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Vármegyei végeredmények\Budapest\"/>
    </mc:Choice>
  </mc:AlternateContent>
  <xr:revisionPtr revIDLastSave="0" documentId="13_ncr:1_{06A01913-5C5A-44E5-BBA7-210D6B1C9459}" xr6:coauthVersionLast="47" xr6:coauthVersionMax="47" xr10:uidLastSave="{00000000-0000-0000-0000-000000000000}"/>
  <bookViews>
    <workbookView xWindow="-108" yWindow="-108" windowWidth="23256" windowHeight="13176" tabRatio="884" firstSheet="6" activeTab="7" xr2:uid="{00000000-000D-0000-FFFF-FFFF00000000}"/>
  </bookViews>
  <sheets>
    <sheet name="Altalanos" sheetId="1" r:id="rId1"/>
    <sheet name="Birók" sheetId="2" r:id="rId2"/>
    <sheet name="játékrend hétfő" sheetId="363" r:id="rId3"/>
    <sheet name="játékrend kedd" sheetId="362" r:id="rId4"/>
    <sheet name="játékrend szerda" sheetId="360" r:id="rId5"/>
    <sheet name="játékrend csütörtök" sheetId="359" r:id="rId6"/>
    <sheet name="játékrend péntek" sheetId="357" r:id="rId7"/>
    <sheet name="II.fiú B" sheetId="89" r:id="rId8"/>
    <sheet name="II.lány B" sheetId="333" r:id="rId9"/>
    <sheet name="II.lány A" sheetId="87" r:id="rId10"/>
    <sheet name="III.lány A" sheetId="350" r:id="rId11"/>
    <sheet name="III.lány B" sheetId="232" r:id="rId12"/>
    <sheet name="III.fiú A1" sheetId="353" r:id="rId13"/>
    <sheet name="III.fiú A2" sheetId="354" r:id="rId14"/>
    <sheet name="III.fiú A döntő" sheetId="355" r:id="rId15"/>
    <sheet name="III.fiú B" sheetId="234" r:id="rId16"/>
    <sheet name="IV.fiú A" sheetId="335" r:id="rId17"/>
    <sheet name="IV.fiú B" sheetId="339" r:id="rId18"/>
    <sheet name="IV.lány A" sheetId="352" r:id="rId19"/>
    <sheet name="V.fiú A" sheetId="351" r:id="rId20"/>
    <sheet name="V.fiú B" sheetId="356" r:id="rId21"/>
    <sheet name="V.lány A" sheetId="341" r:id="rId22"/>
    <sheet name="V.lány B" sheetId="342" r:id="rId23"/>
    <sheet name="VI.fiú A" sheetId="343" r:id="rId24"/>
    <sheet name="VI.fiú B" sheetId="331" r:id="rId25"/>
    <sheet name="VI.lány B" sheetId="332" r:id="rId26"/>
    <sheet name="VII.fiú A " sheetId="347" r:id="rId27"/>
    <sheet name="VII.lány A" sheetId="336" r:id="rId28"/>
    <sheet name="VII.fiú B" sheetId="348" r:id="rId29"/>
    <sheet name="VII.lány B" sheetId="346" r:id="rId30"/>
    <sheet name="VIII.fiú B" sheetId="337" r:id="rId31"/>
    <sheet name="VIII.lány B" sheetId="338" r:id="rId32"/>
  </sheets>
  <externalReferences>
    <externalReference r:id="rId3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7">'II.fiú B'!$A$1:$M$41</definedName>
    <definedName name="_xlnm.Print_Area" localSheetId="9">'II.lány A'!$A$1:$M$41</definedName>
    <definedName name="_xlnm.Print_Area" localSheetId="8">'II.lány B'!$A$1:$M$41</definedName>
    <definedName name="_xlnm.Print_Area" localSheetId="14">'III.fiú A döntő'!$A$1:$M$41</definedName>
    <definedName name="_xlnm.Print_Area" localSheetId="12">'III.fiú A1'!$A$1:$M$41</definedName>
    <definedName name="_xlnm.Print_Area" localSheetId="13">'III.fiú A2'!$A$1:$M$47</definedName>
    <definedName name="_xlnm.Print_Area" localSheetId="15">'III.fiú B'!$A$1:$M$41</definedName>
    <definedName name="_xlnm.Print_Area" localSheetId="10">'III.lány A'!$A$1:$M$47</definedName>
    <definedName name="_xlnm.Print_Area" localSheetId="11">'III.lány B'!$A$1:$M$41</definedName>
    <definedName name="_xlnm.Print_Area" localSheetId="16">'IV.fiú A'!$A$1:$M$41</definedName>
    <definedName name="_xlnm.Print_Area" localSheetId="24">'VI.fiú B'!$A$1:$M$47</definedName>
    <definedName name="_xlnm.Print_Area" localSheetId="25">'VI.lány B'!$A$1:$M$49</definedName>
    <definedName name="_xlnm.Print_Area" localSheetId="27">'VII.lány A'!$A$1:$M$41</definedName>
    <definedName name="_xlnm.Print_Area" localSheetId="29">'VII.lány B'!$A$1:$M$41</definedName>
    <definedName name="_xlnm.Print_Area" localSheetId="30">'VIII.fiú B'!$A$1:$M$41</definedName>
    <definedName name="_xlnm.Print_Area" localSheetId="31">'VIII.lány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55" l="1"/>
  <c r="B21" i="355"/>
  <c r="D11" i="355"/>
  <c r="C11" i="355"/>
  <c r="I9" i="355"/>
  <c r="F18" i="355"/>
  <c r="D9" i="355"/>
  <c r="C9" i="355"/>
  <c r="I7" i="355"/>
  <c r="B19" i="355"/>
  <c r="D7" i="355"/>
  <c r="C7" i="355"/>
  <c r="Y5" i="355"/>
  <c r="AI1" i="355" s="1"/>
  <c r="L4" i="355"/>
  <c r="K41" i="355" s="1"/>
  <c r="Y3" i="355"/>
  <c r="AK1" i="355"/>
  <c r="AJ1" i="355"/>
  <c r="AH1" i="355"/>
  <c r="AG1" i="355"/>
  <c r="AF1" i="355"/>
  <c r="AE1" i="355"/>
  <c r="AD1" i="355"/>
  <c r="AC1" i="355"/>
  <c r="AB1" i="355"/>
  <c r="R47" i="354"/>
  <c r="E40" i="354" s="1"/>
  <c r="E41" i="354"/>
  <c r="F36" i="354"/>
  <c r="C36" i="354"/>
  <c r="F34" i="354"/>
  <c r="C34" i="354"/>
  <c r="F32" i="354"/>
  <c r="B30" i="354"/>
  <c r="B28" i="354"/>
  <c r="F27" i="354"/>
  <c r="B25" i="354"/>
  <c r="B23" i="354"/>
  <c r="F22" i="354"/>
  <c r="L17" i="354"/>
  <c r="I17" i="354"/>
  <c r="H27" i="354"/>
  <c r="D17" i="354"/>
  <c r="C17" i="354"/>
  <c r="L15" i="354"/>
  <c r="I15" i="354"/>
  <c r="B29" i="354"/>
  <c r="D15" i="354"/>
  <c r="C15" i="354"/>
  <c r="L13" i="354"/>
  <c r="I13" i="354"/>
  <c r="D27" i="354"/>
  <c r="D13" i="354"/>
  <c r="C13" i="354"/>
  <c r="L11" i="354"/>
  <c r="I11" i="354"/>
  <c r="H22" i="354"/>
  <c r="D11" i="354"/>
  <c r="C11" i="354"/>
  <c r="L9" i="354"/>
  <c r="I9" i="354"/>
  <c r="B24" i="354"/>
  <c r="C32" i="354" s="1"/>
  <c r="D9" i="354"/>
  <c r="C9" i="354"/>
  <c r="L7" i="354"/>
  <c r="I7" i="354"/>
  <c r="D22" i="354"/>
  <c r="D7" i="354"/>
  <c r="C7" i="354"/>
  <c r="Y5" i="354"/>
  <c r="AJ1" i="354" s="1"/>
  <c r="L4" i="354"/>
  <c r="K47" i="354" s="1"/>
  <c r="Y3" i="354"/>
  <c r="AG1" i="354"/>
  <c r="AE1" i="354"/>
  <c r="I13" i="353"/>
  <c r="B22" i="353"/>
  <c r="D13" i="353"/>
  <c r="C13" i="353"/>
  <c r="L11" i="353"/>
  <c r="I11" i="353"/>
  <c r="B21" i="353"/>
  <c r="D11" i="353"/>
  <c r="C11" i="353"/>
  <c r="L9" i="353"/>
  <c r="I9" i="353"/>
  <c r="B20" i="353"/>
  <c r="D9" i="353"/>
  <c r="C9" i="353"/>
  <c r="L7" i="353"/>
  <c r="I7" i="353"/>
  <c r="B19" i="353"/>
  <c r="D7" i="353"/>
  <c r="C7" i="353"/>
  <c r="Y5" i="353"/>
  <c r="M4" i="353"/>
  <c r="K41" i="353" s="1"/>
  <c r="Y3" i="353"/>
  <c r="AK1" i="353"/>
  <c r="AJ1" i="353"/>
  <c r="AI1" i="353"/>
  <c r="AH1" i="353"/>
  <c r="AG1" i="353"/>
  <c r="AF1" i="353"/>
  <c r="AE1" i="353"/>
  <c r="AD1" i="353"/>
  <c r="AC1" i="353"/>
  <c r="AB1" i="353"/>
  <c r="AI1" i="354" l="1"/>
  <c r="AC1" i="354"/>
  <c r="AK1" i="354"/>
  <c r="D18" i="355"/>
  <c r="H18" i="355"/>
  <c r="B20" i="355"/>
  <c r="AB1" i="354"/>
  <c r="AD1" i="354"/>
  <c r="AF1" i="354"/>
  <c r="AH1" i="354"/>
  <c r="D18" i="353"/>
  <c r="H18" i="353"/>
  <c r="F18" i="353"/>
  <c r="J18" i="353"/>
  <c r="R47" i="350"/>
  <c r="E40" i="350" s="1"/>
  <c r="E41" i="350"/>
  <c r="F36" i="350"/>
  <c r="C36" i="350"/>
  <c r="C34" i="350"/>
  <c r="B30" i="350"/>
  <c r="F32" i="350" s="1"/>
  <c r="B29" i="350"/>
  <c r="F34" i="350" s="1"/>
  <c r="B28" i="350"/>
  <c r="H27" i="350"/>
  <c r="F27" i="350"/>
  <c r="D27" i="350"/>
  <c r="B25" i="350"/>
  <c r="B24" i="350"/>
  <c r="C32" i="350" s="1"/>
  <c r="B23" i="350"/>
  <c r="H22" i="350"/>
  <c r="F22" i="350"/>
  <c r="D22" i="350"/>
  <c r="I17" i="350"/>
  <c r="D17" i="350"/>
  <c r="C17" i="350"/>
  <c r="L15" i="350"/>
  <c r="I15" i="350"/>
  <c r="D15" i="350"/>
  <c r="C15" i="350"/>
  <c r="L13" i="350"/>
  <c r="I13" i="350"/>
  <c r="D13" i="350"/>
  <c r="C13" i="350"/>
  <c r="L11" i="350"/>
  <c r="I11" i="350"/>
  <c r="D11" i="350"/>
  <c r="C11" i="350"/>
  <c r="I9" i="350"/>
  <c r="D9" i="350"/>
  <c r="C9" i="350"/>
  <c r="L7" i="350"/>
  <c r="I7" i="350"/>
  <c r="D7" i="350"/>
  <c r="C7" i="350"/>
  <c r="Y5" i="350"/>
  <c r="L4" i="350"/>
  <c r="K47" i="350" s="1"/>
  <c r="E4" i="350"/>
  <c r="A4" i="350"/>
  <c r="Y3" i="350"/>
  <c r="AJ1" i="350"/>
  <c r="AH1" i="350"/>
  <c r="AF1" i="350"/>
  <c r="AD1" i="350"/>
  <c r="AB1" i="350"/>
  <c r="A1" i="350"/>
  <c r="B22" i="346"/>
  <c r="B21" i="346"/>
  <c r="B20" i="346"/>
  <c r="B19" i="346"/>
  <c r="J18" i="346"/>
  <c r="H18" i="346"/>
  <c r="F18" i="346"/>
  <c r="D18" i="346"/>
  <c r="I13" i="346"/>
  <c r="D13" i="346"/>
  <c r="C13" i="346"/>
  <c r="I11" i="346"/>
  <c r="D11" i="346"/>
  <c r="C11" i="346"/>
  <c r="L9" i="346"/>
  <c r="I9" i="346"/>
  <c r="D9" i="346"/>
  <c r="C9" i="346"/>
  <c r="L7" i="346"/>
  <c r="I7" i="346"/>
  <c r="D7" i="346"/>
  <c r="C7" i="346"/>
  <c r="Y5" i="346"/>
  <c r="AJ1" i="346" s="1"/>
  <c r="M4" i="346"/>
  <c r="K41" i="346" s="1"/>
  <c r="E4" i="346"/>
  <c r="A4" i="346"/>
  <c r="Y3" i="346"/>
  <c r="AH1" i="346"/>
  <c r="AD1" i="346"/>
  <c r="A1" i="346"/>
  <c r="B21" i="338"/>
  <c r="B20" i="338"/>
  <c r="B19" i="338"/>
  <c r="H18" i="338"/>
  <c r="F18" i="338"/>
  <c r="D18" i="338"/>
  <c r="I11" i="338"/>
  <c r="D11" i="338"/>
  <c r="C11" i="338"/>
  <c r="L9" i="338"/>
  <c r="I9" i="338"/>
  <c r="D9" i="338"/>
  <c r="C9" i="338"/>
  <c r="I7" i="338"/>
  <c r="D7" i="338"/>
  <c r="C7" i="338"/>
  <c r="Y5" i="338"/>
  <c r="L4" i="338"/>
  <c r="K41" i="338" s="1"/>
  <c r="E4" i="338"/>
  <c r="A4" i="338"/>
  <c r="Y3" i="338"/>
  <c r="AE1" i="338" s="1"/>
  <c r="AH1" i="338"/>
  <c r="A1" i="338"/>
  <c r="B21" i="337"/>
  <c r="B20" i="337"/>
  <c r="B19" i="337"/>
  <c r="H18" i="337"/>
  <c r="F18" i="337"/>
  <c r="D18" i="337"/>
  <c r="L11" i="337"/>
  <c r="I11" i="337"/>
  <c r="D11" i="337"/>
  <c r="C11" i="337"/>
  <c r="I9" i="337"/>
  <c r="D9" i="337"/>
  <c r="C9" i="337"/>
  <c r="I7" i="337"/>
  <c r="D7" i="337"/>
  <c r="C7" i="337"/>
  <c r="Y5" i="337"/>
  <c r="AH1" i="337" s="1"/>
  <c r="L4" i="337"/>
  <c r="K41" i="337" s="1"/>
  <c r="E4" i="337"/>
  <c r="A4" i="337"/>
  <c r="Y3" i="337"/>
  <c r="AI1" i="337" s="1"/>
  <c r="AJ1" i="337"/>
  <c r="AF1" i="337"/>
  <c r="AD1" i="337"/>
  <c r="AC1" i="337"/>
  <c r="A1" i="337"/>
  <c r="B22" i="336"/>
  <c r="B21" i="336"/>
  <c r="B20" i="336"/>
  <c r="B19" i="336"/>
  <c r="J18" i="336"/>
  <c r="H18" i="336"/>
  <c r="F18" i="336"/>
  <c r="D18" i="336"/>
  <c r="I13" i="336"/>
  <c r="D13" i="336"/>
  <c r="C13" i="336"/>
  <c r="L11" i="336"/>
  <c r="I11" i="336"/>
  <c r="D11" i="336"/>
  <c r="C11" i="336"/>
  <c r="I9" i="336"/>
  <c r="D9" i="336"/>
  <c r="C9" i="336"/>
  <c r="I7" i="336"/>
  <c r="D7" i="336"/>
  <c r="C7" i="336"/>
  <c r="Y5" i="336"/>
  <c r="AJ1" i="336" s="1"/>
  <c r="M4" i="336"/>
  <c r="K41" i="336" s="1"/>
  <c r="E4" i="336"/>
  <c r="A4" i="336"/>
  <c r="Y3" i="336"/>
  <c r="AG1" i="336" s="1"/>
  <c r="AH1" i="336"/>
  <c r="AD1" i="336"/>
  <c r="A1" i="336"/>
  <c r="L13" i="335"/>
  <c r="I13" i="335"/>
  <c r="B22" i="335"/>
  <c r="D13" i="335"/>
  <c r="C13" i="335"/>
  <c r="I11" i="335"/>
  <c r="B21" i="335"/>
  <c r="D11" i="335"/>
  <c r="C11" i="335"/>
  <c r="I9" i="335"/>
  <c r="B20" i="335"/>
  <c r="D9" i="335"/>
  <c r="C9" i="335"/>
  <c r="L7" i="335"/>
  <c r="I7" i="335"/>
  <c r="B19" i="335"/>
  <c r="D7" i="335"/>
  <c r="C7" i="335"/>
  <c r="Y5" i="335"/>
  <c r="M4" i="335"/>
  <c r="K41" i="335" s="1"/>
  <c r="E4" i="335"/>
  <c r="A4" i="335"/>
  <c r="Y3" i="335"/>
  <c r="AH1" i="335" s="1"/>
  <c r="AJ1" i="335"/>
  <c r="AF1" i="335"/>
  <c r="AD1" i="335"/>
  <c r="AB1" i="335"/>
  <c r="A1" i="335"/>
  <c r="K41" i="333"/>
  <c r="B21" i="333"/>
  <c r="B20" i="333"/>
  <c r="B19" i="333"/>
  <c r="D18" i="333"/>
  <c r="L11" i="333"/>
  <c r="I11" i="333"/>
  <c r="D11" i="333"/>
  <c r="C11" i="333"/>
  <c r="I9" i="333"/>
  <c r="D9" i="333"/>
  <c r="C9" i="333"/>
  <c r="I7" i="333"/>
  <c r="D7" i="333"/>
  <c r="C7" i="333"/>
  <c r="Y5" i="333"/>
  <c r="E4" i="333"/>
  <c r="A4" i="333"/>
  <c r="Y3" i="333"/>
  <c r="AK1" i="333" s="1"/>
  <c r="AH1" i="333"/>
  <c r="AD1" i="333"/>
  <c r="A1" i="333"/>
  <c r="R44" i="332"/>
  <c r="E43" i="332" s="1"/>
  <c r="F38" i="332"/>
  <c r="C38" i="332"/>
  <c r="F36" i="332"/>
  <c r="C36" i="332"/>
  <c r="L19" i="332"/>
  <c r="I19" i="332"/>
  <c r="B31" i="332"/>
  <c r="D19" i="332"/>
  <c r="C19" i="332"/>
  <c r="L17" i="332"/>
  <c r="I17" i="332"/>
  <c r="B30" i="332"/>
  <c r="D17" i="332"/>
  <c r="C17" i="332"/>
  <c r="L15" i="332"/>
  <c r="I15" i="332"/>
  <c r="B29" i="332"/>
  <c r="D15" i="332"/>
  <c r="C15" i="332"/>
  <c r="L13" i="332"/>
  <c r="I13" i="332"/>
  <c r="B28" i="332"/>
  <c r="D13" i="332"/>
  <c r="C13" i="332"/>
  <c r="L11" i="332"/>
  <c r="I11" i="332"/>
  <c r="B25" i="332"/>
  <c r="D11" i="332"/>
  <c r="C11" i="332"/>
  <c r="L9" i="332"/>
  <c r="I9" i="332"/>
  <c r="B24" i="332"/>
  <c r="D9" i="332"/>
  <c r="C9" i="332"/>
  <c r="L7" i="332"/>
  <c r="I7" i="332"/>
  <c r="B23" i="332"/>
  <c r="D7" i="332"/>
  <c r="C7" i="332"/>
  <c r="Y5" i="332"/>
  <c r="L4" i="332"/>
  <c r="K49" i="332" s="1"/>
  <c r="E4" i="332"/>
  <c r="A4" i="332"/>
  <c r="Y3" i="332"/>
  <c r="A1" i="332"/>
  <c r="R47" i="331"/>
  <c r="E40" i="331" s="1"/>
  <c r="F36" i="331"/>
  <c r="C36" i="331"/>
  <c r="F34" i="331"/>
  <c r="C34" i="331"/>
  <c r="L17" i="331"/>
  <c r="I17" i="331"/>
  <c r="B30" i="331"/>
  <c r="D17" i="331"/>
  <c r="C17" i="331"/>
  <c r="L15" i="331"/>
  <c r="I15" i="331"/>
  <c r="B29" i="331"/>
  <c r="D15" i="331"/>
  <c r="C15" i="331"/>
  <c r="I13" i="331"/>
  <c r="B28" i="331"/>
  <c r="D13" i="331"/>
  <c r="C13" i="331"/>
  <c r="L11" i="331"/>
  <c r="I11" i="331"/>
  <c r="B25" i="331"/>
  <c r="D11" i="331"/>
  <c r="C11" i="331"/>
  <c r="I9" i="331"/>
  <c r="B24" i="331"/>
  <c r="D9" i="331"/>
  <c r="C9" i="331"/>
  <c r="L7" i="331"/>
  <c r="I7" i="331"/>
  <c r="B23" i="331"/>
  <c r="D7" i="331"/>
  <c r="C7" i="331"/>
  <c r="Y5" i="331"/>
  <c r="L4" i="331"/>
  <c r="K47" i="331" s="1"/>
  <c r="E4" i="331"/>
  <c r="A4" i="331"/>
  <c r="Y3" i="331"/>
  <c r="A1" i="331"/>
  <c r="L15" i="234"/>
  <c r="I15" i="234"/>
  <c r="B23" i="234"/>
  <c r="D15" i="234"/>
  <c r="C15" i="234"/>
  <c r="I13" i="234"/>
  <c r="B22" i="234"/>
  <c r="D13" i="234"/>
  <c r="C13" i="234"/>
  <c r="L11" i="234"/>
  <c r="I11" i="234"/>
  <c r="B21" i="234"/>
  <c r="D11" i="234"/>
  <c r="C11" i="234"/>
  <c r="B20" i="234"/>
  <c r="D9" i="234"/>
  <c r="C9" i="234"/>
  <c r="L7" i="234"/>
  <c r="I7" i="234"/>
  <c r="B19" i="234"/>
  <c r="D7" i="234"/>
  <c r="C7" i="234"/>
  <c r="Y5" i="234"/>
  <c r="L4" i="234"/>
  <c r="K41" i="234" s="1"/>
  <c r="E4" i="234"/>
  <c r="A4" i="234"/>
  <c r="Y3" i="234"/>
  <c r="A1" i="234"/>
  <c r="I11" i="232"/>
  <c r="B21" i="232"/>
  <c r="D11" i="232"/>
  <c r="C11" i="232"/>
  <c r="I9" i="232"/>
  <c r="B20" i="232"/>
  <c r="D9" i="232"/>
  <c r="C9" i="232"/>
  <c r="L7" i="232"/>
  <c r="I7" i="232"/>
  <c r="B19" i="232"/>
  <c r="D7" i="232"/>
  <c r="C7" i="232"/>
  <c r="Y5" i="232"/>
  <c r="AH1" i="232" s="1"/>
  <c r="L4" i="232"/>
  <c r="K41" i="232" s="1"/>
  <c r="E4" i="232"/>
  <c r="A4" i="232"/>
  <c r="Y3" i="232"/>
  <c r="AG1" i="232" s="1"/>
  <c r="A1" i="232"/>
  <c r="P22" i="2"/>
  <c r="P23" i="2"/>
  <c r="P24" i="2"/>
  <c r="P25" i="2"/>
  <c r="P26" i="2"/>
  <c r="P27" i="2"/>
  <c r="P28" i="2"/>
  <c r="P29" i="2"/>
  <c r="L13" i="87"/>
  <c r="Y5" i="89"/>
  <c r="Y3" i="89"/>
  <c r="AG1" i="89" s="1"/>
  <c r="Y5" i="87"/>
  <c r="Y3" i="87"/>
  <c r="AJ1" i="87" s="1"/>
  <c r="B23" i="87"/>
  <c r="I15" i="87"/>
  <c r="D15" i="87"/>
  <c r="C15" i="87"/>
  <c r="L4" i="87"/>
  <c r="K41" i="87" s="1"/>
  <c r="B22" i="87"/>
  <c r="H18" i="87"/>
  <c r="F18" i="87"/>
  <c r="B19" i="87"/>
  <c r="J18" i="87"/>
  <c r="I13" i="87"/>
  <c r="D13" i="87"/>
  <c r="C13" i="87"/>
  <c r="I11" i="87"/>
  <c r="D11" i="87"/>
  <c r="C11" i="87"/>
  <c r="I9" i="87"/>
  <c r="D9" i="87"/>
  <c r="C9" i="87"/>
  <c r="I7" i="87"/>
  <c r="D7" i="87"/>
  <c r="C7" i="87"/>
  <c r="E4" i="87"/>
  <c r="A4" i="87"/>
  <c r="A1" i="87"/>
  <c r="K41" i="89"/>
  <c r="E4" i="89"/>
  <c r="I11" i="89"/>
  <c r="D11" i="89"/>
  <c r="C11" i="89"/>
  <c r="I9" i="89"/>
  <c r="D9" i="89"/>
  <c r="C9" i="89"/>
  <c r="I7" i="89"/>
  <c r="D7" i="89"/>
  <c r="C7" i="89"/>
  <c r="D18" i="89"/>
  <c r="B21" i="89"/>
  <c r="B19" i="89"/>
  <c r="A4" i="89"/>
  <c r="A1" i="89"/>
  <c r="B5" i="2"/>
  <c r="A5" i="2"/>
  <c r="A1" i="2"/>
  <c r="F18" i="232"/>
  <c r="D18" i="234"/>
  <c r="J18" i="234"/>
  <c r="L18" i="234"/>
  <c r="D22" i="331"/>
  <c r="H22" i="331"/>
  <c r="F27" i="331"/>
  <c r="D22" i="332"/>
  <c r="H22" i="332"/>
  <c r="F27" i="332"/>
  <c r="J27" i="332"/>
  <c r="B20" i="87"/>
  <c r="AH1" i="89"/>
  <c r="AK1" i="89"/>
  <c r="AC1" i="89"/>
  <c r="L18" i="87"/>
  <c r="AD1" i="87"/>
  <c r="AG1" i="87"/>
  <c r="AB1" i="89"/>
  <c r="AF1" i="89"/>
  <c r="AJ1" i="232"/>
  <c r="AB1" i="232"/>
  <c r="AD1" i="232"/>
  <c r="AG1" i="234"/>
  <c r="AI1" i="234"/>
  <c r="AJ1" i="331"/>
  <c r="AE1" i="331"/>
  <c r="AH1" i="331"/>
  <c r="AK1" i="232"/>
  <c r="AJ1" i="234"/>
  <c r="AI1" i="332"/>
  <c r="AG1" i="332"/>
  <c r="AI1" i="87"/>
  <c r="AD1" i="332" l="1"/>
  <c r="AE1" i="87"/>
  <c r="AK1" i="332"/>
  <c r="AE1" i="232"/>
  <c r="AF1" i="232"/>
  <c r="AJ1" i="89"/>
  <c r="AK1" i="87"/>
  <c r="AI1" i="89"/>
  <c r="AD1" i="89"/>
  <c r="AF1" i="87"/>
  <c r="AD1" i="234"/>
  <c r="AF1" i="331"/>
  <c r="AE1" i="333"/>
  <c r="AI1" i="333"/>
  <c r="AK1" i="335"/>
  <c r="AB1" i="336"/>
  <c r="AB1" i="337"/>
  <c r="AD1" i="338"/>
  <c r="AB1" i="346"/>
  <c r="AB1" i="333"/>
  <c r="AF1" i="333"/>
  <c r="AJ1" i="333"/>
  <c r="AK1" i="336"/>
  <c r="AK1" i="346"/>
  <c r="E42" i="332"/>
  <c r="AF1" i="332"/>
  <c r="AC1" i="232"/>
  <c r="AI1" i="232"/>
  <c r="AE1" i="89"/>
  <c r="AC1" i="87"/>
  <c r="AH1" i="87"/>
  <c r="AC1" i="333"/>
  <c r="AG1" i="333"/>
  <c r="AF1" i="336"/>
  <c r="AK1" i="337"/>
  <c r="AK1" i="338"/>
  <c r="AF1" i="346"/>
  <c r="AK1" i="350"/>
  <c r="AH1" i="332"/>
  <c r="AC1" i="332"/>
  <c r="AE1" i="332"/>
  <c r="AB1" i="332"/>
  <c r="AJ1" i="332"/>
  <c r="AB1" i="234"/>
  <c r="AH1" i="234"/>
  <c r="AC1" i="331"/>
  <c r="AB1" i="331"/>
  <c r="AF1" i="234"/>
  <c r="AE1" i="234"/>
  <c r="AC1" i="234"/>
  <c r="AK1" i="234"/>
  <c r="AC1" i="335"/>
  <c r="AE1" i="335"/>
  <c r="AG1" i="335"/>
  <c r="AI1" i="335"/>
  <c r="AB1" i="338"/>
  <c r="AF1" i="338"/>
  <c r="AJ1" i="338"/>
  <c r="AC1" i="350"/>
  <c r="AE1" i="350"/>
  <c r="AG1" i="350"/>
  <c r="AI1" i="350"/>
  <c r="AC1" i="346"/>
  <c r="AE1" i="346"/>
  <c r="AG1" i="346"/>
  <c r="AI1" i="346"/>
  <c r="AC1" i="338"/>
  <c r="AG1" i="338"/>
  <c r="AI1" i="338"/>
  <c r="AE1" i="337"/>
  <c r="AG1" i="337"/>
  <c r="AC1" i="336"/>
  <c r="AE1" i="336"/>
  <c r="AI1" i="336"/>
  <c r="D18" i="335"/>
  <c r="H18" i="335"/>
  <c r="F18" i="335"/>
  <c r="J18" i="335"/>
  <c r="H18" i="234"/>
  <c r="AD1" i="331"/>
  <c r="AG1" i="331"/>
  <c r="AK1" i="331"/>
  <c r="AI1" i="331"/>
  <c r="H27" i="332"/>
  <c r="D27" i="332"/>
  <c r="F22" i="332"/>
  <c r="H27" i="331"/>
  <c r="D27" i="331"/>
  <c r="F22" i="331"/>
  <c r="F18" i="234"/>
  <c r="H18" i="232"/>
  <c r="D18" i="232"/>
  <c r="AB1" i="87"/>
  <c r="B20" i="89"/>
  <c r="B21" i="87"/>
  <c r="D18" i="87"/>
  <c r="E41" i="331"/>
</calcChain>
</file>

<file path=xl/sharedStrings.xml><?xml version="1.0" encoding="utf-8"?>
<sst xmlns="http://schemas.openxmlformats.org/spreadsheetml/2006/main" count="2716" uniqueCount="598">
  <si>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</si>
  <si>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</si>
  <si>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</si>
  <si>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</si>
  <si>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</si>
  <si>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</si>
  <si>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</si>
  <si>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</si>
  <si>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</si>
  <si>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</si>
  <si>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</si>
  <si>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</si>
  <si>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</si>
  <si>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</si>
  <si>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</si>
  <si>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</si>
  <si>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</si>
  <si>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</si>
  <si>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</si>
  <si>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</si>
  <si>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</si>
  <si>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</si>
  <si>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</si>
  <si>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</si>
  <si>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</si>
  <si>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</si>
  <si>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</si>
  <si>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</si>
  <si>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</si>
  <si>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</si>
  <si>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</si>
  <si>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</si>
  <si>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</si>
  <si>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</si>
  <si>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</si>
  <si>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</si>
  <si>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</si>
  <si>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</si>
  <si>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</si>
  <si>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</si>
  <si>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</si>
  <si>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</si>
  <si>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</si>
  <si>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</si>
  <si>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</si>
  <si>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</si>
  <si>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</si>
  <si>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</si>
  <si>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</si>
  <si>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</si>
  <si>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</si>
  <si>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</si>
  <si>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</si>
  <si>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</si>
  <si>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</si>
  <si>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</si>
  <si>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</si>
  <si>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</si>
  <si>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</si>
  <si>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</si>
  <si>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</si>
  <si>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</si>
  <si>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</si>
  <si>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</si>
  <si>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</si>
  <si>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</si>
  <si>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</si>
  <si>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</si>
  <si>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</si>
  <si>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</si>
  <si>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</si>
  <si>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</si>
  <si>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</si>
  <si>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</si>
  <si>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</si>
  <si>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</si>
  <si>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</si>
  <si>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</si>
  <si>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</si>
  <si>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</si>
  <si>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</si>
  <si>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</si>
  <si>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</si>
  <si>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</si>
  <si>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</si>
  <si>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</si>
  <si>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</si>
  <si>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</si>
  <si>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</si>
  <si>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</si>
  <si>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</si>
  <si>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</si>
  <si>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</si>
  <si>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</si>
  <si>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</si>
  <si>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</si>
  <si>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</si>
  <si>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E</t>
  </si>
  <si>
    <t>Dániel</t>
  </si>
  <si>
    <t>Máté</t>
  </si>
  <si>
    <t>Diákolimpia</t>
  </si>
  <si>
    <t>2025.04.05-08</t>
  </si>
  <si>
    <t>Budapest</t>
  </si>
  <si>
    <t>Simon</t>
  </si>
  <si>
    <t>Benjamin</t>
  </si>
  <si>
    <t>II.fiú B</t>
  </si>
  <si>
    <t>=Altalanos!$E$10</t>
  </si>
  <si>
    <t>Kádár Lászó István</t>
  </si>
  <si>
    <t>Kaluha</t>
  </si>
  <si>
    <t>Simon D</t>
  </si>
  <si>
    <t>Simon B</t>
  </si>
  <si>
    <t>II.lány B</t>
  </si>
  <si>
    <t>Szabadits</t>
  </si>
  <si>
    <t>Csuba</t>
  </si>
  <si>
    <t>Flóra Júlia</t>
  </si>
  <si>
    <t xml:space="preserve">Prédl </t>
  </si>
  <si>
    <t>Anna Lujza</t>
  </si>
  <si>
    <t>Prédl</t>
  </si>
  <si>
    <t>II.lány A</t>
  </si>
  <si>
    <t>Márton</t>
  </si>
  <si>
    <t>Natali</t>
  </si>
  <si>
    <t>Lehoczky</t>
  </si>
  <si>
    <t>Júlia</t>
  </si>
  <si>
    <t>Zsófia</t>
  </si>
  <si>
    <t>Szófia</t>
  </si>
  <si>
    <t xml:space="preserve">Bakonyi </t>
  </si>
  <si>
    <t>Emma Liza</t>
  </si>
  <si>
    <t>Chen</t>
  </si>
  <si>
    <t>Zixin</t>
  </si>
  <si>
    <t xml:space="preserve">Pataki </t>
  </si>
  <si>
    <t>Villő Mária</t>
  </si>
  <si>
    <t xml:space="preserve">Füredi </t>
  </si>
  <si>
    <t>Sára</t>
  </si>
  <si>
    <t>Tarkó</t>
  </si>
  <si>
    <t xml:space="preserve">Blanka Boglárka </t>
  </si>
  <si>
    <t>III.lány B</t>
  </si>
  <si>
    <t>Perge</t>
  </si>
  <si>
    <t>Dávid László</t>
  </si>
  <si>
    <t>Halas</t>
  </si>
  <si>
    <t>Tamás Benedek</t>
  </si>
  <si>
    <t>Móczár</t>
  </si>
  <si>
    <t>Levente</t>
  </si>
  <si>
    <t>Bencsik</t>
  </si>
  <si>
    <t>Balázs</t>
  </si>
  <si>
    <t>Györgydeák</t>
  </si>
  <si>
    <t>Ákos</t>
  </si>
  <si>
    <t>III.fiú B</t>
  </si>
  <si>
    <t>Tajta</t>
  </si>
  <si>
    <t>Áron</t>
  </si>
  <si>
    <t>Marosi</t>
  </si>
  <si>
    <t>Péter</t>
  </si>
  <si>
    <t>Král</t>
  </si>
  <si>
    <t>Barnabás</t>
  </si>
  <si>
    <t>Soma</t>
  </si>
  <si>
    <t>Homolya</t>
  </si>
  <si>
    <t>Neukunft</t>
  </si>
  <si>
    <t>Liliána</t>
  </si>
  <si>
    <t>Szabó</t>
  </si>
  <si>
    <t>Dorottya Ilona</t>
  </si>
  <si>
    <t xml:space="preserve">Légár </t>
  </si>
  <si>
    <t>Alma Rita</t>
  </si>
  <si>
    <t>Veronika</t>
  </si>
  <si>
    <t>Pap</t>
  </si>
  <si>
    <t>Emma</t>
  </si>
  <si>
    <t>Zalán</t>
  </si>
  <si>
    <t>Tímea</t>
  </si>
  <si>
    <t>Marsi</t>
  </si>
  <si>
    <t>Nóra</t>
  </si>
  <si>
    <t>VI.lány B</t>
  </si>
  <si>
    <t>Vámos</t>
  </si>
  <si>
    <t>Dolmány</t>
  </si>
  <si>
    <t>Mátyás</t>
  </si>
  <si>
    <t>Dávid</t>
  </si>
  <si>
    <t xml:space="preserve">Ulrich </t>
  </si>
  <si>
    <t>Bence Tamás</t>
  </si>
  <si>
    <t xml:space="preserve">Kállai </t>
  </si>
  <si>
    <t>Szabolcs</t>
  </si>
  <si>
    <t>Kovács</t>
  </si>
  <si>
    <t>Bence</t>
  </si>
  <si>
    <t>VI.fiú B</t>
  </si>
  <si>
    <t>Juhász</t>
  </si>
  <si>
    <t>Ágota</t>
  </si>
  <si>
    <t>Radics</t>
  </si>
  <si>
    <t>Réka Eszter</t>
  </si>
  <si>
    <t>Zille Borka</t>
  </si>
  <si>
    <t>VII.lány B</t>
  </si>
  <si>
    <t>Lovasi</t>
  </si>
  <si>
    <t>Molnár</t>
  </si>
  <si>
    <t>Réka Málna</t>
  </si>
  <si>
    <t>VII.lány A</t>
  </si>
  <si>
    <t>Koczka</t>
  </si>
  <si>
    <t>Petra Regina</t>
  </si>
  <si>
    <t>Hajdú</t>
  </si>
  <si>
    <t>Anna Jázmin</t>
  </si>
  <si>
    <t>Ozsváth</t>
  </si>
  <si>
    <t>Dóra</t>
  </si>
  <si>
    <t xml:space="preserve">Somodi </t>
  </si>
  <si>
    <t>Márk</t>
  </si>
  <si>
    <t>Bene</t>
  </si>
  <si>
    <t>Botond</t>
  </si>
  <si>
    <t>Győrfi</t>
  </si>
  <si>
    <t>VIII.lány B</t>
  </si>
  <si>
    <t>Szombathelyi</t>
  </si>
  <si>
    <t>Edvi</t>
  </si>
  <si>
    <t>Barbara Anikó</t>
  </si>
  <si>
    <t>Marsa</t>
  </si>
  <si>
    <t>Viktória Szófia</t>
  </si>
  <si>
    <t>VIII.fiú B</t>
  </si>
  <si>
    <t>IV.fiú A</t>
  </si>
  <si>
    <t>Verseny neve:</t>
  </si>
  <si>
    <t>IV. fiú B</t>
  </si>
  <si>
    <t>Vigaszág</t>
  </si>
  <si>
    <t>Főtábla</t>
  </si>
  <si>
    <t>Járay Kornél</t>
  </si>
  <si>
    <t>Szíjjártó Kolos Ágoston</t>
  </si>
  <si>
    <t>Schiffer Marcell</t>
  </si>
  <si>
    <t>Füredi Gellért</t>
  </si>
  <si>
    <t>Császár Benedek</t>
  </si>
  <si>
    <t>Frank András</t>
  </si>
  <si>
    <t>Bőczén Áron</t>
  </si>
  <si>
    <t>Szakács Péter</t>
  </si>
  <si>
    <t>Pete Vince</t>
  </si>
  <si>
    <t>Medovarszki Sámuel</t>
  </si>
  <si>
    <t>Békés Ádám Flórián</t>
  </si>
  <si>
    <t>Valálik Vajk</t>
  </si>
  <si>
    <t>Kállai Péter</t>
  </si>
  <si>
    <t>Pintér Ádám</t>
  </si>
  <si>
    <t>Vigh Dániel</t>
  </si>
  <si>
    <t>Papp Szabolcs Zoltán</t>
  </si>
  <si>
    <t>Pozderka Csanád Ádám</t>
  </si>
  <si>
    <t>Kiss Benedek Sándor</t>
  </si>
  <si>
    <t>Pálfi Marcell Soma</t>
  </si>
  <si>
    <t>Bencsik Barnabás</t>
  </si>
  <si>
    <t>Horváth Zétény</t>
  </si>
  <si>
    <t>Bartók Márton Fülöp</t>
  </si>
  <si>
    <t>Molnár Márton</t>
  </si>
  <si>
    <t>Kaminszka Gabriella</t>
  </si>
  <si>
    <t>x</t>
  </si>
  <si>
    <t>Gerencsér Luca</t>
  </si>
  <si>
    <t>Kovács Szofi Hanna</t>
  </si>
  <si>
    <t>Bertók Nelli</t>
  </si>
  <si>
    <t>Gazdag Tamara</t>
  </si>
  <si>
    <t>Müller Mira</t>
  </si>
  <si>
    <t>Szondy Hanna</t>
  </si>
  <si>
    <t>Stein Emili</t>
  </si>
  <si>
    <t>Vecseri Bianka</t>
  </si>
  <si>
    <t>Schildkraut Luca</t>
  </si>
  <si>
    <t>Kollár Kiara</t>
  </si>
  <si>
    <t>Patkó Polett Patrícia</t>
  </si>
  <si>
    <t>Ács Noémi</t>
  </si>
  <si>
    <t>Szabó Hedvíg</t>
  </si>
  <si>
    <t>Ács Petra</t>
  </si>
  <si>
    <t>Csuba Fanni Lilla</t>
  </si>
  <si>
    <t>Lékó Szonja</t>
  </si>
  <si>
    <t>Papp Henrietta Éva</t>
  </si>
  <si>
    <t>Regöly-Mérei Laura</t>
  </si>
  <si>
    <t>Olah-Le Milán Viet</t>
  </si>
  <si>
    <t>Lebi Kovács Isai</t>
  </si>
  <si>
    <t>Stark Benjamin</t>
  </si>
  <si>
    <t>Deli Vejke Álmos</t>
  </si>
  <si>
    <t>Kolozsvári Gyula Kristóf</t>
  </si>
  <si>
    <t>Nyikos Márton</t>
  </si>
  <si>
    <t>Lászlófy István</t>
  </si>
  <si>
    <t>Mátyás Bence</t>
  </si>
  <si>
    <t>Paksi Vince</t>
  </si>
  <si>
    <t>Velican Bendegúz</t>
  </si>
  <si>
    <t>Fehér Milán</t>
  </si>
  <si>
    <t>Olasz Domonkos</t>
  </si>
  <si>
    <t>Szlávik Dávid</t>
  </si>
  <si>
    <t>Sonkodi Balázs Dávid</t>
  </si>
  <si>
    <t>Nagygyőry Buda Sámuel</t>
  </si>
  <si>
    <t>Ye Wangpuning</t>
  </si>
  <si>
    <t>Pozderka Máté</t>
  </si>
  <si>
    <t>Mező Marcell Gyula</t>
  </si>
  <si>
    <t>Morvai Nimród Milán</t>
  </si>
  <si>
    <t>Kacskovics Balázs Gyula</t>
  </si>
  <si>
    <t>Hegyi Márton</t>
  </si>
  <si>
    <t>Szalóki Ádám</t>
  </si>
  <si>
    <t>Kamarás Bence Péter</t>
  </si>
  <si>
    <t>Bak Dávid Zsombor</t>
  </si>
  <si>
    <t>Lévai Zsolt Márk</t>
  </si>
  <si>
    <t>Kónya Kristóf</t>
  </si>
  <si>
    <t>Iván Botond</t>
  </si>
  <si>
    <t>Molnár Soma</t>
  </si>
  <si>
    <t>V. lány A</t>
  </si>
  <si>
    <t>V. lány B</t>
  </si>
  <si>
    <t>VI. fiú A</t>
  </si>
  <si>
    <t>VII. fiú A</t>
  </si>
  <si>
    <t>VII.fiú B</t>
  </si>
  <si>
    <t>III.lány A</t>
  </si>
  <si>
    <t xml:space="preserve">Erdei </t>
  </si>
  <si>
    <t>Helga</t>
  </si>
  <si>
    <t xml:space="preserve">Mezőcsáti </t>
  </si>
  <si>
    <t xml:space="preserve">Horváth-Beck </t>
  </si>
  <si>
    <t>Orsolya</t>
  </si>
  <si>
    <t>Pirovits</t>
  </si>
  <si>
    <t>Petra Dorka</t>
  </si>
  <si>
    <t>Siklósi</t>
  </si>
  <si>
    <t>Odett</t>
  </si>
  <si>
    <t xml:space="preserve">Ledényi </t>
  </si>
  <si>
    <t>diákolimpia</t>
  </si>
  <si>
    <t>V.fiú A</t>
  </si>
  <si>
    <t>Csordás Zoltán Péter</t>
  </si>
  <si>
    <t>Mészáros Gergő</t>
  </si>
  <si>
    <t>Bihary László</t>
  </si>
  <si>
    <t>Anda Gergő</t>
  </si>
  <si>
    <t>Orbán Arisztid</t>
  </si>
  <si>
    <t>Tihanyi-Tóth Domokos</t>
  </si>
  <si>
    <t>Lékó Zsombor</t>
  </si>
  <si>
    <t>Lakatos Bence</t>
  </si>
  <si>
    <t>Polivoda Benjamin</t>
  </si>
  <si>
    <t>Jávor Mihály András</t>
  </si>
  <si>
    <t>Török Dániel</t>
  </si>
  <si>
    <t>Gárdos Martin</t>
  </si>
  <si>
    <t>Molnár Máté</t>
  </si>
  <si>
    <t>Siffel Sámuel Gusztáv</t>
  </si>
  <si>
    <t>Horváth Beck Márton</t>
  </si>
  <si>
    <t>Lányi Martin</t>
  </si>
  <si>
    <t>Fehérváry Balázs</t>
  </si>
  <si>
    <t>Honfi Ákos Attila</t>
  </si>
  <si>
    <t>Besenyei Barnabás József</t>
  </si>
  <si>
    <t>Ledényi Zsombor</t>
  </si>
  <si>
    <t>Erdei Benedek</t>
  </si>
  <si>
    <t>Olasz Botond</t>
  </si>
  <si>
    <t>IV.lány A</t>
  </si>
  <si>
    <t>Lehoczky Liliána</t>
  </si>
  <si>
    <t>Füleky Anna Zselyke</t>
  </si>
  <si>
    <t>Ruthner Szonja</t>
  </si>
  <si>
    <t>Koroknai Lilla</t>
  </si>
  <si>
    <t>Péter Zsófia</t>
  </si>
  <si>
    <t>Józsa Laura</t>
  </si>
  <si>
    <t>Kovács Petra</t>
  </si>
  <si>
    <t>Gazdig Anna Izabell</t>
  </si>
  <si>
    <t>Nagy Maja Zoé</t>
  </si>
  <si>
    <t>Füri Dorina</t>
  </si>
  <si>
    <t>Polgárdi Zita</t>
  </si>
  <si>
    <t>III.fiú A/1</t>
  </si>
  <si>
    <t>2025.04.5-8</t>
  </si>
  <si>
    <t>Hunor</t>
  </si>
  <si>
    <t>André</t>
  </si>
  <si>
    <t>Bőczén</t>
  </si>
  <si>
    <t>Szekeres</t>
  </si>
  <si>
    <t>István</t>
  </si>
  <si>
    <t>Nagy</t>
  </si>
  <si>
    <t>Kolos</t>
  </si>
  <si>
    <t>III.fiú A2</t>
  </si>
  <si>
    <t>2025.04.05-08.</t>
  </si>
  <si>
    <t xml:space="preserve">Pörzse </t>
  </si>
  <si>
    <t>Lénárd Tamás</t>
  </si>
  <si>
    <t>Rostás-Kocsis</t>
  </si>
  <si>
    <t>Tenke</t>
  </si>
  <si>
    <t>Trisztán</t>
  </si>
  <si>
    <t xml:space="preserve">Ohly </t>
  </si>
  <si>
    <t>Bárczy</t>
  </si>
  <si>
    <t>III.fiú A döntő</t>
  </si>
  <si>
    <t>V.fiú B</t>
  </si>
  <si>
    <t>Nyírő Dominik</t>
  </si>
  <si>
    <t>Előre tervezett</t>
  </si>
  <si>
    <t>Pályára ment</t>
  </si>
  <si>
    <t>vsz</t>
  </si>
  <si>
    <t>pálya</t>
  </si>
  <si>
    <t>eredmény</t>
  </si>
  <si>
    <t>9h</t>
  </si>
  <si>
    <t>Szombathelyi Dóra</t>
  </si>
  <si>
    <t>Edvi Barbara Anikó</t>
  </si>
  <si>
    <t>10h</t>
  </si>
  <si>
    <t>Somodi Márk</t>
  </si>
  <si>
    <t>Bene Botond</t>
  </si>
  <si>
    <t>Lovasi Zille Borka</t>
  </si>
  <si>
    <t>Radics Réka Eszter</t>
  </si>
  <si>
    <t>Juhász Ágota</t>
  </si>
  <si>
    <t>Molnár Réka Málna</t>
  </si>
  <si>
    <t xml:space="preserve">Gerencsér v. Kovács </t>
  </si>
  <si>
    <t>11h</t>
  </si>
  <si>
    <t>ed</t>
  </si>
  <si>
    <t xml:space="preserve">vigasz </t>
  </si>
  <si>
    <t>Marsa Viktória Szófia</t>
  </si>
  <si>
    <t>12h</t>
  </si>
  <si>
    <t>Győrfy Benjamin</t>
  </si>
  <si>
    <t>13h</t>
  </si>
  <si>
    <t>VII.fiú A</t>
  </si>
  <si>
    <t>Sonkodi v. Nagygyőry</t>
  </si>
  <si>
    <t>Je v. Pozderka</t>
  </si>
  <si>
    <t>Mező Gyula Marcell</t>
  </si>
  <si>
    <t>Kovács Zsófia</t>
  </si>
  <si>
    <t>Hajdú Anna Jázmin</t>
  </si>
  <si>
    <t>14h</t>
  </si>
  <si>
    <t>Ozsváth Dóra</t>
  </si>
  <si>
    <t>Koczka Petra Regina</t>
  </si>
  <si>
    <t>döntő</t>
  </si>
  <si>
    <t>15h</t>
  </si>
  <si>
    <t>vigasz mérkőzések</t>
  </si>
  <si>
    <t>17h</t>
  </si>
  <si>
    <t>V.lány A</t>
  </si>
  <si>
    <t>V.lány B</t>
  </si>
  <si>
    <t>Gatdag Tamara</t>
  </si>
  <si>
    <t>Patkó v. Ács N</t>
  </si>
  <si>
    <t>Szabó Hedvig</t>
  </si>
  <si>
    <t>Ács P v. Csuba</t>
  </si>
  <si>
    <t>Nagygyőri Buda Sámuel</t>
  </si>
  <si>
    <t>Ye Vagpuning</t>
  </si>
  <si>
    <t>Horváth Márton</t>
  </si>
  <si>
    <t>Vígh Dániel</t>
  </si>
  <si>
    <t>Nyírő  Dominik</t>
  </si>
  <si>
    <t>Mészáros v. Bihary</t>
  </si>
  <si>
    <t>Tihanyi Tóth Domokos</t>
  </si>
  <si>
    <t>Lékó v. Lakatos</t>
  </si>
  <si>
    <t>Polivoda v. Jávor</t>
  </si>
  <si>
    <t>Molnár v. Siffel</t>
  </si>
  <si>
    <t>Horváth v. Lányi</t>
  </si>
  <si>
    <t>Fehérvári Balázs</t>
  </si>
  <si>
    <t>Ledényi v. Erdei</t>
  </si>
  <si>
    <t>nd</t>
  </si>
  <si>
    <t>JÁTÉKREND 2025.05.05.hétfő</t>
  </si>
  <si>
    <t>IV. fiú A</t>
  </si>
  <si>
    <t>Tajta Áron</t>
  </si>
  <si>
    <t>Marosi Péter</t>
  </si>
  <si>
    <t>Král Barnabás</t>
  </si>
  <si>
    <t>Tajta Soma</t>
  </si>
  <si>
    <t>IV.fiú B</t>
  </si>
  <si>
    <t xml:space="preserve">Császár Benedek </t>
  </si>
  <si>
    <t xml:space="preserve">Bőczén Áron </t>
  </si>
  <si>
    <t>VI.fiú A</t>
  </si>
  <si>
    <t>Lebi-Kovács Isai</t>
  </si>
  <si>
    <t>Mátyás Dávid</t>
  </si>
  <si>
    <t>Vámos Barnabás</t>
  </si>
  <si>
    <t>Dolmány Balázs</t>
  </si>
  <si>
    <t>Kovács Bence</t>
  </si>
  <si>
    <t>Neukunft Liliana</t>
  </si>
  <si>
    <t>Légár Alma Rita</t>
  </si>
  <si>
    <t>Zalán Tímea</t>
  </si>
  <si>
    <t>Marsi Nóra</t>
  </si>
  <si>
    <t>11h30</t>
  </si>
  <si>
    <t>Pap Emma</t>
  </si>
  <si>
    <t>Homolya Veronika</t>
  </si>
  <si>
    <t>Füleky Anna Zsejke</t>
  </si>
  <si>
    <t>Koroknai v. Péter</t>
  </si>
  <si>
    <t>Józsa v. Kovács</t>
  </si>
  <si>
    <t>Nagy v. Füri</t>
  </si>
  <si>
    <t>Lebi v. Stark</t>
  </si>
  <si>
    <t>12h30</t>
  </si>
  <si>
    <t xml:space="preserve">Nyikos Márton </t>
  </si>
  <si>
    <t>Mátyás v. Paksi</t>
  </si>
  <si>
    <t>Kállai Szabolcs</t>
  </si>
  <si>
    <t xml:space="preserve">Ulrich Bence Tamás </t>
  </si>
  <si>
    <t xml:space="preserve">Marsi Nóra </t>
  </si>
  <si>
    <t>Szabó Dorottya Ilona</t>
  </si>
  <si>
    <t>13h30</t>
  </si>
  <si>
    <t>vígasz</t>
  </si>
  <si>
    <t>IV. lány A</t>
  </si>
  <si>
    <t>Ulrich Bence Tamás</t>
  </si>
  <si>
    <t>Neukunft Liliána</t>
  </si>
  <si>
    <t>14h30</t>
  </si>
  <si>
    <t>Szabó Dorottya</t>
  </si>
  <si>
    <t>vigasz</t>
  </si>
  <si>
    <t xml:space="preserve">VI.fiú </t>
  </si>
  <si>
    <t>16h</t>
  </si>
  <si>
    <t>III.hely</t>
  </si>
  <si>
    <t>Lehoczky Júlia</t>
  </si>
  <si>
    <t>Chen Zixin</t>
  </si>
  <si>
    <t>Lehoczky Szófia</t>
  </si>
  <si>
    <t>Bakonnyi Emma Liza</t>
  </si>
  <si>
    <t>Perge Dávid László</t>
  </si>
  <si>
    <t>Györgydeák Ákos</t>
  </si>
  <si>
    <t>Móczár Levente</t>
  </si>
  <si>
    <t>Halas Tamás Benedek</t>
  </si>
  <si>
    <t>9h20</t>
  </si>
  <si>
    <t>II. fiú B</t>
  </si>
  <si>
    <t>Kaluha Máté</t>
  </si>
  <si>
    <t>Simon Dániel</t>
  </si>
  <si>
    <t>II. lány B</t>
  </si>
  <si>
    <t>Szabadits Izabell</t>
  </si>
  <si>
    <t>Csuba Flóra Júlia</t>
  </si>
  <si>
    <t>9h30</t>
  </si>
  <si>
    <t>III. fiú A/2</t>
  </si>
  <si>
    <t>Pörzse Lénérd Tamás</t>
  </si>
  <si>
    <t>Rostás-Kocsis Áron</t>
  </si>
  <si>
    <t>Bárczy Hunor</t>
  </si>
  <si>
    <t>Tenke Trisztán</t>
  </si>
  <si>
    <t>9h40</t>
  </si>
  <si>
    <t>Márton Natali</t>
  </si>
  <si>
    <t>Simon Benjamin</t>
  </si>
  <si>
    <t>Prédl Anna Lujza</t>
  </si>
  <si>
    <t>10h20</t>
  </si>
  <si>
    <t>10h30</t>
  </si>
  <si>
    <t>III. fiú A/1</t>
  </si>
  <si>
    <t>Bőczén Máté</t>
  </si>
  <si>
    <t>Pataki André</t>
  </si>
  <si>
    <t>Szekeres István</t>
  </si>
  <si>
    <t>Nagy Kolos</t>
  </si>
  <si>
    <t>10h40</t>
  </si>
  <si>
    <t>Bencsik Balázs</t>
  </si>
  <si>
    <t>11h20</t>
  </si>
  <si>
    <t>III. lány B</t>
  </si>
  <si>
    <t>Füredi Sára</t>
  </si>
  <si>
    <t>Pataki Villő Mária</t>
  </si>
  <si>
    <t>III. lány A</t>
  </si>
  <si>
    <t>Siklósi Odett</t>
  </si>
  <si>
    <t>Horváth-Beck Orsolya</t>
  </si>
  <si>
    <t>Ledényi Zsófia</t>
  </si>
  <si>
    <t>Pirovits Petra Dorka</t>
  </si>
  <si>
    <t>Ohly Bence</t>
  </si>
  <si>
    <t>Simon Kende Zalán</t>
  </si>
  <si>
    <t>Erdei Helga</t>
  </si>
  <si>
    <t>Mezőcsáti Blanka</t>
  </si>
  <si>
    <t>Tarkó Blanka Boglárka</t>
  </si>
  <si>
    <t>15h30</t>
  </si>
  <si>
    <t>JÁTÉKREND 2025.05.06.kedd</t>
  </si>
  <si>
    <t>JÁTÉKREND 2025.05.07.szerda</t>
  </si>
  <si>
    <t>JÁTÉKREND 2025.05.08.csütörtök</t>
  </si>
  <si>
    <t>JÁTÉKREND 2025.05.09.péntek</t>
  </si>
  <si>
    <t>jn v</t>
  </si>
  <si>
    <t>jn ny</t>
  </si>
  <si>
    <t xml:space="preserve">jn ny </t>
  </si>
  <si>
    <t>3/5 4/1 10/8</t>
  </si>
  <si>
    <t>5/3 1/4 8/10</t>
  </si>
  <si>
    <t>I.</t>
  </si>
  <si>
    <t>II.</t>
  </si>
  <si>
    <t>4/0 5/3</t>
  </si>
  <si>
    <t>4/2 4/2</t>
  </si>
  <si>
    <t>jn</t>
  </si>
  <si>
    <t>4/0 4/0</t>
  </si>
  <si>
    <t>4/1 4/1</t>
  </si>
  <si>
    <t>4/0 4/1</t>
  </si>
  <si>
    <t>4/1 4/2</t>
  </si>
  <si>
    <t xml:space="preserve">jn </t>
  </si>
  <si>
    <t>4/2 4/1</t>
  </si>
  <si>
    <t>2/4 1/4</t>
  </si>
  <si>
    <t>4/2 2/4 11/9</t>
  </si>
  <si>
    <t>1/4 2/4</t>
  </si>
  <si>
    <t>2/4  4/0  13/11</t>
  </si>
  <si>
    <t>4/1 5/3</t>
  </si>
  <si>
    <t>4/0 4/2</t>
  </si>
  <si>
    <t>4/1 4/0</t>
  </si>
  <si>
    <t>5/4 4/2</t>
  </si>
  <si>
    <t>4/0 1/4 10/3</t>
  </si>
  <si>
    <t>5/4 (1) 4/1</t>
  </si>
  <si>
    <t>5/3 5/3</t>
  </si>
  <si>
    <t>4/2 5/3</t>
  </si>
  <si>
    <t>5/4 (5) 4/1</t>
  </si>
  <si>
    <t>5/3 4/2</t>
  </si>
  <si>
    <t>4/1 1/4 10/6</t>
  </si>
  <si>
    <t>5/3 4/1</t>
  </si>
  <si>
    <t>5/3 4/0</t>
  </si>
  <si>
    <t>5/4 (5) 0/4 10/5</t>
  </si>
  <si>
    <t>2/4 5/3 5/10</t>
  </si>
  <si>
    <t>4/2 3/5 10/5</t>
  </si>
  <si>
    <t>2/4 4/1 10/2</t>
  </si>
  <si>
    <t>4/2 1/4 2/10</t>
  </si>
  <si>
    <t>4/1 2/4 11/9</t>
  </si>
  <si>
    <t>0/4 4/2 10/3</t>
  </si>
  <si>
    <t>4/0 2/4 3/10</t>
  </si>
  <si>
    <t>4/2 4/0</t>
  </si>
  <si>
    <t>0/4 0/4</t>
  </si>
  <si>
    <t>III.</t>
  </si>
  <si>
    <t>1/4 5/3 4/2</t>
  </si>
  <si>
    <t>3/5 4/2 10/2</t>
  </si>
  <si>
    <t>7/0 7/1</t>
  </si>
  <si>
    <t>0/7 1/7</t>
  </si>
  <si>
    <t>6/8 7/5 5/1</t>
  </si>
  <si>
    <t>8/6 5/7 1/5</t>
  </si>
  <si>
    <t>4/0</t>
  </si>
  <si>
    <t>0/4</t>
  </si>
  <si>
    <t>7/0 7/5</t>
  </si>
  <si>
    <t>0/7 5/7</t>
  </si>
  <si>
    <t>7/3 3/7 5/2</t>
  </si>
  <si>
    <t>3/7 7/3 2/5</t>
  </si>
  <si>
    <t>7/1 7/1</t>
  </si>
  <si>
    <t>1/7 1/7</t>
  </si>
  <si>
    <t>Izabel</t>
  </si>
  <si>
    <t>8/6 9/7</t>
  </si>
  <si>
    <t>7/1 7/3</t>
  </si>
  <si>
    <t>6/8 7/9</t>
  </si>
  <si>
    <t>1/7 3/7</t>
  </si>
  <si>
    <t>7/5 7/3</t>
  </si>
  <si>
    <t>5/7 3/7</t>
  </si>
  <si>
    <t>3/7 4/7</t>
  </si>
  <si>
    <t>7/3 7/4</t>
  </si>
  <si>
    <t>4/1</t>
  </si>
  <si>
    <t>1/4</t>
  </si>
  <si>
    <t>jn gy</t>
  </si>
  <si>
    <t>9/7 7/1</t>
  </si>
  <si>
    <t>7/9 1/7</t>
  </si>
  <si>
    <t>IV.</t>
  </si>
  <si>
    <t>4/2</t>
  </si>
  <si>
    <t>2/4</t>
  </si>
  <si>
    <t xml:space="preserve">Nagy </t>
  </si>
  <si>
    <t xml:space="preserve">Simon </t>
  </si>
  <si>
    <t>Kende</t>
  </si>
  <si>
    <t>3/5 2/4</t>
  </si>
  <si>
    <t>Bianka</t>
  </si>
  <si>
    <t xml:space="preserve">Rostás-Kocsis </t>
  </si>
  <si>
    <t>5/4 8</t>
  </si>
  <si>
    <t>4/5 8</t>
  </si>
  <si>
    <t>5/3</t>
  </si>
  <si>
    <t xml:space="preserve"> </t>
  </si>
  <si>
    <t>0/4 1/4</t>
  </si>
  <si>
    <t>3/5 4/2 10/7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</si>
</sst>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[$-40E]General"/>
    <numFmt numFmtId="166" formatCode="#,##0.00&quot; &quot;[$Ft-40E];[Red]&quot;-&quot;#,##0.00&quot; &quot;[$Ft-40E]"/>
  </numFmts>
  <fonts count="122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Tahoma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</font>
    <font>
      <b/>
      <sz val="16"/>
      <name val="Arial"/>
      <family val="2"/>
      <charset val="238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1"/>
      <charset val="238"/>
    </font>
    <font>
      <b/>
      <i/>
      <sz val="16"/>
      <color rgb="FF000000"/>
      <name val="Calibri1"/>
      <charset val="238"/>
    </font>
    <font>
      <b/>
      <i/>
      <u/>
      <sz val="11"/>
      <color rgb="FF000000"/>
      <name val="Calibri1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47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0" fontId="44" fillId="0" borderId="0"/>
    <xf numFmtId="165" fontId="112" fillId="0" borderId="0"/>
    <xf numFmtId="0" fontId="112" fillId="0" borderId="0"/>
    <xf numFmtId="0" fontId="113" fillId="0" borderId="0">
      <alignment horizontal="center"/>
    </xf>
    <xf numFmtId="0" fontId="113" fillId="0" borderId="0">
      <alignment horizontal="center" textRotation="90"/>
    </xf>
    <xf numFmtId="0" fontId="114" fillId="0" borderId="0"/>
    <xf numFmtId="166" fontId="114" fillId="0" borderId="0"/>
    <xf numFmtId="0" fontId="43" fillId="0" borderId="0"/>
    <xf numFmtId="0" fontId="42" fillId="0" borderId="0"/>
    <xf numFmtId="0" fontId="45" fillId="0" borderId="0"/>
    <xf numFmtId="164" fontId="45" fillId="0" borderId="0" applyFont="0" applyFill="0" applyBorder="0" applyAlignment="0" applyProtection="0"/>
    <xf numFmtId="0" fontId="41" fillId="0" borderId="0"/>
  </cellStyleXfs>
  <cellXfs count="59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49" fillId="0" borderId="0" xfId="0" applyFont="1" applyAlignment="1">
      <alignment vertical="center"/>
    </xf>
    <xf numFmtId="0" fontId="50" fillId="3" borderId="1" xfId="0" applyFont="1" applyFill="1" applyBorder="1" applyAlignment="1">
      <alignment horizontal="centerContinuous" vertical="center"/>
    </xf>
    <xf numFmtId="0" fontId="50" fillId="3" borderId="2" xfId="0" applyFont="1" applyFill="1" applyBorder="1" applyAlignment="1">
      <alignment horizontal="centerContinuous" vertical="center"/>
    </xf>
    <xf numFmtId="0" fontId="50" fillId="3" borderId="3" xfId="0" applyFont="1" applyFill="1" applyBorder="1" applyAlignment="1">
      <alignment horizontal="centerContinuous" vertical="center"/>
    </xf>
    <xf numFmtId="0" fontId="49" fillId="2" borderId="0" xfId="0" applyFont="1" applyFill="1" applyAlignment="1">
      <alignment vertical="center"/>
    </xf>
    <xf numFmtId="0" fontId="51" fillId="0" borderId="0" xfId="0" applyFont="1" applyAlignment="1">
      <alignment vertical="center"/>
    </xf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vertical="center"/>
    </xf>
    <xf numFmtId="0" fontId="51" fillId="2" borderId="0" xfId="0" applyFont="1" applyFill="1" applyAlignment="1">
      <alignment horizontal="left" vertical="center"/>
    </xf>
    <xf numFmtId="0" fontId="52" fillId="4" borderId="1" xfId="0" applyFont="1" applyFill="1" applyBorder="1" applyAlignment="1">
      <alignment horizontal="centerContinuous" vertical="center"/>
    </xf>
    <xf numFmtId="0" fontId="52" fillId="4" borderId="2" xfId="0" applyFont="1" applyFill="1" applyBorder="1" applyAlignment="1">
      <alignment horizontal="centerContinuous" vertical="center"/>
    </xf>
    <xf numFmtId="0" fontId="52" fillId="4" borderId="3" xfId="0" applyFont="1" applyFill="1" applyBorder="1" applyAlignment="1">
      <alignment horizontal="centerContinuous" vertical="center"/>
    </xf>
    <xf numFmtId="0" fontId="53" fillId="0" borderId="0" xfId="0" applyFont="1" applyAlignment="1">
      <alignment vertical="center"/>
    </xf>
    <xf numFmtId="49" fontId="54" fillId="2" borderId="4" xfId="0" applyNumberFormat="1" applyFont="1" applyFill="1" applyBorder="1" applyAlignment="1">
      <alignment vertical="center"/>
    </xf>
    <xf numFmtId="49" fontId="54" fillId="2" borderId="0" xfId="0" applyNumberFormat="1" applyFont="1" applyFill="1" applyAlignment="1">
      <alignment vertical="center"/>
    </xf>
    <xf numFmtId="49" fontId="53" fillId="2" borderId="0" xfId="0" applyNumberFormat="1" applyFont="1" applyFill="1" applyAlignment="1">
      <alignment vertical="center"/>
    </xf>
    <xf numFmtId="0" fontId="53" fillId="2" borderId="0" xfId="0" applyFont="1" applyFill="1" applyAlignment="1">
      <alignment vertical="center"/>
    </xf>
    <xf numFmtId="49" fontId="49" fillId="2" borderId="0" xfId="0" applyNumberFormat="1" applyFont="1" applyFill="1" applyAlignment="1">
      <alignment vertical="center"/>
    </xf>
    <xf numFmtId="49" fontId="56" fillId="2" borderId="0" xfId="0" applyNumberFormat="1" applyFont="1" applyFill="1" applyAlignment="1">
      <alignment horizontal="left" vertical="center"/>
    </xf>
    <xf numFmtId="49" fontId="49" fillId="2" borderId="0" xfId="0" applyNumberFormat="1" applyFont="1" applyFill="1" applyAlignment="1">
      <alignment horizontal="right" vertical="center"/>
    </xf>
    <xf numFmtId="49" fontId="57" fillId="2" borderId="0" xfId="0" applyNumberFormat="1" applyFont="1" applyFill="1" applyAlignment="1">
      <alignment horizontal="left" vertical="center"/>
    </xf>
    <xf numFmtId="14" fontId="60" fillId="4" borderId="5" xfId="0" applyNumberFormat="1" applyFont="1" applyFill="1" applyBorder="1" applyAlignment="1">
      <alignment horizontal="left" vertical="center"/>
    </xf>
    <xf numFmtId="49" fontId="60" fillId="2" borderId="0" xfId="0" applyNumberFormat="1" applyFont="1" applyFill="1" applyAlignment="1">
      <alignment vertical="center"/>
    </xf>
    <xf numFmtId="49" fontId="60" fillId="4" borderId="5" xfId="0" applyNumberFormat="1" applyFont="1" applyFill="1" applyBorder="1" applyAlignment="1">
      <alignment vertical="center"/>
    </xf>
    <xf numFmtId="0" fontId="51" fillId="2" borderId="0" xfId="0" applyFont="1" applyFill="1"/>
    <xf numFmtId="0" fontId="0" fillId="2" borderId="0" xfId="0" applyFill="1"/>
    <xf numFmtId="0" fontId="62" fillId="0" borderId="0" xfId="0" applyFont="1" applyAlignment="1">
      <alignment vertical="center"/>
    </xf>
    <xf numFmtId="0" fontId="58" fillId="2" borderId="0" xfId="0" applyFont="1" applyFill="1" applyAlignment="1">
      <alignment vertical="center"/>
    </xf>
    <xf numFmtId="0" fontId="6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53" fillId="2" borderId="0" xfId="0" applyFont="1" applyFill="1"/>
    <xf numFmtId="0" fontId="63" fillId="2" borderId="0" xfId="1" applyFont="1" applyFill="1"/>
    <xf numFmtId="0" fontId="0" fillId="0" borderId="0" xfId="0" applyAlignment="1">
      <alignment horizontal="center"/>
    </xf>
    <xf numFmtId="49" fontId="64" fillId="2" borderId="0" xfId="0" applyNumberFormat="1" applyFont="1" applyFill="1" applyAlignment="1">
      <alignment vertical="top"/>
    </xf>
    <xf numFmtId="49" fontId="55" fillId="2" borderId="0" xfId="0" applyNumberFormat="1" applyFont="1" applyFill="1" applyAlignment="1">
      <alignment vertical="top"/>
    </xf>
    <xf numFmtId="49" fontId="58" fillId="2" borderId="0" xfId="0" applyNumberFormat="1" applyFont="1" applyFill="1" applyAlignment="1">
      <alignment horizontal="left"/>
    </xf>
    <xf numFmtId="0" fontId="65" fillId="2" borderId="0" xfId="0" applyFont="1" applyFill="1" applyAlignment="1">
      <alignment horizontal="left"/>
    </xf>
    <xf numFmtId="49" fontId="57" fillId="2" borderId="0" xfId="0" applyNumberFormat="1" applyFont="1" applyFill="1" applyAlignment="1">
      <alignment horizontal="left"/>
    </xf>
    <xf numFmtId="49" fontId="58" fillId="2" borderId="6" xfId="0" applyNumberFormat="1" applyFont="1" applyFill="1" applyBorder="1" applyAlignment="1">
      <alignment vertical="center"/>
    </xf>
    <xf numFmtId="49" fontId="64" fillId="2" borderId="6" xfId="0" applyNumberFormat="1" applyFont="1" applyFill="1" applyBorder="1" applyAlignment="1">
      <alignment horizontal="right" vertical="center"/>
    </xf>
    <xf numFmtId="49" fontId="66" fillId="2" borderId="0" xfId="0" applyNumberFormat="1" applyFont="1" applyFill="1" applyAlignment="1">
      <alignment horizontal="left" vertical="center"/>
    </xf>
    <xf numFmtId="0" fontId="66" fillId="2" borderId="0" xfId="0" applyFont="1" applyFill="1" applyAlignment="1">
      <alignment vertical="center"/>
    </xf>
    <xf numFmtId="49" fontId="66" fillId="2" borderId="0" xfId="0" applyNumberFormat="1" applyFont="1" applyFill="1" applyAlignment="1">
      <alignment vertical="center"/>
    </xf>
    <xf numFmtId="49" fontId="67" fillId="2" borderId="0" xfId="0" applyNumberFormat="1" applyFont="1" applyFill="1" applyAlignment="1">
      <alignment horizontal="right" vertical="center"/>
    </xf>
    <xf numFmtId="0" fontId="53" fillId="2" borderId="0" xfId="0" applyFont="1" applyFill="1" applyAlignment="1">
      <alignment horizontal="center" vertical="center"/>
    </xf>
    <xf numFmtId="14" fontId="61" fillId="2" borderId="7" xfId="0" applyNumberFormat="1" applyFont="1" applyFill="1" applyBorder="1" applyAlignment="1">
      <alignment horizontal="left" vertical="center"/>
    </xf>
    <xf numFmtId="49" fontId="61" fillId="2" borderId="7" xfId="0" applyNumberFormat="1" applyFont="1" applyFill="1" applyBorder="1" applyAlignment="1">
      <alignment vertical="center"/>
    </xf>
    <xf numFmtId="0" fontId="62" fillId="2" borderId="0" xfId="0" applyFont="1" applyFill="1" applyAlignment="1">
      <alignment horizontal="center" vertical="center"/>
    </xf>
    <xf numFmtId="0" fontId="58" fillId="2" borderId="0" xfId="0" applyFont="1" applyFill="1" applyAlignment="1">
      <alignment horizontal="center" vertical="center"/>
    </xf>
    <xf numFmtId="49" fontId="61" fillId="2" borderId="0" xfId="0" applyNumberFormat="1" applyFont="1" applyFill="1" applyAlignment="1">
      <alignment vertical="center"/>
    </xf>
    <xf numFmtId="0" fontId="60" fillId="2" borderId="0" xfId="2" applyNumberFormat="1" applyFont="1" applyFill="1" applyAlignment="1" applyProtection="1">
      <alignment vertical="center"/>
      <protection locked="0"/>
    </xf>
    <xf numFmtId="0" fontId="61" fillId="2" borderId="0" xfId="0" applyFont="1" applyFill="1" applyAlignment="1">
      <alignment vertical="center"/>
    </xf>
    <xf numFmtId="49" fontId="61" fillId="2" borderId="0" xfId="0" applyNumberFormat="1" applyFont="1" applyFill="1" applyAlignment="1">
      <alignment horizontal="right" vertical="center"/>
    </xf>
    <xf numFmtId="0" fontId="53" fillId="2" borderId="4" xfId="0" applyFont="1" applyFill="1" applyBorder="1" applyAlignment="1">
      <alignment horizontal="left" vertical="center"/>
    </xf>
    <xf numFmtId="0" fontId="53" fillId="2" borderId="0" xfId="0" applyFont="1" applyFill="1" applyAlignment="1">
      <alignment horizontal="left" vertical="center"/>
    </xf>
    <xf numFmtId="0" fontId="62" fillId="2" borderId="4" xfId="0" applyFont="1" applyFill="1" applyBorder="1" applyAlignment="1">
      <alignment horizontal="left" vertical="center"/>
    </xf>
    <xf numFmtId="0" fontId="69" fillId="2" borderId="4" xfId="0" applyFont="1" applyFill="1" applyBorder="1" applyAlignment="1">
      <alignment horizontal="left" vertical="center"/>
    </xf>
    <xf numFmtId="0" fontId="70" fillId="2" borderId="0" xfId="0" applyFont="1" applyFill="1" applyAlignment="1">
      <alignment horizontal="left" vertical="center"/>
    </xf>
    <xf numFmtId="0" fontId="71" fillId="2" borderId="0" xfId="0" applyFont="1" applyFill="1" applyAlignment="1">
      <alignment horizontal="left" vertical="center"/>
    </xf>
    <xf numFmtId="0" fontId="70" fillId="2" borderId="0" xfId="0" applyFont="1" applyFill="1" applyAlignment="1">
      <alignment horizontal="center" vertical="center"/>
    </xf>
    <xf numFmtId="0" fontId="58" fillId="2" borderId="4" xfId="0" applyFont="1" applyFill="1" applyBorder="1" applyAlignment="1">
      <alignment horizontal="left" vertical="center"/>
    </xf>
    <xf numFmtId="0" fontId="51" fillId="2" borderId="6" xfId="0" applyFont="1" applyFill="1" applyBorder="1" applyAlignment="1">
      <alignment horizontal="left" vertical="center"/>
    </xf>
    <xf numFmtId="0" fontId="53" fillId="2" borderId="8" xfId="0" applyFont="1" applyFill="1" applyBorder="1" applyAlignment="1">
      <alignment horizontal="left" vertical="center"/>
    </xf>
    <xf numFmtId="0" fontId="53" fillId="2" borderId="9" xfId="0" applyFont="1" applyFill="1" applyBorder="1" applyAlignment="1">
      <alignment horizontal="left" vertical="center"/>
    </xf>
    <xf numFmtId="0" fontId="53" fillId="5" borderId="10" xfId="0" applyFont="1" applyFill="1" applyBorder="1" applyAlignment="1">
      <alignment vertical="center"/>
    </xf>
    <xf numFmtId="0" fontId="58" fillId="4" borderId="11" xfId="0" applyFont="1" applyFill="1" applyBorder="1" applyAlignment="1">
      <alignment horizontal="left" vertical="center"/>
    </xf>
    <xf numFmtId="0" fontId="58" fillId="4" borderId="12" xfId="0" applyFont="1" applyFill="1" applyBorder="1" applyAlignment="1">
      <alignment vertical="center"/>
    </xf>
    <xf numFmtId="0" fontId="53" fillId="5" borderId="13" xfId="0" applyFont="1" applyFill="1" applyBorder="1" applyAlignment="1">
      <alignment vertical="center"/>
    </xf>
    <xf numFmtId="0" fontId="58" fillId="4" borderId="14" xfId="0" applyFont="1" applyFill="1" applyBorder="1" applyAlignment="1">
      <alignment horizontal="left" vertical="center"/>
    </xf>
    <xf numFmtId="0" fontId="58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53" fillId="6" borderId="17" xfId="0" applyNumberFormat="1" applyFont="1" applyFill="1" applyBorder="1" applyAlignment="1">
      <alignment vertical="center"/>
    </xf>
    <xf numFmtId="49" fontId="75" fillId="2" borderId="0" xfId="0" applyNumberFormat="1" applyFont="1" applyFill="1" applyAlignment="1">
      <alignment vertical="center"/>
    </xf>
    <xf numFmtId="0" fontId="72" fillId="2" borderId="20" xfId="0" applyFont="1" applyFill="1" applyBorder="1" applyAlignment="1">
      <alignment vertical="center"/>
    </xf>
    <xf numFmtId="0" fontId="72" fillId="2" borderId="21" xfId="0" applyFont="1" applyFill="1" applyBorder="1" applyAlignment="1">
      <alignment vertical="center"/>
    </xf>
    <xf numFmtId="0" fontId="53" fillId="2" borderId="23" xfId="0" applyFont="1" applyFill="1" applyBorder="1" applyAlignment="1">
      <alignment vertical="center"/>
    </xf>
    <xf numFmtId="49" fontId="53" fillId="2" borderId="17" xfId="0" applyNumberFormat="1" applyFont="1" applyFill="1" applyBorder="1" applyAlignment="1">
      <alignment horizontal="right" vertical="center"/>
    </xf>
    <xf numFmtId="0" fontId="53" fillId="6" borderId="7" xfId="0" applyFont="1" applyFill="1" applyBorder="1" applyAlignment="1">
      <alignment vertical="center"/>
    </xf>
    <xf numFmtId="49" fontId="53" fillId="6" borderId="18" xfId="0" applyNumberFormat="1" applyFont="1" applyFill="1" applyBorder="1" applyAlignment="1">
      <alignment vertical="center"/>
    </xf>
    <xf numFmtId="49" fontId="53" fillId="6" borderId="7" xfId="0" applyNumberFormat="1" applyFont="1" applyFill="1" applyBorder="1" applyAlignment="1">
      <alignment vertical="center"/>
    </xf>
    <xf numFmtId="49" fontId="72" fillId="2" borderId="25" xfId="0" applyNumberFormat="1" applyFont="1" applyFill="1" applyBorder="1" applyAlignment="1">
      <alignment horizontal="left" vertical="center"/>
    </xf>
    <xf numFmtId="49" fontId="83" fillId="2" borderId="25" xfId="0" applyNumberFormat="1" applyFont="1" applyFill="1" applyBorder="1" applyAlignment="1">
      <alignment vertical="center"/>
    </xf>
    <xf numFmtId="49" fontId="53" fillId="2" borderId="7" xfId="0" applyNumberFormat="1" applyFont="1" applyFill="1" applyBorder="1" applyAlignment="1">
      <alignment vertical="center"/>
    </xf>
    <xf numFmtId="0" fontId="72" fillId="2" borderId="23" xfId="0" applyFont="1" applyFill="1" applyBorder="1" applyAlignment="1">
      <alignment vertical="center"/>
    </xf>
    <xf numFmtId="49" fontId="53" fillId="2" borderId="23" xfId="0" applyNumberFormat="1" applyFont="1" applyFill="1" applyBorder="1" applyAlignment="1">
      <alignment vertical="center"/>
    </xf>
    <xf numFmtId="49" fontId="53" fillId="2" borderId="26" xfId="0" applyNumberFormat="1" applyFont="1" applyFill="1" applyBorder="1" applyAlignment="1">
      <alignment vertical="center"/>
    </xf>
    <xf numFmtId="0" fontId="85" fillId="2" borderId="0" xfId="0" applyFont="1" applyFill="1" applyAlignment="1">
      <alignment vertical="center"/>
    </xf>
    <xf numFmtId="0" fontId="64" fillId="2" borderId="0" xfId="0" applyFont="1" applyFill="1" applyAlignment="1">
      <alignment horizontal="center" vertical="center" wrapText="1"/>
    </xf>
    <xf numFmtId="0" fontId="60" fillId="2" borderId="0" xfId="0" applyFont="1" applyFill="1" applyAlignment="1">
      <alignment vertical="center"/>
    </xf>
    <xf numFmtId="0" fontId="53" fillId="2" borderId="0" xfId="0" applyFont="1" applyFill="1" applyAlignment="1">
      <alignment horizontal="center"/>
    </xf>
    <xf numFmtId="0" fontId="69" fillId="2" borderId="27" xfId="0" applyFont="1" applyFill="1" applyBorder="1" applyAlignment="1">
      <alignment horizontal="left" vertical="center"/>
    </xf>
    <xf numFmtId="0" fontId="70" fillId="2" borderId="28" xfId="0" applyFont="1" applyFill="1" applyBorder="1" applyAlignment="1">
      <alignment horizontal="left" vertical="center"/>
    </xf>
    <xf numFmtId="0" fontId="53" fillId="2" borderId="17" xfId="0" applyFont="1" applyFill="1" applyBorder="1" applyAlignment="1">
      <alignment horizontal="right" vertical="center"/>
    </xf>
    <xf numFmtId="0" fontId="53" fillId="2" borderId="18" xfId="0" applyFont="1" applyFill="1" applyBorder="1" applyAlignment="1">
      <alignment horizontal="right" vertical="center"/>
    </xf>
    <xf numFmtId="49" fontId="53" fillId="2" borderId="24" xfId="0" applyNumberFormat="1" applyFont="1" applyFill="1" applyBorder="1" applyAlignment="1">
      <alignment vertical="center"/>
    </xf>
    <xf numFmtId="49" fontId="53" fillId="2" borderId="25" xfId="0" applyNumberFormat="1" applyFont="1" applyFill="1" applyBorder="1" applyAlignment="1">
      <alignment vertical="center"/>
    </xf>
    <xf numFmtId="49" fontId="53" fillId="2" borderId="19" xfId="0" applyNumberFormat="1" applyFont="1" applyFill="1" applyBorder="1" applyAlignment="1">
      <alignment horizontal="right" vertical="center"/>
    </xf>
    <xf numFmtId="0" fontId="72" fillId="2" borderId="0" xfId="0" applyFont="1" applyFill="1" applyAlignment="1">
      <alignment vertical="center"/>
    </xf>
    <xf numFmtId="49" fontId="87" fillId="2" borderId="4" xfId="0" applyNumberFormat="1" applyFont="1" applyFill="1" applyBorder="1" applyAlignment="1">
      <alignment vertical="center"/>
    </xf>
    <xf numFmtId="49" fontId="87" fillId="2" borderId="0" xfId="0" applyNumberFormat="1" applyFont="1" applyFill="1" applyAlignment="1">
      <alignment vertical="center"/>
    </xf>
    <xf numFmtId="49" fontId="88" fillId="2" borderId="0" xfId="0" applyNumberFormat="1" applyFont="1" applyFill="1" applyAlignment="1">
      <alignment horizontal="left" vertical="center"/>
    </xf>
    <xf numFmtId="49" fontId="53" fillId="2" borderId="0" xfId="0" applyNumberFormat="1" applyFont="1" applyFill="1" applyAlignment="1">
      <alignment horizontal="right" vertical="center"/>
    </xf>
    <xf numFmtId="0" fontId="72" fillId="2" borderId="17" xfId="0" applyFont="1" applyFill="1" applyBorder="1" applyAlignment="1">
      <alignment vertical="center"/>
    </xf>
    <xf numFmtId="0" fontId="72" fillId="2" borderId="22" xfId="0" applyFont="1" applyFill="1" applyBorder="1" applyAlignment="1">
      <alignment vertical="center"/>
    </xf>
    <xf numFmtId="0" fontId="87" fillId="2" borderId="0" xfId="0" applyFont="1" applyFill="1"/>
    <xf numFmtId="0" fontId="57" fillId="4" borderId="5" xfId="0" applyFont="1" applyFill="1" applyBorder="1" applyAlignment="1">
      <alignment horizontal="left" vertical="center"/>
    </xf>
    <xf numFmtId="0" fontId="62" fillId="4" borderId="5" xfId="0" applyFont="1" applyFill="1" applyBorder="1" applyAlignment="1">
      <alignment vertical="center"/>
    </xf>
    <xf numFmtId="49" fontId="49" fillId="6" borderId="0" xfId="0" applyNumberFormat="1" applyFont="1" applyFill="1" applyAlignment="1">
      <alignment vertical="top"/>
    </xf>
    <xf numFmtId="49" fontId="86" fillId="6" borderId="0" xfId="0" applyNumberFormat="1" applyFont="1" applyFill="1" applyAlignment="1">
      <alignment vertical="top"/>
    </xf>
    <xf numFmtId="49" fontId="73" fillId="6" borderId="0" xfId="0" applyNumberFormat="1" applyFont="1" applyFill="1" applyAlignment="1">
      <alignment vertical="top"/>
    </xf>
    <xf numFmtId="49" fontId="77" fillId="6" borderId="0" xfId="0" applyNumberFormat="1" applyFont="1" applyFill="1" applyAlignment="1">
      <alignment horizontal="center"/>
    </xf>
    <xf numFmtId="49" fontId="77" fillId="6" borderId="0" xfId="0" applyNumberFormat="1" applyFont="1" applyFill="1" applyAlignment="1">
      <alignment horizontal="left"/>
    </xf>
    <xf numFmtId="0" fontId="89" fillId="6" borderId="0" xfId="0" applyFont="1" applyFill="1"/>
    <xf numFmtId="49" fontId="57" fillId="6" borderId="0" xfId="0" applyNumberFormat="1" applyFont="1" applyFill="1" applyAlignment="1">
      <alignment horizontal="left"/>
    </xf>
    <xf numFmtId="49" fontId="74" fillId="6" borderId="0" xfId="0" applyNumberFormat="1" applyFont="1" applyFill="1"/>
    <xf numFmtId="49" fontId="62" fillId="6" borderId="0" xfId="0" applyNumberFormat="1" applyFont="1" applyFill="1"/>
    <xf numFmtId="49" fontId="59" fillId="6" borderId="0" xfId="0" applyNumberFormat="1" applyFont="1" applyFill="1"/>
    <xf numFmtId="14" fontId="60" fillId="6" borderId="6" xfId="0" applyNumberFormat="1" applyFont="1" applyFill="1" applyBorder="1" applyAlignment="1">
      <alignment horizontal="left" vertical="center"/>
    </xf>
    <xf numFmtId="49" fontId="60" fillId="6" borderId="6" xfId="0" applyNumberFormat="1" applyFont="1" applyFill="1" applyBorder="1" applyAlignment="1">
      <alignment vertical="center"/>
    </xf>
    <xf numFmtId="49" fontId="79" fillId="6" borderId="6" xfId="0" applyNumberFormat="1" applyFont="1" applyFill="1" applyBorder="1" applyAlignment="1">
      <alignment vertical="center"/>
    </xf>
    <xf numFmtId="49" fontId="60" fillId="6" borderId="6" xfId="2" applyNumberFormat="1" applyFont="1" applyFill="1" applyBorder="1" applyAlignment="1" applyProtection="1">
      <alignment vertical="center"/>
      <protection locked="0"/>
    </xf>
    <xf numFmtId="49" fontId="61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72" fillId="6" borderId="24" xfId="0" applyNumberFormat="1" applyFont="1" applyFill="1" applyBorder="1" applyAlignment="1">
      <alignment vertical="center"/>
    </xf>
    <xf numFmtId="49" fontId="78" fillId="6" borderId="7" xfId="0" applyNumberFormat="1" applyFont="1" applyFill="1" applyBorder="1" applyAlignment="1">
      <alignment vertical="center"/>
    </xf>
    <xf numFmtId="49" fontId="53" fillId="6" borderId="24" xfId="0" applyNumberFormat="1" applyFont="1" applyFill="1" applyBorder="1" applyAlignment="1">
      <alignment vertical="center"/>
    </xf>
    <xf numFmtId="49" fontId="53" fillId="6" borderId="25" xfId="0" applyNumberFormat="1" applyFont="1" applyFill="1" applyBorder="1" applyAlignment="1">
      <alignment vertical="center"/>
    </xf>
    <xf numFmtId="49" fontId="53" fillId="6" borderId="19" xfId="0" applyNumberFormat="1" applyFont="1" applyFill="1" applyBorder="1" applyAlignment="1">
      <alignment horizontal="right" vertical="center"/>
    </xf>
    <xf numFmtId="49" fontId="53" fillId="6" borderId="26" xfId="0" applyNumberFormat="1" applyFont="1" applyFill="1" applyBorder="1" applyAlignment="1">
      <alignment vertical="center"/>
    </xf>
    <xf numFmtId="49" fontId="53" fillId="6" borderId="18" xfId="0" applyNumberFormat="1" applyFont="1" applyFill="1" applyBorder="1" applyAlignment="1">
      <alignment horizontal="right" vertical="center"/>
    </xf>
    <xf numFmtId="0" fontId="91" fillId="6" borderId="7" xfId="0" applyFont="1" applyFill="1" applyBorder="1" applyAlignment="1">
      <alignment vertical="center"/>
    </xf>
    <xf numFmtId="0" fontId="93" fillId="6" borderId="7" xfId="0" applyFont="1" applyFill="1" applyBorder="1" applyAlignment="1">
      <alignment vertical="center"/>
    </xf>
    <xf numFmtId="0" fontId="45" fillId="2" borderId="0" xfId="0" applyFont="1" applyFill="1"/>
    <xf numFmtId="0" fontId="90" fillId="6" borderId="7" xfId="0" applyFont="1" applyFill="1" applyBorder="1"/>
    <xf numFmtId="0" fontId="91" fillId="6" borderId="7" xfId="0" applyFont="1" applyFill="1" applyBorder="1" applyAlignment="1">
      <alignment horizontal="center" vertical="center" shrinkToFit="1"/>
    </xf>
    <xf numFmtId="0" fontId="92" fillId="6" borderId="7" xfId="0" applyFont="1" applyFill="1" applyBorder="1"/>
    <xf numFmtId="49" fontId="58" fillId="6" borderId="0" xfId="0" applyNumberFormat="1" applyFont="1" applyFill="1" applyAlignment="1">
      <alignment horizontal="left"/>
    </xf>
    <xf numFmtId="49" fontId="73" fillId="0" borderId="0" xfId="0" applyNumberFormat="1" applyFont="1" applyAlignment="1">
      <alignment vertical="top"/>
    </xf>
    <xf numFmtId="49" fontId="49" fillId="0" borderId="0" xfId="0" applyNumberFormat="1" applyFont="1" applyAlignment="1">
      <alignment vertical="top"/>
    </xf>
    <xf numFmtId="49" fontId="59" fillId="0" borderId="0" xfId="0" applyNumberFormat="1" applyFont="1"/>
    <xf numFmtId="49" fontId="62" fillId="0" borderId="0" xfId="0" applyNumberFormat="1" applyFont="1"/>
    <xf numFmtId="49" fontId="66" fillId="0" borderId="0" xfId="0" applyNumberFormat="1" applyFont="1" applyAlignment="1">
      <alignment vertical="center"/>
    </xf>
    <xf numFmtId="49" fontId="75" fillId="0" borderId="0" xfId="0" applyNumberFormat="1" applyFont="1" applyAlignment="1">
      <alignment vertical="center"/>
    </xf>
    <xf numFmtId="49" fontId="67" fillId="0" borderId="0" xfId="0" applyNumberFormat="1" applyFont="1" applyAlignment="1">
      <alignment horizontal="right" vertical="center"/>
    </xf>
    <xf numFmtId="49" fontId="79" fillId="0" borderId="0" xfId="0" applyNumberFormat="1" applyFont="1" applyAlignment="1">
      <alignment vertical="center"/>
    </xf>
    <xf numFmtId="49" fontId="60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92" fillId="6" borderId="0" xfId="0" applyFont="1" applyFill="1"/>
    <xf numFmtId="49" fontId="72" fillId="0" borderId="0" xfId="0" applyNumberFormat="1" applyFont="1" applyAlignment="1">
      <alignment horizontal="left" vertical="center"/>
    </xf>
    <xf numFmtId="49" fontId="83" fillId="0" borderId="0" xfId="0" applyNumberFormat="1" applyFont="1" applyAlignment="1">
      <alignment vertical="center"/>
    </xf>
    <xf numFmtId="49" fontId="72" fillId="0" borderId="0" xfId="0" applyNumberFormat="1" applyFont="1" applyAlignment="1">
      <alignment vertical="center"/>
    </xf>
    <xf numFmtId="49" fontId="78" fillId="0" borderId="0" xfId="0" applyNumberFormat="1" applyFont="1" applyAlignment="1">
      <alignment vertical="center"/>
    </xf>
    <xf numFmtId="49" fontId="53" fillId="0" borderId="0" xfId="0" applyNumberFormat="1" applyFont="1" applyAlignment="1">
      <alignment vertical="center"/>
    </xf>
    <xf numFmtId="0" fontId="81" fillId="0" borderId="0" xfId="0" applyFont="1" applyAlignment="1">
      <alignment horizontal="right" vertical="center"/>
    </xf>
    <xf numFmtId="49" fontId="82" fillId="2" borderId="25" xfId="0" applyNumberFormat="1" applyFont="1" applyFill="1" applyBorder="1" applyAlignment="1">
      <alignment horizontal="center" vertical="center"/>
    </xf>
    <xf numFmtId="49" fontId="82" fillId="2" borderId="25" xfId="0" applyNumberFormat="1" applyFont="1" applyFill="1" applyBorder="1" applyAlignment="1">
      <alignment vertical="center"/>
    </xf>
    <xf numFmtId="49" fontId="53" fillId="6" borderId="24" xfId="0" applyNumberFormat="1" applyFont="1" applyFill="1" applyBorder="1" applyAlignment="1">
      <alignment horizontal="center" vertical="center"/>
    </xf>
    <xf numFmtId="49" fontId="78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53" fillId="6" borderId="23" xfId="0" applyNumberFormat="1" applyFont="1" applyFill="1" applyBorder="1" applyAlignment="1">
      <alignment horizontal="center" vertical="center"/>
    </xf>
    <xf numFmtId="49" fontId="53" fillId="6" borderId="0" xfId="0" applyNumberFormat="1" applyFont="1" applyFill="1" applyAlignment="1">
      <alignment vertical="center"/>
    </xf>
    <xf numFmtId="49" fontId="78" fillId="6" borderId="0" xfId="0" applyNumberFormat="1" applyFont="1" applyFill="1" applyAlignment="1">
      <alignment vertical="center"/>
    </xf>
    <xf numFmtId="0" fontId="0" fillId="6" borderId="17" xfId="0" applyFill="1" applyBorder="1"/>
    <xf numFmtId="0" fontId="53" fillId="6" borderId="0" xfId="0" applyFont="1" applyFill="1" applyAlignment="1">
      <alignment vertical="center"/>
    </xf>
    <xf numFmtId="49" fontId="53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76" fillId="6" borderId="24" xfId="0" applyNumberFormat="1" applyFont="1" applyFill="1" applyBorder="1" applyAlignment="1">
      <alignment horizontal="center" vertical="center"/>
    </xf>
    <xf numFmtId="49" fontId="53" fillId="6" borderId="19" xfId="0" applyNumberFormat="1" applyFont="1" applyFill="1" applyBorder="1" applyAlignment="1">
      <alignment vertical="center"/>
    </xf>
    <xf numFmtId="49" fontId="76" fillId="6" borderId="23" xfId="0" applyNumberFormat="1" applyFont="1" applyFill="1" applyBorder="1" applyAlignment="1">
      <alignment horizontal="center" vertical="center"/>
    </xf>
    <xf numFmtId="49" fontId="76" fillId="6" borderId="26" xfId="0" applyNumberFormat="1" applyFont="1" applyFill="1" applyBorder="1" applyAlignment="1">
      <alignment horizontal="center" vertical="center"/>
    </xf>
    <xf numFmtId="0" fontId="53" fillId="6" borderId="26" xfId="0" applyFont="1" applyFill="1" applyBorder="1" applyAlignment="1">
      <alignment vertical="center"/>
    </xf>
    <xf numFmtId="49" fontId="53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45" fillId="6" borderId="0" xfId="0" applyFont="1" applyFill="1"/>
    <xf numFmtId="0" fontId="94" fillId="2" borderId="0" xfId="0" applyFont="1" applyFill="1" applyAlignment="1">
      <alignment horizontal="center" shrinkToFit="1"/>
    </xf>
    <xf numFmtId="0" fontId="95" fillId="7" borderId="0" xfId="0" applyFont="1" applyFill="1"/>
    <xf numFmtId="0" fontId="95" fillId="6" borderId="0" xfId="0" applyFont="1" applyFill="1"/>
    <xf numFmtId="0" fontId="92" fillId="6" borderId="7" xfId="0" applyFont="1" applyFill="1" applyBorder="1" applyAlignment="1">
      <alignment horizontal="center" vertical="center" shrinkToFit="1"/>
    </xf>
    <xf numFmtId="0" fontId="92" fillId="6" borderId="7" xfId="0" applyFont="1" applyFill="1" applyBorder="1" applyAlignment="1">
      <alignment vertical="center" shrinkToFit="1"/>
    </xf>
    <xf numFmtId="0" fontId="92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90" fillId="6" borderId="0" xfId="0" applyFont="1" applyFill="1" applyAlignment="1">
      <alignment horizontal="center"/>
    </xf>
    <xf numFmtId="0" fontId="0" fillId="6" borderId="5" xfId="0" applyFill="1" applyBorder="1"/>
    <xf numFmtId="0" fontId="90" fillId="7" borderId="5" xfId="0" applyFont="1" applyFill="1" applyBorder="1" applyAlignment="1">
      <alignment horizontal="center" vertical="center"/>
    </xf>
    <xf numFmtId="0" fontId="92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90" fillId="6" borderId="0" xfId="0" applyFont="1" applyFill="1" applyAlignment="1">
      <alignment horizontal="center" vertical="center"/>
    </xf>
    <xf numFmtId="49" fontId="62" fillId="3" borderId="0" xfId="0" applyNumberFormat="1" applyFont="1" applyFill="1"/>
    <xf numFmtId="0" fontId="0" fillId="3" borderId="0" xfId="0" applyFill="1" applyAlignment="1">
      <alignment horizontal="center"/>
    </xf>
    <xf numFmtId="49" fontId="62" fillId="4" borderId="0" xfId="0" applyNumberFormat="1" applyFont="1" applyFill="1"/>
    <xf numFmtId="0" fontId="0" fillId="4" borderId="0" xfId="0" applyFill="1" applyAlignment="1">
      <alignment horizontal="center"/>
    </xf>
    <xf numFmtId="49" fontId="62" fillId="8" borderId="0" xfId="0" applyNumberFormat="1" applyFont="1" applyFill="1"/>
    <xf numFmtId="0" fontId="0" fillId="8" borderId="0" xfId="0" applyFill="1" applyAlignment="1">
      <alignment horizontal="center"/>
    </xf>
    <xf numFmtId="0" fontId="90" fillId="7" borderId="0" xfId="0" applyFont="1" applyFill="1" applyAlignment="1">
      <alignment horizontal="center"/>
    </xf>
    <xf numFmtId="0" fontId="96" fillId="6" borderId="0" xfId="0" applyFont="1" applyFill="1" applyAlignment="1">
      <alignment horizontal="center"/>
    </xf>
    <xf numFmtId="0" fontId="96" fillId="7" borderId="0" xfId="0" applyFont="1" applyFill="1" applyAlignment="1">
      <alignment horizontal="center"/>
    </xf>
    <xf numFmtId="0" fontId="47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29" xfId="0" applyFill="1" applyBorder="1" applyAlignment="1">
      <alignment horizontal="center"/>
    </xf>
    <xf numFmtId="0" fontId="0" fillId="0" borderId="6" xfId="0" applyBorder="1"/>
    <xf numFmtId="49" fontId="61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97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98" fillId="6" borderId="7" xfId="0" applyFont="1" applyFill="1" applyBorder="1" applyAlignment="1">
      <alignment horizontal="center"/>
    </xf>
    <xf numFmtId="0" fontId="98" fillId="6" borderId="0" xfId="0" applyFont="1" applyFill="1" applyAlignment="1">
      <alignment horizontal="center"/>
    </xf>
    <xf numFmtId="49" fontId="90" fillId="2" borderId="0" xfId="0" applyNumberFormat="1" applyFont="1" applyFill="1" applyAlignment="1">
      <alignment horizontal="center" vertical="center"/>
    </xf>
    <xf numFmtId="0" fontId="0" fillId="0" borderId="23" xfId="0" applyBorder="1"/>
    <xf numFmtId="0" fontId="0" fillId="2" borderId="22" xfId="0" applyFill="1" applyBorder="1"/>
    <xf numFmtId="0" fontId="92" fillId="3" borderId="0" xfId="0" applyFont="1" applyFill="1" applyAlignment="1">
      <alignment horizontal="center"/>
    </xf>
    <xf numFmtId="0" fontId="92" fillId="4" borderId="0" xfId="0" applyFont="1" applyFill="1" applyAlignment="1">
      <alignment horizontal="center"/>
    </xf>
    <xf numFmtId="0" fontId="92" fillId="8" borderId="0" xfId="0" applyFont="1" applyFill="1" applyAlignment="1">
      <alignment horizontal="center"/>
    </xf>
    <xf numFmtId="0" fontId="80" fillId="6" borderId="7" xfId="0" applyFont="1" applyFill="1" applyBorder="1" applyAlignment="1">
      <alignment vertical="center"/>
    </xf>
    <xf numFmtId="0" fontId="100" fillId="0" borderId="0" xfId="0" applyFont="1" applyAlignment="1">
      <alignment horizontal="left" vertical="center"/>
    </xf>
    <xf numFmtId="0" fontId="45" fillId="6" borderId="7" xfId="0" applyFont="1" applyFill="1" applyBorder="1" applyAlignment="1">
      <alignment vertical="center"/>
    </xf>
    <xf numFmtId="0" fontId="45" fillId="6" borderId="7" xfId="0" applyFont="1" applyFill="1" applyBorder="1"/>
    <xf numFmtId="49" fontId="102" fillId="4" borderId="20" xfId="0" applyNumberFormat="1" applyFont="1" applyFill="1" applyBorder="1" applyAlignment="1">
      <alignment vertical="center"/>
    </xf>
    <xf numFmtId="49" fontId="102" fillId="4" borderId="22" xfId="0" applyNumberFormat="1" applyFont="1" applyFill="1" applyBorder="1" applyAlignment="1">
      <alignment vertical="center"/>
    </xf>
    <xf numFmtId="49" fontId="100" fillId="6" borderId="0" xfId="0" applyNumberFormat="1" applyFont="1" applyFill="1" applyAlignment="1">
      <alignment horizontal="left"/>
    </xf>
    <xf numFmtId="49" fontId="103" fillId="6" borderId="0" xfId="0" applyNumberFormat="1" applyFont="1" applyFill="1" applyAlignment="1">
      <alignment horizontal="left"/>
    </xf>
    <xf numFmtId="0" fontId="100" fillId="6" borderId="0" xfId="0" applyFont="1" applyFill="1" applyAlignment="1">
      <alignment horizontal="left"/>
    </xf>
    <xf numFmtId="0" fontId="104" fillId="0" borderId="0" xfId="0" applyFont="1" applyAlignment="1">
      <alignment horizontal="left" vertical="center"/>
    </xf>
    <xf numFmtId="0" fontId="44" fillId="0" borderId="0" xfId="3"/>
    <xf numFmtId="0" fontId="106" fillId="0" borderId="0" xfId="3" applyFont="1"/>
    <xf numFmtId="0" fontId="107" fillId="0" borderId="0" xfId="3" applyFont="1"/>
    <xf numFmtId="0" fontId="108" fillId="0" borderId="0" xfId="3" applyFont="1"/>
    <xf numFmtId="0" fontId="109" fillId="0" borderId="0" xfId="3" applyFont="1"/>
    <xf numFmtId="0" fontId="110" fillId="0" borderId="0" xfId="3" applyFont="1" applyAlignment="1">
      <alignment horizontal="center"/>
    </xf>
    <xf numFmtId="0" fontId="105" fillId="0" borderId="0" xfId="3" applyFont="1" applyAlignment="1">
      <alignment horizontal="center"/>
    </xf>
    <xf numFmtId="0" fontId="105" fillId="13" borderId="7" xfId="3" applyFont="1" applyFill="1" applyBorder="1"/>
    <xf numFmtId="0" fontId="44" fillId="13" borderId="7" xfId="3" applyFill="1" applyBorder="1"/>
    <xf numFmtId="0" fontId="44" fillId="0" borderId="19" xfId="3" applyBorder="1"/>
    <xf numFmtId="0" fontId="44" fillId="0" borderId="24" xfId="3" applyBorder="1"/>
    <xf numFmtId="0" fontId="105" fillId="13" borderId="18" xfId="3" applyFont="1" applyFill="1" applyBorder="1"/>
    <xf numFmtId="0" fontId="44" fillId="0" borderId="30" xfId="3" applyBorder="1"/>
    <xf numFmtId="0" fontId="44" fillId="0" borderId="23" xfId="3" applyBorder="1"/>
    <xf numFmtId="0" fontId="44" fillId="0" borderId="17" xfId="3" applyBorder="1"/>
    <xf numFmtId="0" fontId="44" fillId="13" borderId="26" xfId="3" applyFill="1" applyBorder="1"/>
    <xf numFmtId="0" fontId="44" fillId="0" borderId="31" xfId="3" applyBorder="1"/>
    <xf numFmtId="0" fontId="44" fillId="0" borderId="25" xfId="3" applyBorder="1"/>
    <xf numFmtId="0" fontId="44" fillId="0" borderId="0" xfId="3" applyAlignment="1">
      <alignment horizontal="center" vertical="center"/>
    </xf>
    <xf numFmtId="0" fontId="111" fillId="0" borderId="0" xfId="3" applyFont="1"/>
    <xf numFmtId="0" fontId="115" fillId="0" borderId="0" xfId="3" applyFont="1"/>
    <xf numFmtId="0" fontId="44" fillId="0" borderId="0" xfId="3" applyAlignment="1">
      <alignment horizontal="center"/>
    </xf>
    <xf numFmtId="0" fontId="116" fillId="0" borderId="0" xfId="3" applyFont="1"/>
    <xf numFmtId="0" fontId="105" fillId="0" borderId="0" xfId="3" applyFont="1"/>
    <xf numFmtId="0" fontId="106" fillId="13" borderId="7" xfId="3" applyFont="1" applyFill="1" applyBorder="1"/>
    <xf numFmtId="0" fontId="117" fillId="0" borderId="0" xfId="3" applyFont="1"/>
    <xf numFmtId="0" fontId="117" fillId="0" borderId="19" xfId="3" applyFont="1" applyBorder="1"/>
    <xf numFmtId="0" fontId="106" fillId="13" borderId="18" xfId="3" applyFont="1" applyFill="1" applyBorder="1"/>
    <xf numFmtId="0" fontId="117" fillId="0" borderId="30" xfId="3" applyFont="1" applyBorder="1"/>
    <xf numFmtId="0" fontId="117" fillId="0" borderId="17" xfId="3" applyFont="1" applyBorder="1"/>
    <xf numFmtId="0" fontId="106" fillId="0" borderId="19" xfId="3" applyFont="1" applyBorder="1"/>
    <xf numFmtId="0" fontId="116" fillId="0" borderId="0" xfId="11" applyFont="1"/>
    <xf numFmtId="0" fontId="42" fillId="0" borderId="0" xfId="11"/>
    <xf numFmtId="0" fontId="115" fillId="0" borderId="0" xfId="11" applyFont="1"/>
    <xf numFmtId="0" fontId="109" fillId="0" borderId="0" xfId="11" applyFont="1"/>
    <xf numFmtId="0" fontId="110" fillId="0" borderId="0" xfId="11" applyFont="1" applyAlignment="1">
      <alignment horizontal="center"/>
    </xf>
    <xf numFmtId="0" fontId="42" fillId="0" borderId="0" xfId="11" applyAlignment="1">
      <alignment horizontal="center"/>
    </xf>
    <xf numFmtId="0" fontId="118" fillId="13" borderId="7" xfId="11" applyFont="1" applyFill="1" applyBorder="1"/>
    <xf numFmtId="0" fontId="105" fillId="0" borderId="0" xfId="11" applyFont="1"/>
    <xf numFmtId="0" fontId="42" fillId="13" borderId="7" xfId="11" applyFill="1" applyBorder="1"/>
    <xf numFmtId="0" fontId="105" fillId="0" borderId="19" xfId="11" applyFont="1" applyBorder="1"/>
    <xf numFmtId="0" fontId="42" fillId="0" borderId="24" xfId="11" applyBorder="1"/>
    <xf numFmtId="0" fontId="105" fillId="13" borderId="18" xfId="11" applyFont="1" applyFill="1" applyBorder="1"/>
    <xf numFmtId="0" fontId="105" fillId="0" borderId="30" xfId="11" applyFont="1" applyBorder="1"/>
    <xf numFmtId="0" fontId="42" fillId="0" borderId="23" xfId="11" applyBorder="1"/>
    <xf numFmtId="0" fontId="105" fillId="0" borderId="17" xfId="11" applyFont="1" applyBorder="1"/>
    <xf numFmtId="0" fontId="105" fillId="13" borderId="7" xfId="11" applyFont="1" applyFill="1" applyBorder="1"/>
    <xf numFmtId="0" fontId="42" fillId="0" borderId="30" xfId="11" applyBorder="1"/>
    <xf numFmtId="0" fontId="42" fillId="13" borderId="26" xfId="11" applyFill="1" applyBorder="1"/>
    <xf numFmtId="0" fontId="42" fillId="0" borderId="31" xfId="11" applyBorder="1"/>
    <xf numFmtId="0" fontId="42" fillId="0" borderId="17" xfId="11" applyBorder="1"/>
    <xf numFmtId="0" fontId="42" fillId="13" borderId="18" xfId="11" applyFill="1" applyBorder="1"/>
    <xf numFmtId="0" fontId="42" fillId="14" borderId="0" xfId="11" applyFill="1"/>
    <xf numFmtId="0" fontId="42" fillId="0" borderId="0" xfId="11" applyAlignment="1">
      <alignment horizontal="center" vertical="center"/>
    </xf>
    <xf numFmtId="0" fontId="108" fillId="0" borderId="0" xfId="11" applyFont="1"/>
    <xf numFmtId="0" fontId="42" fillId="0" borderId="19" xfId="11" applyBorder="1"/>
    <xf numFmtId="0" fontId="111" fillId="0" borderId="0" xfId="11" applyFont="1"/>
    <xf numFmtId="49" fontId="49" fillId="6" borderId="0" xfId="12" applyNumberFormat="1" applyFont="1" applyFill="1" applyAlignment="1">
      <alignment vertical="top"/>
    </xf>
    <xf numFmtId="49" fontId="77" fillId="6" borderId="0" xfId="12" applyNumberFormat="1" applyFont="1" applyFill="1" applyAlignment="1">
      <alignment horizontal="center"/>
    </xf>
    <xf numFmtId="49" fontId="86" fillId="6" borderId="0" xfId="12" applyNumberFormat="1" applyFont="1" applyFill="1" applyAlignment="1">
      <alignment vertical="top"/>
    </xf>
    <xf numFmtId="49" fontId="73" fillId="6" borderId="0" xfId="12" applyNumberFormat="1" applyFont="1" applyFill="1" applyAlignment="1">
      <alignment vertical="top"/>
    </xf>
    <xf numFmtId="0" fontId="45" fillId="0" borderId="0" xfId="12"/>
    <xf numFmtId="49" fontId="77" fillId="6" borderId="0" xfId="12" applyNumberFormat="1" applyFont="1" applyFill="1" applyAlignment="1">
      <alignment horizontal="left"/>
    </xf>
    <xf numFmtId="49" fontId="58" fillId="6" borderId="0" xfId="12" applyNumberFormat="1" applyFont="1" applyFill="1" applyAlignment="1">
      <alignment horizontal="left"/>
    </xf>
    <xf numFmtId="49" fontId="73" fillId="0" borderId="0" xfId="12" applyNumberFormat="1" applyFont="1" applyAlignment="1">
      <alignment vertical="top"/>
    </xf>
    <xf numFmtId="49" fontId="49" fillId="0" borderId="0" xfId="12" applyNumberFormat="1" applyFont="1" applyAlignment="1">
      <alignment vertical="top"/>
    </xf>
    <xf numFmtId="0" fontId="97" fillId="11" borderId="0" xfId="12" applyFont="1" applyFill="1" applyAlignment="1">
      <alignment horizontal="center" vertical="center"/>
    </xf>
    <xf numFmtId="0" fontId="74" fillId="6" borderId="0" xfId="12" applyFont="1" applyFill="1"/>
    <xf numFmtId="49" fontId="57" fillId="6" borderId="0" xfId="12" applyNumberFormat="1" applyFont="1" applyFill="1" applyAlignment="1">
      <alignment horizontal="left"/>
    </xf>
    <xf numFmtId="49" fontId="74" fillId="6" borderId="0" xfId="12" applyNumberFormat="1" applyFont="1" applyFill="1"/>
    <xf numFmtId="49" fontId="62" fillId="6" borderId="0" xfId="12" applyNumberFormat="1" applyFont="1" applyFill="1"/>
    <xf numFmtId="49" fontId="59" fillId="6" borderId="0" xfId="12" applyNumberFormat="1" applyFont="1" applyFill="1"/>
    <xf numFmtId="49" fontId="59" fillId="0" borderId="0" xfId="12" applyNumberFormat="1" applyFont="1"/>
    <xf numFmtId="49" fontId="62" fillId="0" borderId="0" xfId="12" applyNumberFormat="1" applyFont="1"/>
    <xf numFmtId="49" fontId="45" fillId="3" borderId="0" xfId="12" applyNumberFormat="1" applyFill="1"/>
    <xf numFmtId="0" fontId="45" fillId="3" borderId="0" xfId="12" applyFill="1"/>
    <xf numFmtId="0" fontId="45" fillId="3" borderId="0" xfId="12" applyFill="1" applyAlignment="1">
      <alignment horizontal="center"/>
    </xf>
    <xf numFmtId="49" fontId="66" fillId="2" borderId="0" xfId="12" applyNumberFormat="1" applyFont="1" applyFill="1" applyAlignment="1">
      <alignment vertical="center"/>
    </xf>
    <xf numFmtId="49" fontId="75" fillId="2" borderId="0" xfId="12" applyNumberFormat="1" applyFont="1" applyFill="1" applyAlignment="1">
      <alignment vertical="center"/>
    </xf>
    <xf numFmtId="49" fontId="67" fillId="2" borderId="0" xfId="12" applyNumberFormat="1" applyFont="1" applyFill="1" applyAlignment="1">
      <alignment horizontal="right" vertical="center"/>
    </xf>
    <xf numFmtId="49" fontId="75" fillId="0" borderId="0" xfId="12" applyNumberFormat="1" applyFont="1" applyAlignment="1">
      <alignment vertical="center"/>
    </xf>
    <xf numFmtId="49" fontId="66" fillId="0" borderId="0" xfId="12" applyNumberFormat="1" applyFont="1" applyAlignment="1">
      <alignment vertical="center"/>
    </xf>
    <xf numFmtId="49" fontId="62" fillId="3" borderId="0" xfId="12" applyNumberFormat="1" applyFont="1" applyFill="1"/>
    <xf numFmtId="14" fontId="60" fillId="6" borderId="6" xfId="12" applyNumberFormat="1" applyFont="1" applyFill="1" applyBorder="1" applyAlignment="1">
      <alignment horizontal="left" vertical="center"/>
    </xf>
    <xf numFmtId="49" fontId="60" fillId="6" borderId="6" xfId="12" applyNumberFormat="1" applyFont="1" applyFill="1" applyBorder="1" applyAlignment="1">
      <alignment vertical="center"/>
    </xf>
    <xf numFmtId="49" fontId="60" fillId="6" borderId="6" xfId="13" applyNumberFormat="1" applyFont="1" applyFill="1" applyBorder="1" applyAlignment="1" applyProtection="1">
      <alignment vertical="center"/>
      <protection locked="0"/>
    </xf>
    <xf numFmtId="49" fontId="79" fillId="6" borderId="6" xfId="12" applyNumberFormat="1" applyFont="1" applyFill="1" applyBorder="1" applyAlignment="1">
      <alignment vertical="center"/>
    </xf>
    <xf numFmtId="0" fontId="45" fillId="0" borderId="6" xfId="12" applyBorder="1"/>
    <xf numFmtId="49" fontId="61" fillId="6" borderId="6" xfId="12" applyNumberFormat="1" applyFont="1" applyFill="1" applyBorder="1" applyAlignment="1">
      <alignment horizontal="right" vertical="center"/>
    </xf>
    <xf numFmtId="49" fontId="79" fillId="0" borderId="0" xfId="12" applyNumberFormat="1" applyFont="1" applyAlignment="1">
      <alignment vertical="center"/>
    </xf>
    <xf numFmtId="49" fontId="60" fillId="0" borderId="0" xfId="12" applyNumberFormat="1" applyFont="1" applyAlignment="1">
      <alignment vertical="center"/>
    </xf>
    <xf numFmtId="49" fontId="62" fillId="4" borderId="0" xfId="12" applyNumberFormat="1" applyFont="1" applyFill="1"/>
    <xf numFmtId="0" fontId="45" fillId="4" borderId="0" xfId="12" applyFill="1" applyAlignment="1">
      <alignment horizontal="center"/>
    </xf>
    <xf numFmtId="0" fontId="45" fillId="2" borderId="0" xfId="12" applyFill="1"/>
    <xf numFmtId="0" fontId="94" fillId="2" borderId="0" xfId="12" applyFont="1" applyFill="1" applyAlignment="1">
      <alignment horizontal="center" shrinkToFit="1"/>
    </xf>
    <xf numFmtId="49" fontId="62" fillId="8" borderId="0" xfId="12" applyNumberFormat="1" applyFont="1" applyFill="1"/>
    <xf numFmtId="0" fontId="45" fillId="8" borderId="0" xfId="12" applyFill="1" applyAlignment="1">
      <alignment horizontal="center"/>
    </xf>
    <xf numFmtId="0" fontId="45" fillId="6" borderId="0" xfId="12" applyFill="1"/>
    <xf numFmtId="0" fontId="45" fillId="6" borderId="0" xfId="12" applyFill="1" applyAlignment="1">
      <alignment horizontal="center"/>
    </xf>
    <xf numFmtId="0" fontId="95" fillId="7" borderId="0" xfId="12" applyFont="1" applyFill="1"/>
    <xf numFmtId="0" fontId="45" fillId="6" borderId="7" xfId="12" applyFill="1" applyBorder="1" applyAlignment="1">
      <alignment horizontal="center" vertical="center" shrinkToFit="1"/>
    </xf>
    <xf numFmtId="0" fontId="45" fillId="6" borderId="7" xfId="12" applyFill="1" applyBorder="1" applyAlignment="1">
      <alignment vertical="center" shrinkToFit="1"/>
    </xf>
    <xf numFmtId="0" fontId="45" fillId="7" borderId="7" xfId="12" applyFill="1" applyBorder="1" applyAlignment="1">
      <alignment horizontal="center"/>
    </xf>
    <xf numFmtId="0" fontId="45" fillId="9" borderId="29" xfId="12" applyFill="1" applyBorder="1" applyAlignment="1">
      <alignment horizontal="center"/>
    </xf>
    <xf numFmtId="0" fontId="98" fillId="6" borderId="7" xfId="12" applyFont="1" applyFill="1" applyBorder="1" applyAlignment="1">
      <alignment horizontal="center"/>
    </xf>
    <xf numFmtId="0" fontId="95" fillId="6" borderId="0" xfId="12" applyFont="1" applyFill="1"/>
    <xf numFmtId="0" fontId="45" fillId="6" borderId="0" xfId="12" applyFill="1" applyAlignment="1">
      <alignment shrinkToFit="1"/>
    </xf>
    <xf numFmtId="0" fontId="98" fillId="6" borderId="0" xfId="12" applyFont="1" applyFill="1" applyAlignment="1">
      <alignment horizontal="center"/>
    </xf>
    <xf numFmtId="0" fontId="45" fillId="10" borderId="0" xfId="12" applyFill="1"/>
    <xf numFmtId="0" fontId="45" fillId="6" borderId="5" xfId="12" applyFill="1" applyBorder="1" applyAlignment="1">
      <alignment horizontal="center" vertical="center"/>
    </xf>
    <xf numFmtId="0" fontId="45" fillId="6" borderId="7" xfId="12" applyFill="1" applyBorder="1"/>
    <xf numFmtId="0" fontId="72" fillId="2" borderId="20" xfId="12" applyFont="1" applyFill="1" applyBorder="1" applyAlignment="1">
      <alignment vertical="center"/>
    </xf>
    <xf numFmtId="0" fontId="72" fillId="2" borderId="21" xfId="12" applyFont="1" applyFill="1" applyBorder="1" applyAlignment="1">
      <alignment vertical="center"/>
    </xf>
    <xf numFmtId="0" fontId="72" fillId="2" borderId="22" xfId="12" applyFont="1" applyFill="1" applyBorder="1" applyAlignment="1">
      <alignment vertical="center"/>
    </xf>
    <xf numFmtId="49" fontId="82" fillId="2" borderId="25" xfId="12" applyNumberFormat="1" applyFont="1" applyFill="1" applyBorder="1" applyAlignment="1">
      <alignment horizontal="center" vertical="center"/>
    </xf>
    <xf numFmtId="49" fontId="82" fillId="2" borderId="25" xfId="12" applyNumberFormat="1" applyFont="1" applyFill="1" applyBorder="1" applyAlignment="1">
      <alignment vertical="center"/>
    </xf>
    <xf numFmtId="0" fontId="45" fillId="2" borderId="21" xfId="12" applyFill="1" applyBorder="1"/>
    <xf numFmtId="49" fontId="83" fillId="2" borderId="25" xfId="12" applyNumberFormat="1" applyFont="1" applyFill="1" applyBorder="1" applyAlignment="1">
      <alignment vertical="center"/>
    </xf>
    <xf numFmtId="49" fontId="72" fillId="2" borderId="25" xfId="12" applyNumberFormat="1" applyFont="1" applyFill="1" applyBorder="1" applyAlignment="1">
      <alignment horizontal="left" vertical="center"/>
    </xf>
    <xf numFmtId="49" fontId="72" fillId="0" borderId="0" xfId="12" applyNumberFormat="1" applyFont="1" applyAlignment="1">
      <alignment horizontal="left" vertical="center"/>
    </xf>
    <xf numFmtId="49" fontId="83" fillId="0" borderId="0" xfId="12" applyNumberFormat="1" applyFont="1" applyAlignment="1">
      <alignment vertical="center"/>
    </xf>
    <xf numFmtId="49" fontId="53" fillId="6" borderId="24" xfId="12" applyNumberFormat="1" applyFont="1" applyFill="1" applyBorder="1" applyAlignment="1">
      <alignment vertical="center"/>
    </xf>
    <xf numFmtId="49" fontId="53" fillId="6" borderId="25" xfId="12" applyNumberFormat="1" applyFont="1" applyFill="1" applyBorder="1" applyAlignment="1">
      <alignment vertical="center"/>
    </xf>
    <xf numFmtId="49" fontId="53" fillId="6" borderId="19" xfId="12" applyNumberFormat="1" applyFont="1" applyFill="1" applyBorder="1" applyAlignment="1">
      <alignment horizontal="right" vertical="center"/>
    </xf>
    <xf numFmtId="49" fontId="53" fillId="6" borderId="24" xfId="12" applyNumberFormat="1" applyFont="1" applyFill="1" applyBorder="1" applyAlignment="1">
      <alignment horizontal="center" vertical="center"/>
    </xf>
    <xf numFmtId="49" fontId="76" fillId="6" borderId="24" xfId="12" applyNumberFormat="1" applyFont="1" applyFill="1" applyBorder="1" applyAlignment="1">
      <alignment horizontal="center" vertical="center"/>
    </xf>
    <xf numFmtId="49" fontId="78" fillId="6" borderId="25" xfId="12" applyNumberFormat="1" applyFont="1" applyFill="1" applyBorder="1" applyAlignment="1">
      <alignment vertical="center"/>
    </xf>
    <xf numFmtId="49" fontId="53" fillId="6" borderId="19" xfId="12" applyNumberFormat="1" applyFont="1" applyFill="1" applyBorder="1" applyAlignment="1">
      <alignment vertical="center"/>
    </xf>
    <xf numFmtId="49" fontId="72" fillId="6" borderId="24" xfId="12" applyNumberFormat="1" applyFont="1" applyFill="1" applyBorder="1" applyAlignment="1">
      <alignment vertical="center"/>
    </xf>
    <xf numFmtId="0" fontId="45" fillId="6" borderId="25" xfId="12" applyFill="1" applyBorder="1"/>
    <xf numFmtId="0" fontId="45" fillId="6" borderId="19" xfId="12" applyFill="1" applyBorder="1"/>
    <xf numFmtId="49" fontId="72" fillId="0" borderId="0" xfId="12" applyNumberFormat="1" applyFont="1" applyAlignment="1">
      <alignment vertical="center"/>
    </xf>
    <xf numFmtId="49" fontId="78" fillId="0" borderId="0" xfId="12" applyNumberFormat="1" applyFont="1" applyAlignment="1">
      <alignment vertical="center"/>
    </xf>
    <xf numFmtId="49" fontId="53" fillId="6" borderId="26" xfId="12" applyNumberFormat="1" applyFont="1" applyFill="1" applyBorder="1" applyAlignment="1">
      <alignment vertical="center"/>
    </xf>
    <xf numFmtId="49" fontId="53" fillId="6" borderId="7" xfId="12" applyNumberFormat="1" applyFont="1" applyFill="1" applyBorder="1" applyAlignment="1">
      <alignment vertical="center"/>
    </xf>
    <xf numFmtId="49" fontId="53" fillId="6" borderId="18" xfId="12" applyNumberFormat="1" applyFont="1" applyFill="1" applyBorder="1" applyAlignment="1">
      <alignment horizontal="right" vertical="center"/>
    </xf>
    <xf numFmtId="49" fontId="53" fillId="6" borderId="23" xfId="12" applyNumberFormat="1" applyFont="1" applyFill="1" applyBorder="1" applyAlignment="1">
      <alignment horizontal="center" vertical="center"/>
    </xf>
    <xf numFmtId="49" fontId="76" fillId="6" borderId="23" xfId="12" applyNumberFormat="1" applyFont="1" applyFill="1" applyBorder="1" applyAlignment="1">
      <alignment horizontal="center" vertical="center"/>
    </xf>
    <xf numFmtId="49" fontId="53" fillId="6" borderId="0" xfId="12" applyNumberFormat="1" applyFont="1" applyFill="1" applyAlignment="1">
      <alignment vertical="center"/>
    </xf>
    <xf numFmtId="49" fontId="78" fillId="6" borderId="0" xfId="12" applyNumberFormat="1" applyFont="1" applyFill="1" applyAlignment="1">
      <alignment vertical="center"/>
    </xf>
    <xf numFmtId="49" fontId="53" fillId="6" borderId="17" xfId="12" applyNumberFormat="1" applyFont="1" applyFill="1" applyBorder="1" applyAlignment="1">
      <alignment vertical="center"/>
    </xf>
    <xf numFmtId="0" fontId="53" fillId="6" borderId="26" xfId="12" applyFont="1" applyFill="1" applyBorder="1" applyAlignment="1">
      <alignment vertical="center"/>
    </xf>
    <xf numFmtId="0" fontId="45" fillId="6" borderId="18" xfId="12" applyFill="1" applyBorder="1"/>
    <xf numFmtId="49" fontId="53" fillId="0" borderId="0" xfId="12" applyNumberFormat="1" applyFont="1" applyAlignment="1">
      <alignment vertical="center"/>
    </xf>
    <xf numFmtId="49" fontId="53" fillId="2" borderId="24" xfId="12" applyNumberFormat="1" applyFont="1" applyFill="1" applyBorder="1" applyAlignment="1">
      <alignment vertical="center"/>
    </xf>
    <xf numFmtId="49" fontId="53" fillId="2" borderId="25" xfId="12" applyNumberFormat="1" applyFont="1" applyFill="1" applyBorder="1" applyAlignment="1">
      <alignment vertical="center"/>
    </xf>
    <xf numFmtId="49" fontId="53" fillId="2" borderId="19" xfId="12" applyNumberFormat="1" applyFont="1" applyFill="1" applyBorder="1" applyAlignment="1">
      <alignment horizontal="right" vertical="center"/>
    </xf>
    <xf numFmtId="0" fontId="53" fillId="6" borderId="0" xfId="12" applyFont="1" applyFill="1" applyAlignment="1">
      <alignment vertical="center"/>
    </xf>
    <xf numFmtId="0" fontId="53" fillId="2" borderId="23" xfId="12" applyFont="1" applyFill="1" applyBorder="1" applyAlignment="1">
      <alignment vertical="center"/>
    </xf>
    <xf numFmtId="49" fontId="53" fillId="2" borderId="0" xfId="12" applyNumberFormat="1" applyFont="1" applyFill="1" applyAlignment="1">
      <alignment horizontal="right" vertical="center"/>
    </xf>
    <xf numFmtId="49" fontId="53" fillId="2" borderId="17" xfId="12" applyNumberFormat="1" applyFont="1" applyFill="1" applyBorder="1" applyAlignment="1">
      <alignment horizontal="right" vertical="center"/>
    </xf>
    <xf numFmtId="49" fontId="53" fillId="6" borderId="23" xfId="12" applyNumberFormat="1" applyFont="1" applyFill="1" applyBorder="1" applyAlignment="1">
      <alignment vertical="center"/>
    </xf>
    <xf numFmtId="0" fontId="45" fillId="6" borderId="17" xfId="12" applyFill="1" applyBorder="1"/>
    <xf numFmtId="0" fontId="72" fillId="2" borderId="23" xfId="12" applyFont="1" applyFill="1" applyBorder="1" applyAlignment="1">
      <alignment vertical="center"/>
    </xf>
    <xf numFmtId="0" fontId="72" fillId="2" borderId="0" xfId="12" applyFont="1" applyFill="1" applyAlignment="1">
      <alignment vertical="center"/>
    </xf>
    <xf numFmtId="0" fontId="72" fillId="2" borderId="17" xfId="12" applyFont="1" applyFill="1" applyBorder="1" applyAlignment="1">
      <alignment vertical="center"/>
    </xf>
    <xf numFmtId="49" fontId="53" fillId="2" borderId="23" xfId="12" applyNumberFormat="1" applyFont="1" applyFill="1" applyBorder="1" applyAlignment="1">
      <alignment vertical="center"/>
    </xf>
    <xf numFmtId="49" fontId="53" fillId="2" borderId="0" xfId="12" applyNumberFormat="1" applyFont="1" applyFill="1" applyAlignment="1">
      <alignment vertical="center"/>
    </xf>
    <xf numFmtId="0" fontId="53" fillId="2" borderId="17" xfId="12" applyFont="1" applyFill="1" applyBorder="1" applyAlignment="1">
      <alignment horizontal="right" vertical="center"/>
    </xf>
    <xf numFmtId="49" fontId="53" fillId="2" borderId="26" xfId="12" applyNumberFormat="1" applyFont="1" applyFill="1" applyBorder="1" applyAlignment="1">
      <alignment vertical="center"/>
    </xf>
    <xf numFmtId="49" fontId="53" fillId="2" borderId="7" xfId="12" applyNumberFormat="1" applyFont="1" applyFill="1" applyBorder="1" applyAlignment="1">
      <alignment vertical="center"/>
    </xf>
    <xf numFmtId="0" fontId="53" fillId="2" borderId="18" xfId="12" applyFont="1" applyFill="1" applyBorder="1" applyAlignment="1">
      <alignment horizontal="right" vertical="center"/>
    </xf>
    <xf numFmtId="49" fontId="53" fillId="6" borderId="26" xfId="12" applyNumberFormat="1" applyFont="1" applyFill="1" applyBorder="1" applyAlignment="1">
      <alignment horizontal="center" vertical="center"/>
    </xf>
    <xf numFmtId="0" fontId="53" fillId="6" borderId="7" xfId="12" applyFont="1" applyFill="1" applyBorder="1" applyAlignment="1">
      <alignment vertical="center"/>
    </xf>
    <xf numFmtId="49" fontId="76" fillId="6" borderId="26" xfId="12" applyNumberFormat="1" applyFont="1" applyFill="1" applyBorder="1" applyAlignment="1">
      <alignment horizontal="center" vertical="center"/>
    </xf>
    <xf numFmtId="49" fontId="78" fillId="6" borderId="7" xfId="12" applyNumberFormat="1" applyFont="1" applyFill="1" applyBorder="1" applyAlignment="1">
      <alignment vertical="center"/>
    </xf>
    <xf numFmtId="49" fontId="53" fillId="6" borderId="18" xfId="12" applyNumberFormat="1" applyFont="1" applyFill="1" applyBorder="1" applyAlignment="1">
      <alignment vertical="center"/>
    </xf>
    <xf numFmtId="0" fontId="81" fillId="0" borderId="0" xfId="12" applyFont="1" applyAlignment="1">
      <alignment horizontal="right" vertical="center"/>
    </xf>
    <xf numFmtId="0" fontId="90" fillId="6" borderId="0" xfId="12" applyFont="1" applyFill="1" applyAlignment="1">
      <alignment horizontal="center"/>
    </xf>
    <xf numFmtId="0" fontId="90" fillId="7" borderId="0" xfId="12" applyFont="1" applyFill="1" applyAlignment="1">
      <alignment horizontal="center"/>
    </xf>
    <xf numFmtId="0" fontId="80" fillId="6" borderId="7" xfId="12" applyFont="1" applyFill="1" applyBorder="1" applyAlignment="1">
      <alignment horizontal="center" vertical="center" shrinkToFit="1"/>
    </xf>
    <xf numFmtId="0" fontId="93" fillId="6" borderId="7" xfId="12" applyFont="1" applyFill="1" applyBorder="1" applyAlignment="1">
      <alignment vertical="center"/>
    </xf>
    <xf numFmtId="0" fontId="90" fillId="6" borderId="7" xfId="12" applyFont="1" applyFill="1" applyBorder="1"/>
    <xf numFmtId="0" fontId="96" fillId="6" borderId="0" xfId="12" applyFont="1" applyFill="1" applyAlignment="1">
      <alignment horizontal="center"/>
    </xf>
    <xf numFmtId="0" fontId="96" fillId="7" borderId="0" xfId="12" applyFont="1" applyFill="1" applyAlignment="1">
      <alignment horizontal="center"/>
    </xf>
    <xf numFmtId="0" fontId="80" fillId="6" borderId="7" xfId="12" applyFont="1" applyFill="1" applyBorder="1" applyAlignment="1">
      <alignment vertical="center"/>
    </xf>
    <xf numFmtId="0" fontId="45" fillId="6" borderId="5" xfId="12" applyFill="1" applyBorder="1"/>
    <xf numFmtId="0" fontId="90" fillId="7" borderId="5" xfId="12" applyFont="1" applyFill="1" applyBorder="1" applyAlignment="1">
      <alignment horizontal="center" vertical="center"/>
    </xf>
    <xf numFmtId="0" fontId="45" fillId="6" borderId="0" xfId="12" applyFill="1" applyAlignment="1">
      <alignment horizontal="center" vertical="center"/>
    </xf>
    <xf numFmtId="0" fontId="57" fillId="6" borderId="0" xfId="12" applyFont="1" applyFill="1" applyAlignment="1">
      <alignment horizontal="left"/>
    </xf>
    <xf numFmtId="0" fontId="45" fillId="2" borderId="22" xfId="12" applyFill="1" applyBorder="1"/>
    <xf numFmtId="0" fontId="45" fillId="0" borderId="23" xfId="12" applyBorder="1"/>
    <xf numFmtId="0" fontId="116" fillId="0" borderId="0" xfId="14" applyFont="1"/>
    <xf numFmtId="0" fontId="41" fillId="0" borderId="0" xfId="14"/>
    <xf numFmtId="0" fontId="115" fillId="0" borderId="0" xfId="14" applyFont="1"/>
    <xf numFmtId="0" fontId="109" fillId="0" borderId="0" xfId="14" applyFont="1"/>
    <xf numFmtId="0" fontId="110" fillId="0" borderId="0" xfId="14" applyFont="1" applyAlignment="1">
      <alignment horizontal="center"/>
    </xf>
    <xf numFmtId="0" fontId="41" fillId="0" borderId="0" xfId="14" applyAlignment="1">
      <alignment horizontal="center"/>
    </xf>
    <xf numFmtId="0" fontId="105" fillId="13" borderId="7" xfId="14" applyFont="1" applyFill="1" applyBorder="1"/>
    <xf numFmtId="0" fontId="41" fillId="13" borderId="7" xfId="14" applyFill="1" applyBorder="1"/>
    <xf numFmtId="0" fontId="41" fillId="0" borderId="19" xfId="14" applyBorder="1"/>
    <xf numFmtId="0" fontId="41" fillId="0" borderId="24" xfId="14" applyBorder="1"/>
    <xf numFmtId="0" fontId="105" fillId="13" borderId="18" xfId="14" applyFont="1" applyFill="1" applyBorder="1"/>
    <xf numFmtId="0" fontId="41" fillId="0" borderId="30" xfId="14" applyBorder="1"/>
    <xf numFmtId="0" fontId="41" fillId="0" borderId="23" xfId="14" applyBorder="1"/>
    <xf numFmtId="0" fontId="41" fillId="0" borderId="17" xfId="14" applyBorder="1"/>
    <xf numFmtId="0" fontId="41" fillId="13" borderId="26" xfId="14" applyFill="1" applyBorder="1"/>
    <xf numFmtId="0" fontId="41" fillId="0" borderId="31" xfId="14" applyBorder="1"/>
    <xf numFmtId="0" fontId="41" fillId="0" borderId="0" xfId="14" applyAlignment="1">
      <alignment horizontal="center" vertical="center"/>
    </xf>
    <xf numFmtId="0" fontId="111" fillId="0" borderId="0" xfId="14" applyFont="1"/>
    <xf numFmtId="49" fontId="121" fillId="0" borderId="5" xfId="14" applyNumberFormat="1" applyFont="1" applyBorder="1" applyAlignment="1">
      <alignment textRotation="90" wrapText="1"/>
    </xf>
    <xf numFmtId="49" fontId="41" fillId="0" borderId="5" xfId="14" applyNumberFormat="1" applyBorder="1"/>
    <xf numFmtId="49" fontId="119" fillId="0" borderId="5" xfId="14" applyNumberFormat="1" applyFont="1" applyBorder="1"/>
    <xf numFmtId="49" fontId="105" fillId="0" borderId="29" xfId="14" applyNumberFormat="1" applyFont="1" applyBorder="1"/>
    <xf numFmtId="49" fontId="41" fillId="0" borderId="5" xfId="14" applyNumberFormat="1" applyBorder="1" applyAlignment="1">
      <alignment horizontal="center" vertical="center"/>
    </xf>
    <xf numFmtId="49" fontId="105" fillId="0" borderId="5" xfId="14" applyNumberFormat="1" applyFont="1" applyBorder="1"/>
    <xf numFmtId="49" fontId="41" fillId="0" borderId="29" xfId="14" applyNumberFormat="1" applyBorder="1"/>
    <xf numFmtId="49" fontId="41" fillId="0" borderId="0" xfId="14" applyNumberFormat="1"/>
    <xf numFmtId="49" fontId="119" fillId="0" borderId="5" xfId="14" applyNumberFormat="1" applyFont="1" applyBorder="1" applyAlignment="1">
      <alignment horizontal="center" vertical="center"/>
    </xf>
    <xf numFmtId="49" fontId="111" fillId="0" borderId="5" xfId="14" applyNumberFormat="1" applyFont="1" applyBorder="1"/>
    <xf numFmtId="49" fontId="119" fillId="0" borderId="5" xfId="14" applyNumberFormat="1" applyFont="1" applyBorder="1" applyAlignment="1">
      <alignment horizontal="center"/>
    </xf>
    <xf numFmtId="49" fontId="105" fillId="0" borderId="5" xfId="14" applyNumberFormat="1" applyFont="1" applyBorder="1" applyAlignment="1">
      <alignment horizontal="right"/>
    </xf>
    <xf numFmtId="49" fontId="119" fillId="14" borderId="5" xfId="14" applyNumberFormat="1" applyFont="1" applyFill="1" applyBorder="1"/>
    <xf numFmtId="49" fontId="119" fillId="14" borderId="29" xfId="14" applyNumberFormat="1" applyFont="1" applyFill="1" applyBorder="1"/>
    <xf numFmtId="49" fontId="41" fillId="0" borderId="29" xfId="14" applyNumberFormat="1" applyBorder="1" applyAlignment="1">
      <alignment horizontal="center" vertical="center"/>
    </xf>
    <xf numFmtId="0" fontId="41" fillId="0" borderId="18" xfId="14" applyBorder="1"/>
    <xf numFmtId="49" fontId="41" fillId="0" borderId="5" xfId="14" applyNumberFormat="1" applyBorder="1" applyAlignment="1">
      <alignment horizontal="left"/>
    </xf>
    <xf numFmtId="0" fontId="106" fillId="13" borderId="0" xfId="3" applyFont="1" applyFill="1"/>
    <xf numFmtId="49" fontId="40" fillId="0" borderId="5" xfId="14" applyNumberFormat="1" applyFont="1" applyBorder="1"/>
    <xf numFmtId="49" fontId="40" fillId="0" borderId="0" xfId="14" applyNumberFormat="1" applyFont="1"/>
    <xf numFmtId="0" fontId="45" fillId="7" borderId="7" xfId="0" applyFont="1" applyFill="1" applyBorder="1" applyAlignment="1">
      <alignment horizontal="center"/>
    </xf>
    <xf numFmtId="0" fontId="39" fillId="0" borderId="0" xfId="3" applyFont="1"/>
    <xf numFmtId="0" fontId="39" fillId="0" borderId="30" xfId="3" applyFont="1" applyBorder="1"/>
    <xf numFmtId="0" fontId="39" fillId="13" borderId="7" xfId="3" applyFont="1" applyFill="1" applyBorder="1"/>
    <xf numFmtId="0" fontId="39" fillId="0" borderId="0" xfId="11" applyFont="1"/>
    <xf numFmtId="0" fontId="39" fillId="0" borderId="30" xfId="11" applyFont="1" applyBorder="1"/>
    <xf numFmtId="0" fontId="39" fillId="13" borderId="26" xfId="3" applyFont="1" applyFill="1" applyBorder="1"/>
    <xf numFmtId="0" fontId="38" fillId="0" borderId="0" xfId="3" applyFont="1"/>
    <xf numFmtId="0" fontId="37" fillId="0" borderId="0" xfId="3" applyFont="1"/>
    <xf numFmtId="0" fontId="37" fillId="0" borderId="30" xfId="3" applyFont="1" applyBorder="1"/>
    <xf numFmtId="0" fontId="36" fillId="0" borderId="0" xfId="11" applyFont="1"/>
    <xf numFmtId="0" fontId="36" fillId="0" borderId="30" xfId="3" applyFont="1" applyBorder="1"/>
    <xf numFmtId="0" fontId="36" fillId="13" borderId="7" xfId="11" applyFont="1" applyFill="1" applyBorder="1"/>
    <xf numFmtId="0" fontId="36" fillId="13" borderId="26" xfId="11" applyFont="1" applyFill="1" applyBorder="1"/>
    <xf numFmtId="0" fontId="36" fillId="0" borderId="30" xfId="11" applyFont="1" applyBorder="1"/>
    <xf numFmtId="0" fontId="35" fillId="13" borderId="29" xfId="3" applyFont="1" applyFill="1" applyBorder="1"/>
    <xf numFmtId="0" fontId="34" fillId="13" borderId="7" xfId="3" applyFont="1" applyFill="1" applyBorder="1"/>
    <xf numFmtId="0" fontId="34" fillId="13" borderId="26" xfId="3" applyFont="1" applyFill="1" applyBorder="1"/>
    <xf numFmtId="0" fontId="34" fillId="0" borderId="0" xfId="3" applyFont="1"/>
    <xf numFmtId="0" fontId="33" fillId="0" borderId="24" xfId="3" applyFont="1" applyBorder="1"/>
    <xf numFmtId="0" fontId="32" fillId="0" borderId="30" xfId="11" applyFont="1" applyBorder="1"/>
    <xf numFmtId="0" fontId="31" fillId="0" borderId="0" xfId="11" applyFont="1"/>
    <xf numFmtId="0" fontId="31" fillId="0" borderId="30" xfId="11" applyFont="1" applyBorder="1"/>
    <xf numFmtId="0" fontId="30" fillId="0" borderId="0" xfId="14" applyFont="1"/>
    <xf numFmtId="0" fontId="30" fillId="0" borderId="30" xfId="14" applyFont="1" applyBorder="1"/>
    <xf numFmtId="0" fontId="30" fillId="13" borderId="7" xfId="14" applyFont="1" applyFill="1" applyBorder="1"/>
    <xf numFmtId="0" fontId="29" fillId="0" borderId="0" xfId="14" applyFont="1"/>
    <xf numFmtId="0" fontId="28" fillId="0" borderId="0" xfId="14" applyFont="1"/>
    <xf numFmtId="0" fontId="27" fillId="13" borderId="7" xfId="11" applyFont="1" applyFill="1" applyBorder="1"/>
    <xf numFmtId="0" fontId="27" fillId="13" borderId="18" xfId="11" applyFont="1" applyFill="1" applyBorder="1"/>
    <xf numFmtId="0" fontId="26" fillId="0" borderId="30" xfId="11" applyFont="1" applyBorder="1"/>
    <xf numFmtId="0" fontId="26" fillId="0" borderId="30" xfId="14" applyFont="1" applyBorder="1"/>
    <xf numFmtId="0" fontId="26" fillId="0" borderId="0" xfId="14" applyFont="1"/>
    <xf numFmtId="0" fontId="26" fillId="0" borderId="0" xfId="11" applyFont="1"/>
    <xf numFmtId="0" fontId="25" fillId="0" borderId="0" xfId="11" applyFont="1"/>
    <xf numFmtId="0" fontId="25" fillId="0" borderId="30" xfId="11" applyFont="1" applyBorder="1"/>
    <xf numFmtId="0" fontId="24" fillId="0" borderId="0" xfId="11" applyFont="1"/>
    <xf numFmtId="0" fontId="23" fillId="0" borderId="30" xfId="11" applyFont="1" applyBorder="1"/>
    <xf numFmtId="0" fontId="23" fillId="0" borderId="30" xfId="14" applyFont="1" applyBorder="1"/>
    <xf numFmtId="0" fontId="23" fillId="13" borderId="7" xfId="11" applyFont="1" applyFill="1" applyBorder="1"/>
    <xf numFmtId="0" fontId="23" fillId="13" borderId="26" xfId="11" applyFont="1" applyFill="1" applyBorder="1"/>
    <xf numFmtId="0" fontId="23" fillId="13" borderId="18" xfId="11" applyFont="1" applyFill="1" applyBorder="1"/>
    <xf numFmtId="0" fontId="23" fillId="13" borderId="7" xfId="14" applyFont="1" applyFill="1" applyBorder="1"/>
    <xf numFmtId="0" fontId="23" fillId="13" borderId="26" xfId="14" applyFont="1" applyFill="1" applyBorder="1"/>
    <xf numFmtId="0" fontId="22" fillId="0" borderId="0" xfId="11" applyFont="1"/>
    <xf numFmtId="0" fontId="21" fillId="0" borderId="30" xfId="3" applyFont="1" applyBorder="1"/>
    <xf numFmtId="0" fontId="21" fillId="0" borderId="31" xfId="3" applyFont="1" applyBorder="1"/>
    <xf numFmtId="0" fontId="21" fillId="0" borderId="17" xfId="3" applyFont="1" applyBorder="1"/>
    <xf numFmtId="0" fontId="20" fillId="0" borderId="30" xfId="11" applyFont="1" applyBorder="1"/>
    <xf numFmtId="0" fontId="20" fillId="0" borderId="0" xfId="11" applyFont="1"/>
    <xf numFmtId="0" fontId="19" fillId="0" borderId="30" xfId="11" applyFont="1" applyBorder="1"/>
    <xf numFmtId="0" fontId="19" fillId="0" borderId="0" xfId="11" applyFont="1"/>
    <xf numFmtId="0" fontId="19" fillId="0" borderId="0" xfId="3" applyFont="1"/>
    <xf numFmtId="0" fontId="19" fillId="0" borderId="30" xfId="3" applyFont="1" applyBorder="1"/>
    <xf numFmtId="0" fontId="19" fillId="0" borderId="30" xfId="14" applyFont="1" applyBorder="1"/>
    <xf numFmtId="0" fontId="19" fillId="13" borderId="7" xfId="3" applyFont="1" applyFill="1" applyBorder="1"/>
    <xf numFmtId="0" fontId="19" fillId="13" borderId="26" xfId="3" applyFont="1" applyFill="1" applyBorder="1"/>
    <xf numFmtId="0" fontId="19" fillId="0" borderId="0" xfId="14" applyFont="1"/>
    <xf numFmtId="0" fontId="18" fillId="0" borderId="30" xfId="3" applyFont="1" applyBorder="1"/>
    <xf numFmtId="0" fontId="18" fillId="13" borderId="7" xfId="3" applyFont="1" applyFill="1" applyBorder="1"/>
    <xf numFmtId="0" fontId="18" fillId="13" borderId="26" xfId="3" applyFont="1" applyFill="1" applyBorder="1"/>
    <xf numFmtId="0" fontId="18" fillId="0" borderId="0" xfId="3" applyFont="1"/>
    <xf numFmtId="0" fontId="105" fillId="16" borderId="0" xfId="3" applyFont="1" applyFill="1"/>
    <xf numFmtId="0" fontId="17" fillId="0" borderId="24" xfId="3" applyFont="1" applyBorder="1"/>
    <xf numFmtId="0" fontId="16" fillId="0" borderId="0" xfId="3" applyFont="1"/>
    <xf numFmtId="0" fontId="16" fillId="13" borderId="7" xfId="3" applyFont="1" applyFill="1" applyBorder="1"/>
    <xf numFmtId="0" fontId="16" fillId="13" borderId="26" xfId="3" applyFont="1" applyFill="1" applyBorder="1"/>
    <xf numFmtId="0" fontId="15" fillId="0" borderId="19" xfId="14" applyFont="1" applyBorder="1"/>
    <xf numFmtId="0" fontId="14" fillId="0" borderId="17" xfId="11" applyFont="1" applyBorder="1"/>
    <xf numFmtId="0" fontId="13" fillId="0" borderId="0" xfId="3" applyFont="1"/>
    <xf numFmtId="0" fontId="12" fillId="0" borderId="0" xfId="3" applyFont="1"/>
    <xf numFmtId="0" fontId="12" fillId="0" borderId="19" xfId="3" applyFont="1" applyBorder="1"/>
    <xf numFmtId="0" fontId="11" fillId="13" borderId="29" xfId="3" applyFont="1" applyFill="1" applyBorder="1"/>
    <xf numFmtId="0" fontId="11" fillId="0" borderId="0" xfId="3" applyFont="1"/>
    <xf numFmtId="0" fontId="10" fillId="0" borderId="19" xfId="3" applyFont="1" applyBorder="1"/>
    <xf numFmtId="0" fontId="10" fillId="0" borderId="30" xfId="3" applyFont="1" applyBorder="1"/>
    <xf numFmtId="0" fontId="9" fillId="0" borderId="0" xfId="3" applyFont="1"/>
    <xf numFmtId="0" fontId="8" fillId="0" borderId="0" xfId="3" applyFont="1"/>
    <xf numFmtId="0" fontId="8" fillId="0" borderId="30" xfId="3" applyFont="1" applyBorder="1"/>
    <xf numFmtId="0" fontId="8" fillId="13" borderId="26" xfId="3" applyFont="1" applyFill="1" applyBorder="1"/>
    <xf numFmtId="0" fontId="7" fillId="13" borderId="7" xfId="3" applyFont="1" applyFill="1" applyBorder="1"/>
    <xf numFmtId="0" fontId="7" fillId="13" borderId="26" xfId="3" applyFont="1" applyFill="1" applyBorder="1"/>
    <xf numFmtId="0" fontId="7" fillId="0" borderId="0" xfId="3" applyFont="1"/>
    <xf numFmtId="0" fontId="6" fillId="0" borderId="30" xfId="3" applyFont="1" applyBorder="1"/>
    <xf numFmtId="0" fontId="6" fillId="0" borderId="0" xfId="3" applyFont="1"/>
    <xf numFmtId="0" fontId="5" fillId="0" borderId="30" xfId="3" applyFont="1" applyBorder="1"/>
    <xf numFmtId="0" fontId="5" fillId="0" borderId="24" xfId="3" applyFont="1" applyBorder="1"/>
    <xf numFmtId="0" fontId="4" fillId="0" borderId="19" xfId="3" applyFont="1" applyBorder="1"/>
    <xf numFmtId="49" fontId="45" fillId="6" borderId="0" xfId="12" applyNumberFormat="1" applyFill="1"/>
    <xf numFmtId="49" fontId="0" fillId="6" borderId="0" xfId="0" applyNumberFormat="1" applyFill="1"/>
    <xf numFmtId="49" fontId="45" fillId="6" borderId="7" xfId="0" applyNumberFormat="1" applyFont="1" applyFill="1" applyBorder="1"/>
    <xf numFmtId="0" fontId="3" fillId="0" borderId="0" xfId="3" applyFont="1"/>
    <xf numFmtId="0" fontId="2" fillId="0" borderId="19" xfId="3" applyFont="1" applyBorder="1"/>
    <xf numFmtId="0" fontId="1" fillId="13" borderId="18" xfId="11" applyFont="1" applyFill="1" applyBorder="1"/>
    <xf numFmtId="14" fontId="68" fillId="2" borderId="25" xfId="0" applyNumberFormat="1" applyFont="1" applyFill="1" applyBorder="1" applyAlignment="1">
      <alignment horizontal="left" vertical="center" wrapText="1"/>
    </xf>
    <xf numFmtId="0" fontId="120" fillId="0" borderId="20" xfId="14" applyFont="1" applyBorder="1" applyAlignment="1">
      <alignment horizontal="center" vertical="center"/>
    </xf>
    <xf numFmtId="0" fontId="120" fillId="0" borderId="21" xfId="14" applyFont="1" applyBorder="1" applyAlignment="1">
      <alignment horizontal="center" vertical="center"/>
    </xf>
    <xf numFmtId="0" fontId="120" fillId="0" borderId="22" xfId="14" applyFont="1" applyBorder="1" applyAlignment="1">
      <alignment horizontal="center" vertical="center"/>
    </xf>
    <xf numFmtId="0" fontId="108" fillId="15" borderId="24" xfId="14" applyFont="1" applyFill="1" applyBorder="1" applyAlignment="1">
      <alignment horizontal="center" vertical="center" wrapText="1"/>
    </xf>
    <xf numFmtId="0" fontId="108" fillId="15" borderId="25" xfId="14" applyFont="1" applyFill="1" applyBorder="1" applyAlignment="1">
      <alignment horizontal="center" vertical="center" wrapText="1"/>
    </xf>
    <xf numFmtId="0" fontId="108" fillId="15" borderId="19" xfId="14" applyFont="1" applyFill="1" applyBorder="1" applyAlignment="1">
      <alignment horizontal="center" vertical="center" wrapText="1"/>
    </xf>
    <xf numFmtId="0" fontId="108" fillId="15" borderId="26" xfId="14" applyFont="1" applyFill="1" applyBorder="1" applyAlignment="1">
      <alignment horizontal="center" vertical="center" wrapText="1"/>
    </xf>
    <xf numFmtId="0" fontId="108" fillId="15" borderId="7" xfId="14" applyFont="1" applyFill="1" applyBorder="1" applyAlignment="1">
      <alignment horizontal="center" vertical="center" wrapText="1"/>
    </xf>
    <xf numFmtId="0" fontId="108" fillId="15" borderId="18" xfId="14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3" fillId="6" borderId="0" xfId="0" applyFont="1" applyFill="1" applyAlignment="1">
      <alignment horizontal="left" vertical="center"/>
    </xf>
    <xf numFmtId="0" fontId="0" fillId="12" borderId="5" xfId="0" applyFill="1" applyBorder="1" applyAlignment="1">
      <alignment horizontal="center" vertical="center"/>
    </xf>
    <xf numFmtId="0" fontId="45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49" fontId="55" fillId="6" borderId="0" xfId="0" applyNumberFormat="1" applyFont="1" applyFill="1" applyAlignment="1">
      <alignment vertical="top" shrinkToFit="1"/>
    </xf>
    <xf numFmtId="0" fontId="53" fillId="6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60" fillId="6" borderId="6" xfId="0" applyNumberFormat="1" applyFont="1" applyFill="1" applyBorder="1" applyAlignment="1">
      <alignment horizontal="left" vertical="center"/>
    </xf>
    <xf numFmtId="49" fontId="101" fillId="6" borderId="0" xfId="0" applyNumberFormat="1" applyFont="1" applyFill="1" applyAlignment="1">
      <alignment vertical="top" shrinkToFit="1"/>
    </xf>
    <xf numFmtId="0" fontId="45" fillId="6" borderId="7" xfId="0" applyFont="1" applyFill="1" applyBorder="1" applyAlignment="1">
      <alignment vertical="center" shrinkToFit="1"/>
    </xf>
    <xf numFmtId="0" fontId="92" fillId="6" borderId="7" xfId="0" applyFont="1" applyFill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2" borderId="5" xfId="0" applyNumberFormat="1" applyFill="1" applyBorder="1" applyAlignment="1">
      <alignment horizontal="center" vertical="center"/>
    </xf>
    <xf numFmtId="49" fontId="45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90" fillId="6" borderId="7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53" fillId="6" borderId="0" xfId="12" applyFont="1" applyFill="1" applyAlignment="1">
      <alignment horizontal="left" vertical="center"/>
    </xf>
    <xf numFmtId="0" fontId="45" fillId="0" borderId="5" xfId="12" applyBorder="1" applyAlignment="1">
      <alignment horizontal="right" vertical="center" shrinkToFit="1"/>
    </xf>
    <xf numFmtId="49" fontId="45" fillId="0" borderId="5" xfId="12" applyNumberFormat="1" applyBorder="1" applyAlignment="1">
      <alignment horizontal="center" vertical="center"/>
    </xf>
    <xf numFmtId="49" fontId="45" fillId="0" borderId="5" xfId="12" applyNumberFormat="1" applyBorder="1" applyAlignment="1">
      <alignment horizontal="center" vertical="center" shrinkToFit="1"/>
    </xf>
    <xf numFmtId="49" fontId="45" fillId="12" borderId="5" xfId="12" applyNumberFormat="1" applyFill="1" applyBorder="1" applyAlignment="1">
      <alignment horizontal="center" vertical="center"/>
    </xf>
    <xf numFmtId="0" fontId="53" fillId="6" borderId="25" xfId="12" applyFont="1" applyFill="1" applyBorder="1" applyAlignment="1">
      <alignment horizontal="left" vertical="center"/>
    </xf>
    <xf numFmtId="0" fontId="45" fillId="6" borderId="7" xfId="12" applyFill="1" applyBorder="1" applyAlignment="1">
      <alignment vertical="center" shrinkToFit="1"/>
    </xf>
    <xf numFmtId="0" fontId="45" fillId="2" borderId="5" xfId="12" applyFill="1" applyBorder="1" applyAlignment="1">
      <alignment vertical="center"/>
    </xf>
    <xf numFmtId="49" fontId="65" fillId="6" borderId="0" xfId="12" applyNumberFormat="1" applyFont="1" applyFill="1" applyAlignment="1">
      <alignment vertical="top" shrinkToFit="1"/>
    </xf>
    <xf numFmtId="49" fontId="55" fillId="6" borderId="0" xfId="12" applyNumberFormat="1" applyFont="1" applyFill="1" applyAlignment="1">
      <alignment vertical="top" shrinkToFit="1"/>
    </xf>
    <xf numFmtId="14" fontId="60" fillId="6" borderId="6" xfId="12" applyNumberFormat="1" applyFont="1" applyFill="1" applyBorder="1" applyAlignment="1">
      <alignment horizontal="left" vertical="center"/>
    </xf>
    <xf numFmtId="0" fontId="45" fillId="0" borderId="5" xfId="12" applyBorder="1" applyAlignment="1">
      <alignment horizontal="center" vertical="center"/>
    </xf>
    <xf numFmtId="0" fontId="45" fillId="12" borderId="5" xfId="12" applyFill="1" applyBorder="1" applyAlignment="1">
      <alignment horizontal="center" vertical="center"/>
    </xf>
    <xf numFmtId="0" fontId="45" fillId="6" borderId="7" xfId="12" applyFill="1" applyBorder="1" applyAlignment="1">
      <alignment horizontal="center"/>
    </xf>
    <xf numFmtId="0" fontId="45" fillId="0" borderId="5" xfId="12" applyBorder="1" applyAlignment="1">
      <alignment horizontal="center" vertical="center" shrinkToFit="1"/>
    </xf>
    <xf numFmtId="49" fontId="101" fillId="6" borderId="0" xfId="12" applyNumberFormat="1" applyFont="1" applyFill="1" applyAlignment="1">
      <alignment vertical="top" shrinkToFit="1"/>
    </xf>
    <xf numFmtId="49" fontId="64" fillId="6" borderId="0" xfId="0" applyNumberFormat="1" applyFont="1" applyFill="1" applyAlignment="1">
      <alignment vertical="top" shrinkToFit="1"/>
    </xf>
    <xf numFmtId="0" fontId="45" fillId="6" borderId="7" xfId="0" applyFont="1" applyFill="1" applyBorder="1" applyAlignment="1">
      <alignment horizontal="center"/>
    </xf>
  </cellXfs>
  <cellStyles count="15">
    <cellStyle name="Excel Built-in Normal" xfId="4" xr:uid="{00000000-0005-0000-0000-000000000000}"/>
    <cellStyle name="Heading" xfId="6" xr:uid="{00000000-0005-0000-0000-000001000000}"/>
    <cellStyle name="Heading1" xfId="7" xr:uid="{00000000-0005-0000-0000-000002000000}"/>
    <cellStyle name="Hivatkozás" xfId="1" builtinId="8"/>
    <cellStyle name="Normál" xfId="0" builtinId="0"/>
    <cellStyle name="Normál 2" xfId="3" xr:uid="{00000000-0005-0000-0000-000005000000}"/>
    <cellStyle name="Normál 3" xfId="5" xr:uid="{00000000-0005-0000-0000-000006000000}"/>
    <cellStyle name="Normál 4" xfId="10" xr:uid="{00000000-0005-0000-0000-000007000000}"/>
    <cellStyle name="Normál 5" xfId="11" xr:uid="{00000000-0005-0000-0000-000008000000}"/>
    <cellStyle name="Normál 6" xfId="12" xr:uid="{00000000-0005-0000-0000-000009000000}"/>
    <cellStyle name="Normál 7" xfId="14" xr:uid="{00000000-0005-0000-0000-00000A000000}"/>
    <cellStyle name="Pénznem" xfId="2" builtinId="4"/>
    <cellStyle name="Pénznem 2" xfId="13" xr:uid="{00000000-0005-0000-0000-00000C000000}"/>
    <cellStyle name="Result" xfId="8" xr:uid="{00000000-0005-0000-0000-00000D000000}"/>
    <cellStyle name="Result2" xfId="9" xr:uid="{00000000-0005-0000-0000-00000E000000}"/>
  </cellStyles>
  <dxfs count="4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609600</xdr:colOff>
      <xdr:row>0</xdr:row>
      <xdr:rowOff>57150</xdr:rowOff>
    </xdr:from>
    <xdr:to>
      <xdr:col>4</xdr:col>
      <xdr:colOff>1219200</xdr:colOff>
      <xdr:row>0</xdr:row>
      <xdr:rowOff>552450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57150"/>
          <a:ext cx="609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485775</xdr:colOff>
      <xdr:row>1</xdr:row>
      <xdr:rowOff>142875</xdr:rowOff>
    </xdr:to>
    <xdr:pic>
      <xdr:nvPicPr>
        <xdr:cNvPr id="661528" name="Kép 2">
          <a:extLst>
            <a:ext uri="{FF2B5EF4-FFF2-40B4-BE49-F238E27FC236}">
              <a16:creationId xmlns:a16="http://schemas.microsoft.com/office/drawing/2014/main" id="{00000000-0008-0000-0F00-0000181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0" y="0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523875</xdr:colOff>
      <xdr:row>1</xdr:row>
      <xdr:rowOff>142875</xdr:rowOff>
    </xdr:to>
    <xdr:pic>
      <xdr:nvPicPr>
        <xdr:cNvPr id="749591" name="Kép 2">
          <a:extLst>
            <a:ext uri="{FF2B5EF4-FFF2-40B4-BE49-F238E27FC236}">
              <a16:creationId xmlns:a16="http://schemas.microsoft.com/office/drawing/2014/main" id="{00000000-0008-0000-1800-0000177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0</xdr:rowOff>
    </xdr:from>
    <xdr:to>
      <xdr:col>13</xdr:col>
      <xdr:colOff>9525</xdr:colOff>
      <xdr:row>1</xdr:row>
      <xdr:rowOff>133350</xdr:rowOff>
    </xdr:to>
    <xdr:pic>
      <xdr:nvPicPr>
        <xdr:cNvPr id="750615" name="Kép 2">
          <a:extLst>
            <a:ext uri="{FF2B5EF4-FFF2-40B4-BE49-F238E27FC236}">
              <a16:creationId xmlns:a16="http://schemas.microsoft.com/office/drawing/2014/main" id="{00000000-0008-0000-1900-0000177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0</xdr:row>
      <xdr:rowOff>76200</xdr:rowOff>
    </xdr:from>
    <xdr:to>
      <xdr:col>13</xdr:col>
      <xdr:colOff>409575</xdr:colOff>
      <xdr:row>1</xdr:row>
      <xdr:rowOff>152400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6200"/>
          <a:ext cx="5619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29</xdr:row>
          <xdr:rowOff>0</xdr:rowOff>
        </xdr:from>
        <xdr:to>
          <xdr:col>13</xdr:col>
          <xdr:colOff>388620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10AA1E1F-EBDE-B993-2C88-AC1FBA4F2E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142875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07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9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523875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0B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133350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28575</xdr:rowOff>
    </xdr:from>
    <xdr:to>
      <xdr:col>12</xdr:col>
      <xdr:colOff>542925</xdr:colOff>
      <xdr:row>2</xdr:row>
      <xdr:rowOff>9525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85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nisz/Tenisz%20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B14" sqref="B14"/>
    </sheetView>
  </sheetViews>
  <sheetFormatPr defaultRowHeight="13.2"/>
  <cols>
    <col min="1" max="4" width="19.109375" customWidth="1"/>
    <col min="5" max="5" width="19.109375" style="1" customWidth="1"/>
  </cols>
  <sheetData>
    <row r="1" spans="1:7" s="2" customFormat="1" ht="49.5" customHeight="1" thickBot="1">
      <c r="A1" s="93" t="s">
        <v>87</v>
      </c>
      <c r="B1" s="3"/>
      <c r="C1" s="3"/>
      <c r="D1" s="94"/>
      <c r="E1" s="4"/>
      <c r="F1" s="5"/>
      <c r="G1" s="5"/>
    </row>
    <row r="2" spans="1:7" s="6" customFormat="1" ht="36.75" customHeight="1" thickBot="1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>
      <c r="A3" s="12"/>
      <c r="B3" s="13"/>
      <c r="C3" s="13"/>
      <c r="D3" s="13"/>
      <c r="E3" s="14"/>
      <c r="F3" s="5"/>
      <c r="G3" s="5"/>
    </row>
    <row r="4" spans="1:7" s="2" customFormat="1" ht="20.25" customHeight="1" thickBot="1">
      <c r="A4" s="15" t="s">
        <v>11</v>
      </c>
      <c r="B4" s="16"/>
      <c r="C4" s="16"/>
      <c r="D4" s="16"/>
      <c r="E4" s="17"/>
      <c r="F4" s="5"/>
      <c r="G4" s="5"/>
    </row>
    <row r="5" spans="1:7" s="18" customFormat="1" ht="15" customHeight="1">
      <c r="A5" s="105" t="s">
        <v>12</v>
      </c>
      <c r="B5" s="20"/>
      <c r="C5" s="20"/>
      <c r="D5" s="20"/>
      <c r="E5" s="217"/>
      <c r="F5" s="21"/>
      <c r="G5" s="22"/>
    </row>
    <row r="6" spans="1:7" s="2" customFormat="1" ht="24.6">
      <c r="A6" s="227" t="s">
        <v>100</v>
      </c>
      <c r="B6" s="228"/>
      <c r="C6" s="23"/>
      <c r="D6" s="24"/>
      <c r="E6" s="25"/>
      <c r="F6" s="5"/>
      <c r="G6" s="5"/>
    </row>
    <row r="7" spans="1:7" s="18" customFormat="1" ht="15" customHeight="1">
      <c r="A7" s="106" t="s">
        <v>88</v>
      </c>
      <c r="B7" s="106" t="s">
        <v>89</v>
      </c>
      <c r="C7" s="106" t="s">
        <v>90</v>
      </c>
      <c r="D7" s="106" t="s">
        <v>91</v>
      </c>
      <c r="E7" s="106" t="s">
        <v>92</v>
      </c>
      <c r="F7" s="21"/>
      <c r="G7" s="22"/>
    </row>
    <row r="8" spans="1:7" s="2" customFormat="1" ht="16.5" customHeight="1">
      <c r="A8" s="112"/>
      <c r="B8" s="112"/>
      <c r="C8" s="112"/>
      <c r="D8" s="112"/>
      <c r="E8" s="112"/>
      <c r="F8" s="5"/>
      <c r="G8" s="5"/>
    </row>
    <row r="9" spans="1:7" s="2" customFormat="1" ht="15" customHeight="1">
      <c r="A9" s="105" t="s">
        <v>13</v>
      </c>
      <c r="B9" s="20"/>
      <c r="C9" s="106" t="s">
        <v>14</v>
      </c>
      <c r="D9" s="106"/>
      <c r="E9" s="107" t="s">
        <v>15</v>
      </c>
      <c r="F9" s="5"/>
      <c r="G9" s="5"/>
    </row>
    <row r="10" spans="1:7" s="2" customFormat="1">
      <c r="A10" s="27" t="s">
        <v>101</v>
      </c>
      <c r="B10" s="28"/>
      <c r="C10" s="29" t="s">
        <v>102</v>
      </c>
      <c r="D10" s="106" t="s">
        <v>43</v>
      </c>
      <c r="E10" s="211" t="s">
        <v>107</v>
      </c>
      <c r="F10" s="5"/>
      <c r="G10" s="5"/>
    </row>
    <row r="11" spans="1:7">
      <c r="A11" s="19"/>
      <c r="B11" s="20"/>
      <c r="C11" s="111" t="s">
        <v>41</v>
      </c>
      <c r="D11" s="111" t="s">
        <v>84</v>
      </c>
      <c r="E11" s="111" t="s">
        <v>85</v>
      </c>
      <c r="F11" s="31"/>
      <c r="G11" s="31"/>
    </row>
    <row r="12" spans="1:7" s="2" customFormat="1">
      <c r="A12" s="95"/>
      <c r="B12" s="5"/>
      <c r="C12" s="113"/>
      <c r="D12" s="113"/>
      <c r="E12" s="113"/>
      <c r="F12" s="5"/>
      <c r="G12" s="5"/>
    </row>
    <row r="13" spans="1:7" ht="7.5" customHeight="1">
      <c r="A13" s="31"/>
      <c r="B13" s="31"/>
      <c r="C13" s="31"/>
      <c r="D13" s="31"/>
      <c r="E13" s="35"/>
      <c r="F13" s="31"/>
      <c r="G13" s="31"/>
    </row>
    <row r="14" spans="1:7" ht="112.5" customHeight="1">
      <c r="A14" s="31"/>
      <c r="B14" s="31"/>
      <c r="C14" s="31"/>
      <c r="D14" s="31"/>
      <c r="E14" s="35"/>
      <c r="F14" s="31"/>
      <c r="G14" s="31"/>
    </row>
    <row r="15" spans="1:7" ht="18.75" customHeight="1">
      <c r="A15" s="30"/>
      <c r="B15" s="30"/>
      <c r="C15" s="30"/>
      <c r="D15" s="30"/>
      <c r="E15" s="35"/>
      <c r="F15" s="31"/>
      <c r="G15" s="31"/>
    </row>
    <row r="16" spans="1:7" ht="17.25" customHeight="1">
      <c r="A16" s="30"/>
      <c r="B16" s="30"/>
      <c r="C16" s="30"/>
      <c r="D16" s="30"/>
      <c r="E16" s="30"/>
      <c r="F16" s="31"/>
      <c r="G16" s="31"/>
    </row>
    <row r="17" spans="1:7" ht="12.75" customHeight="1">
      <c r="A17" s="36"/>
      <c r="B17" s="206"/>
      <c r="C17" s="96"/>
      <c r="D17" s="37"/>
      <c r="E17" s="35"/>
      <c r="F17" s="31"/>
      <c r="G17" s="31"/>
    </row>
    <row r="18" spans="1:7">
      <c r="A18" s="31"/>
      <c r="B18" s="31"/>
      <c r="C18" s="31"/>
      <c r="D18" s="31"/>
      <c r="E18" s="35"/>
      <c r="F18" s="31"/>
      <c r="G18" s="31"/>
    </row>
  </sheetData>
  <phoneticPr fontId="84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workbookViewId="0">
      <selection activeCell="L11" sqref="L11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5.6">
      <c r="A2" s="119" t="s">
        <v>32</v>
      </c>
      <c r="B2" s="120"/>
      <c r="C2" s="120"/>
      <c r="D2" s="120"/>
      <c r="E2" s="230" t="s">
        <v>118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49"/>
      <c r="R3" s="151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97" t="s">
        <v>58</v>
      </c>
      <c r="Q4" s="198" t="s">
        <v>67</v>
      </c>
      <c r="R4" s="198" t="s">
        <v>63</v>
      </c>
      <c r="S4" s="38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P5" s="199" t="s">
        <v>65</v>
      </c>
      <c r="Q5" s="200" t="s">
        <v>61</v>
      </c>
      <c r="R5" s="200" t="s">
        <v>68</v>
      </c>
      <c r="S5" s="38"/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P6" s="201" t="s">
        <v>66</v>
      </c>
      <c r="Q6" s="202" t="s">
        <v>69</v>
      </c>
      <c r="R6" s="202" t="s">
        <v>64</v>
      </c>
      <c r="S6" s="38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569" t="s">
        <v>119</v>
      </c>
      <c r="F7" s="570"/>
      <c r="G7" s="569" t="s">
        <v>120</v>
      </c>
      <c r="H7" s="570"/>
      <c r="I7" s="187" t="str">
        <f>IF($B7="","",VLOOKUP($B7,#REF!,4))</f>
        <v/>
      </c>
      <c r="J7" s="130"/>
      <c r="K7" s="453" t="s">
        <v>517</v>
      </c>
      <c r="L7" s="209"/>
      <c r="M7" s="215"/>
      <c r="P7" s="197" t="s">
        <v>72</v>
      </c>
      <c r="Q7" s="198" t="s">
        <v>60</v>
      </c>
      <c r="R7" s="198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P8" s="199" t="s">
        <v>73</v>
      </c>
      <c r="Q8" s="200" t="s">
        <v>62</v>
      </c>
      <c r="R8" s="200" t="s">
        <v>71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569" t="s">
        <v>121</v>
      </c>
      <c r="F9" s="570"/>
      <c r="G9" s="569" t="s">
        <v>122</v>
      </c>
      <c r="H9" s="570"/>
      <c r="I9" s="187" t="str">
        <f>IF($B9="","",VLOOKUP($B9,#REF!,4))</f>
        <v/>
      </c>
      <c r="J9" s="130"/>
      <c r="K9" s="453" t="s">
        <v>554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569" t="s">
        <v>121</v>
      </c>
      <c r="F11" s="570"/>
      <c r="G11" s="569" t="s">
        <v>124</v>
      </c>
      <c r="H11" s="570"/>
      <c r="I11" s="187" t="str">
        <f>IF($B11="","",VLOOKUP($B11,#REF!,4))</f>
        <v/>
      </c>
      <c r="J11" s="130"/>
      <c r="K11" s="453" t="s">
        <v>583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569" t="s">
        <v>125</v>
      </c>
      <c r="F13" s="570"/>
      <c r="G13" s="569" t="s">
        <v>126</v>
      </c>
      <c r="H13" s="570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185"/>
      <c r="C14" s="188"/>
      <c r="D14" s="188"/>
      <c r="E14" s="188"/>
      <c r="F14" s="188"/>
      <c r="G14" s="188"/>
      <c r="H14" s="188"/>
      <c r="I14" s="188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184"/>
      <c r="C15" s="186" t="str">
        <f>IF($B15="","",VLOOKUP($B15,#REF!,5))</f>
        <v/>
      </c>
      <c r="D15" s="186" t="str">
        <f>IF($B15="","",VLOOKUP($B15,#REF!,15))</f>
        <v/>
      </c>
      <c r="E15" s="569" t="s">
        <v>127</v>
      </c>
      <c r="F15" s="570"/>
      <c r="G15" s="569" t="s">
        <v>128</v>
      </c>
      <c r="H15" s="570"/>
      <c r="I15" s="187" t="str">
        <f>IF($B15="","",VLOOKUP($B15,#REF!,4))</f>
        <v/>
      </c>
      <c r="J15" s="130"/>
      <c r="K15" s="453" t="s">
        <v>516</v>
      </c>
      <c r="L15" s="209"/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Márton</v>
      </c>
      <c r="E18" s="562"/>
      <c r="F18" s="562" t="str">
        <f>E9</f>
        <v>Lehoczky</v>
      </c>
      <c r="G18" s="562"/>
      <c r="H18" s="562" t="str">
        <f>E11</f>
        <v>Lehoczky</v>
      </c>
      <c r="I18" s="562"/>
      <c r="J18" s="562" t="str">
        <f>E13</f>
        <v xml:space="preserve">Bakonyi </v>
      </c>
      <c r="K18" s="562"/>
      <c r="L18" s="562" t="str">
        <f>E15</f>
        <v>Chen</v>
      </c>
      <c r="M18" s="562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Márton</v>
      </c>
      <c r="C19" s="566"/>
      <c r="D19" s="560"/>
      <c r="E19" s="560"/>
      <c r="F19" s="557" t="s">
        <v>565</v>
      </c>
      <c r="G19" s="558"/>
      <c r="H19" s="557" t="s">
        <v>574</v>
      </c>
      <c r="I19" s="558"/>
      <c r="J19" s="561" t="s">
        <v>512</v>
      </c>
      <c r="K19" s="562"/>
      <c r="L19" s="561" t="s">
        <v>582</v>
      </c>
      <c r="M19" s="562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Lehoczky</v>
      </c>
      <c r="C20" s="566"/>
      <c r="D20" s="557" t="s">
        <v>566</v>
      </c>
      <c r="E20" s="558"/>
      <c r="F20" s="560"/>
      <c r="G20" s="560"/>
      <c r="H20" s="557" t="s">
        <v>577</v>
      </c>
      <c r="I20" s="558"/>
      <c r="J20" s="561" t="s">
        <v>512</v>
      </c>
      <c r="K20" s="562"/>
      <c r="L20" s="561" t="s">
        <v>558</v>
      </c>
      <c r="M20" s="562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Lehoczky</v>
      </c>
      <c r="C21" s="566"/>
      <c r="D21" s="557" t="s">
        <v>575</v>
      </c>
      <c r="E21" s="558"/>
      <c r="F21" s="557" t="s">
        <v>576</v>
      </c>
      <c r="G21" s="558"/>
      <c r="H21" s="560"/>
      <c r="I21" s="560"/>
      <c r="J21" s="561" t="s">
        <v>512</v>
      </c>
      <c r="K21" s="562"/>
      <c r="L21" s="557" t="s">
        <v>568</v>
      </c>
      <c r="M21" s="558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566" t="str">
        <f>E13</f>
        <v xml:space="preserve">Bakonyi </v>
      </c>
      <c r="C22" s="566"/>
      <c r="D22" s="557" t="s">
        <v>511</v>
      </c>
      <c r="E22" s="558"/>
      <c r="F22" s="557" t="s">
        <v>511</v>
      </c>
      <c r="G22" s="558"/>
      <c r="H22" s="557" t="s">
        <v>511</v>
      </c>
      <c r="I22" s="558"/>
      <c r="J22" s="560"/>
      <c r="K22" s="560"/>
      <c r="L22" s="557" t="s">
        <v>511</v>
      </c>
      <c r="M22" s="558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52</v>
      </c>
      <c r="B23" s="566" t="str">
        <f>E15</f>
        <v>Chen</v>
      </c>
      <c r="C23" s="566"/>
      <c r="D23" s="557" t="s">
        <v>581</v>
      </c>
      <c r="E23" s="558"/>
      <c r="F23" s="557" t="s">
        <v>557</v>
      </c>
      <c r="G23" s="558"/>
      <c r="H23" s="561" t="s">
        <v>567</v>
      </c>
      <c r="I23" s="562"/>
      <c r="J23" s="561" t="s">
        <v>512</v>
      </c>
      <c r="K23" s="562"/>
      <c r="L23" s="560"/>
      <c r="M23" s="56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84" type="noConversion"/>
  <conditionalFormatting sqref="E7 E9 E11 E13 E15">
    <cfRule type="cellIs" dxfId="27" priority="1" stopIfTrue="1" operator="equal">
      <formula>"Bye"</formula>
    </cfRule>
  </conditionalFormatting>
  <conditionalFormatting sqref="R41">
    <cfRule type="expression" dxfId="2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</sheetPr>
  <dimension ref="A1:AK47"/>
  <sheetViews>
    <sheetView topLeftCell="A19" workbookViewId="0">
      <selection activeCell="L20" sqref="L20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289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O5" s="197" t="s">
        <v>58</v>
      </c>
      <c r="P5" s="198" t="s">
        <v>64</v>
      </c>
      <c r="R5" s="197" t="s">
        <v>58</v>
      </c>
      <c r="S5" s="220" t="s">
        <v>93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O6" s="199" t="s">
        <v>65</v>
      </c>
      <c r="P6" s="200" t="s">
        <v>60</v>
      </c>
      <c r="R6" s="199" t="s">
        <v>65</v>
      </c>
      <c r="S6" s="221" t="s">
        <v>94</v>
      </c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223" t="s">
        <v>290</v>
      </c>
      <c r="F7" s="226"/>
      <c r="G7" s="223" t="s">
        <v>291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O7" s="201" t="s">
        <v>66</v>
      </c>
      <c r="P7" s="202" t="s">
        <v>62</v>
      </c>
      <c r="R7" s="201" t="s">
        <v>66</v>
      </c>
      <c r="S7" s="222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297</v>
      </c>
      <c r="F9" s="226"/>
      <c r="G9" s="223" t="s">
        <v>298</v>
      </c>
      <c r="H9" s="143"/>
      <c r="I9" s="138" t="str">
        <f>IF($B9="","",VLOOKUP($B9,#REF!,4))</f>
        <v/>
      </c>
      <c r="J9" s="130"/>
      <c r="K9" s="453" t="s">
        <v>516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293</v>
      </c>
      <c r="F11" s="226"/>
      <c r="G11" s="223" t="s">
        <v>294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82"/>
      <c r="F12" s="182"/>
      <c r="G12" s="182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292</v>
      </c>
      <c r="F13" s="226"/>
      <c r="G13" s="223" t="s">
        <v>590</v>
      </c>
      <c r="H13" s="141"/>
      <c r="I13" s="139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82"/>
      <c r="F14" s="182"/>
      <c r="G14" s="182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299</v>
      </c>
      <c r="F15" s="143"/>
      <c r="G15" s="223" t="s">
        <v>123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295</v>
      </c>
      <c r="F17" s="143"/>
      <c r="G17" s="223" t="s">
        <v>296</v>
      </c>
      <c r="H17" s="143"/>
      <c r="I17" s="138" t="str">
        <f>IF($B17="","",VLOOKUP($B17,#REF!,4))</f>
        <v/>
      </c>
      <c r="J17" s="130"/>
      <c r="K17" s="453" t="s">
        <v>517</v>
      </c>
      <c r="L17" s="209"/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542"/>
      <c r="E20" s="542"/>
      <c r="F20" s="542"/>
      <c r="G20" s="542"/>
      <c r="H20" s="542"/>
      <c r="I20" s="542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542"/>
      <c r="E21" s="542"/>
      <c r="F21" s="542"/>
      <c r="G21" s="542"/>
      <c r="H21" s="542"/>
      <c r="I21" s="542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563"/>
      <c r="C22" s="563"/>
      <c r="D22" s="571" t="str">
        <f>E7</f>
        <v xml:space="preserve">Erdei </v>
      </c>
      <c r="E22" s="571"/>
      <c r="F22" s="571" t="str">
        <f>E9</f>
        <v>Siklósi</v>
      </c>
      <c r="G22" s="571"/>
      <c r="H22" s="571" t="str">
        <f>E11</f>
        <v xml:space="preserve">Horváth-Beck </v>
      </c>
      <c r="I22" s="571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566" t="str">
        <f>E7</f>
        <v xml:space="preserve">Erdei </v>
      </c>
      <c r="C23" s="566"/>
      <c r="D23" s="572"/>
      <c r="E23" s="572"/>
      <c r="F23" s="573" t="s">
        <v>579</v>
      </c>
      <c r="G23" s="574"/>
      <c r="H23" s="573" t="s">
        <v>593</v>
      </c>
      <c r="I23" s="574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566" t="str">
        <f>E9</f>
        <v>Siklósi</v>
      </c>
      <c r="C24" s="566"/>
      <c r="D24" s="573" t="s">
        <v>578</v>
      </c>
      <c r="E24" s="574"/>
      <c r="F24" s="572"/>
      <c r="G24" s="572"/>
      <c r="H24" s="573" t="s">
        <v>584</v>
      </c>
      <c r="I24" s="574"/>
      <c r="J24" s="130"/>
      <c r="K24" s="130"/>
      <c r="L24" s="130"/>
      <c r="M24" s="192">
        <v>1</v>
      </c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566" t="str">
        <f>E11</f>
        <v xml:space="preserve">Horváth-Beck </v>
      </c>
      <c r="C25" s="566"/>
      <c r="D25" s="573" t="s">
        <v>592</v>
      </c>
      <c r="E25" s="574"/>
      <c r="F25" s="573" t="s">
        <v>585</v>
      </c>
      <c r="G25" s="574"/>
      <c r="H25" s="572"/>
      <c r="I25" s="572"/>
      <c r="J25" s="130"/>
      <c r="K25" s="130"/>
      <c r="L25" s="130"/>
      <c r="M25" s="192">
        <v>2</v>
      </c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542"/>
      <c r="E26" s="542"/>
      <c r="F26" s="542"/>
      <c r="G26" s="542"/>
      <c r="H26" s="542"/>
      <c r="I26" s="542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563"/>
      <c r="C27" s="563"/>
      <c r="D27" s="571" t="str">
        <f>E13</f>
        <v xml:space="preserve">Mezőcsáti </v>
      </c>
      <c r="E27" s="571"/>
      <c r="F27" s="571" t="str">
        <f>E15</f>
        <v xml:space="preserve">Ledényi </v>
      </c>
      <c r="G27" s="571"/>
      <c r="H27" s="571" t="str">
        <f>E17</f>
        <v>Pirovits</v>
      </c>
      <c r="I27" s="571"/>
      <c r="J27" s="130"/>
      <c r="K27" s="130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566" t="str">
        <f>E13</f>
        <v xml:space="preserve">Mezőcsáti </v>
      </c>
      <c r="C28" s="566"/>
      <c r="D28" s="572"/>
      <c r="E28" s="572"/>
      <c r="F28" s="573" t="s">
        <v>579</v>
      </c>
      <c r="G28" s="574"/>
      <c r="H28" s="573" t="s">
        <v>562</v>
      </c>
      <c r="I28" s="574"/>
      <c r="J28" s="130"/>
      <c r="K28" s="130"/>
      <c r="L28" s="130"/>
      <c r="M28" s="192"/>
    </row>
    <row r="29" spans="1:37" ht="18.75" customHeight="1">
      <c r="A29" s="189" t="s">
        <v>52</v>
      </c>
      <c r="B29" s="566" t="str">
        <f>E15</f>
        <v xml:space="preserve">Ledényi </v>
      </c>
      <c r="C29" s="566"/>
      <c r="D29" s="573" t="s">
        <v>578</v>
      </c>
      <c r="E29" s="574"/>
      <c r="F29" s="572"/>
      <c r="G29" s="572"/>
      <c r="H29" s="573" t="s">
        <v>585</v>
      </c>
      <c r="I29" s="574"/>
      <c r="J29" s="130"/>
      <c r="K29" s="130"/>
      <c r="L29" s="130"/>
      <c r="M29" s="192">
        <v>2</v>
      </c>
    </row>
    <row r="30" spans="1:37" ht="18.75" customHeight="1">
      <c r="A30" s="189" t="s">
        <v>53</v>
      </c>
      <c r="B30" s="566" t="str">
        <f>E17</f>
        <v>Pirovits</v>
      </c>
      <c r="C30" s="566"/>
      <c r="D30" s="573" t="s">
        <v>561</v>
      </c>
      <c r="E30" s="574"/>
      <c r="F30" s="573" t="s">
        <v>584</v>
      </c>
      <c r="G30" s="574"/>
      <c r="H30" s="572"/>
      <c r="I30" s="572"/>
      <c r="J30" s="130"/>
      <c r="K30" s="130"/>
      <c r="L30" s="130"/>
      <c r="M30" s="192">
        <v>1</v>
      </c>
    </row>
    <row r="31" spans="1:37">
      <c r="A31" s="130"/>
      <c r="B31" s="130"/>
      <c r="C31" s="130"/>
      <c r="D31" s="542"/>
      <c r="E31" s="542"/>
      <c r="F31" s="542"/>
      <c r="G31" s="542"/>
      <c r="H31" s="542"/>
      <c r="I31" s="542"/>
      <c r="J31" s="130"/>
      <c r="K31" s="130"/>
      <c r="L31" s="130"/>
      <c r="M31" s="130"/>
    </row>
    <row r="32" spans="1:37">
      <c r="A32" s="130" t="s">
        <v>38</v>
      </c>
      <c r="B32" s="130"/>
      <c r="C32" s="575" t="str">
        <f>IF(M23=1,B23,IF(M24=1,B24,IF(M25=1,B25,"")))</f>
        <v>Siklósi</v>
      </c>
      <c r="D32" s="575"/>
      <c r="E32" s="154" t="s">
        <v>55</v>
      </c>
      <c r="F32" s="576" t="str">
        <f>IF(M28=1,B28,IF(M29=1,B29,IF(M30=1,B30,"")))</f>
        <v>Pirovits</v>
      </c>
      <c r="G32" s="576"/>
      <c r="H32" s="130"/>
      <c r="I32" s="543" t="s">
        <v>594</v>
      </c>
      <c r="J32" s="130"/>
      <c r="K32" s="130"/>
      <c r="L32" s="130"/>
      <c r="M32" s="130"/>
    </row>
    <row r="33" spans="1:18">
      <c r="A33" s="130"/>
      <c r="B33" s="130"/>
      <c r="C33" s="130"/>
      <c r="D33" s="130"/>
      <c r="E33" s="130"/>
      <c r="F33" s="154"/>
      <c r="G33" s="154"/>
      <c r="H33" s="130"/>
      <c r="I33" s="130"/>
      <c r="J33" s="130"/>
      <c r="K33" s="130"/>
      <c r="L33" s="130"/>
      <c r="M33" s="130"/>
    </row>
    <row r="34" spans="1:18">
      <c r="A34" s="130" t="s">
        <v>54</v>
      </c>
      <c r="B34" s="130"/>
      <c r="C34" s="576" t="str">
        <f>IF(M23=2,B23,IF(M24=2,B24,IF(M25=2,B25,"")))</f>
        <v xml:space="preserve">Horváth-Beck </v>
      </c>
      <c r="D34" s="576"/>
      <c r="E34" s="154" t="s">
        <v>55</v>
      </c>
      <c r="F34" s="576" t="str">
        <f>IF(M28=2,B28,IF(M29=2,B29,IF(M30=2,B30,"")))</f>
        <v xml:space="preserve">Ledényi </v>
      </c>
      <c r="G34" s="576"/>
      <c r="H34" s="130"/>
      <c r="I34" s="226" t="s">
        <v>520</v>
      </c>
      <c r="J34" s="130"/>
      <c r="K34" s="130"/>
      <c r="L34" s="130"/>
      <c r="M34" s="130"/>
    </row>
    <row r="35" spans="1:18">
      <c r="A35" s="130"/>
      <c r="B35" s="130"/>
      <c r="C35" s="154"/>
      <c r="D35" s="154"/>
      <c r="E35" s="154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56</v>
      </c>
      <c r="B36" s="130"/>
      <c r="C36" s="576" t="str">
        <f>IF(M23=3,B23,IF(M24=3,B24,IF(M25=3,B25,"")))</f>
        <v/>
      </c>
      <c r="D36" s="576"/>
      <c r="E36" s="154" t="s">
        <v>55</v>
      </c>
      <c r="F36" s="576" t="str">
        <f>IF(M28=3,B28,IF(M29=3,B29,IF(M30=3,B30,"")))</f>
        <v/>
      </c>
      <c r="G36" s="576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8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29"/>
      <c r="M38" s="130"/>
    </row>
    <row r="39" spans="1:18">
      <c r="A39" s="80" t="s">
        <v>26</v>
      </c>
      <c r="B39" s="81"/>
      <c r="C39" s="110"/>
      <c r="D39" s="162" t="s">
        <v>0</v>
      </c>
      <c r="E39" s="163" t="s">
        <v>28</v>
      </c>
      <c r="F39" s="180"/>
      <c r="G39" s="162" t="s">
        <v>0</v>
      </c>
      <c r="H39" s="163" t="s">
        <v>35</v>
      </c>
      <c r="I39" s="88"/>
      <c r="J39" s="163" t="s">
        <v>36</v>
      </c>
      <c r="K39" s="87" t="s">
        <v>37</v>
      </c>
      <c r="L39" s="31"/>
      <c r="M39" s="180"/>
      <c r="P39" s="156"/>
      <c r="Q39" s="156"/>
      <c r="R39" s="157"/>
    </row>
    <row r="40" spans="1:18">
      <c r="A40" s="133" t="s">
        <v>27</v>
      </c>
      <c r="B40" s="134"/>
      <c r="C40" s="135"/>
      <c r="D40" s="164">
        <v>1</v>
      </c>
      <c r="E40" s="565" t="e">
        <f>IF(D40&gt;$R$47,,UPPER(VLOOKUP(D40,#REF!,2)))</f>
        <v>#REF!</v>
      </c>
      <c r="F40" s="565"/>
      <c r="G40" s="174" t="s">
        <v>1</v>
      </c>
      <c r="H40" s="134"/>
      <c r="I40" s="165"/>
      <c r="J40" s="175"/>
      <c r="K40" s="131" t="s">
        <v>29</v>
      </c>
      <c r="L40" s="181"/>
      <c r="M40" s="166"/>
      <c r="P40" s="158"/>
      <c r="Q40" s="158"/>
      <c r="R40" s="159"/>
    </row>
    <row r="41" spans="1:18">
      <c r="A41" s="136" t="s">
        <v>34</v>
      </c>
      <c r="B41" s="86"/>
      <c r="C41" s="137"/>
      <c r="D41" s="167">
        <v>2</v>
      </c>
      <c r="E41" s="559" t="e">
        <f>IF(D41&gt;$R$47,,UPPER(VLOOKUP(D41,#REF!,2)))</f>
        <v>#REF!</v>
      </c>
      <c r="F41" s="559"/>
      <c r="G41" s="176" t="s">
        <v>2</v>
      </c>
      <c r="H41" s="168"/>
      <c r="I41" s="169"/>
      <c r="J41" s="78"/>
      <c r="K41" s="178"/>
      <c r="L41" s="129"/>
      <c r="M41" s="173"/>
      <c r="P41" s="159"/>
      <c r="Q41" s="160"/>
      <c r="R41" s="159"/>
    </row>
    <row r="42" spans="1:18">
      <c r="A42" s="101"/>
      <c r="B42" s="102"/>
      <c r="C42" s="103"/>
      <c r="D42" s="167"/>
      <c r="E42" s="171"/>
      <c r="F42" s="130"/>
      <c r="G42" s="176" t="s">
        <v>3</v>
      </c>
      <c r="H42" s="168"/>
      <c r="I42" s="169"/>
      <c r="J42" s="78"/>
      <c r="K42" s="131" t="s">
        <v>30</v>
      </c>
      <c r="L42" s="181"/>
      <c r="M42" s="166"/>
      <c r="P42" s="158"/>
      <c r="Q42" s="158"/>
      <c r="R42" s="159"/>
    </row>
    <row r="43" spans="1:18">
      <c r="A43" s="82"/>
      <c r="B43" s="108"/>
      <c r="C43" s="83"/>
      <c r="D43" s="167"/>
      <c r="E43" s="171"/>
      <c r="F43" s="130"/>
      <c r="G43" s="176" t="s">
        <v>4</v>
      </c>
      <c r="H43" s="168"/>
      <c r="I43" s="169"/>
      <c r="J43" s="78"/>
      <c r="K43" s="179"/>
      <c r="L43" s="130"/>
      <c r="M43" s="170"/>
      <c r="P43" s="159"/>
      <c r="Q43" s="160"/>
      <c r="R43" s="159"/>
    </row>
    <row r="44" spans="1:18">
      <c r="A44" s="90"/>
      <c r="B44" s="104"/>
      <c r="C44" s="109"/>
      <c r="D44" s="167"/>
      <c r="E44" s="171"/>
      <c r="F44" s="130"/>
      <c r="G44" s="176" t="s">
        <v>5</v>
      </c>
      <c r="H44" s="168"/>
      <c r="I44" s="169"/>
      <c r="J44" s="78"/>
      <c r="K44" s="136"/>
      <c r="L44" s="129"/>
      <c r="M44" s="173"/>
      <c r="P44" s="159"/>
      <c r="Q44" s="160"/>
      <c r="R44" s="159"/>
    </row>
    <row r="45" spans="1:18">
      <c r="A45" s="91"/>
      <c r="B45" s="21"/>
      <c r="C45" s="83"/>
      <c r="D45" s="167"/>
      <c r="E45" s="171"/>
      <c r="F45" s="130"/>
      <c r="G45" s="176" t="s">
        <v>6</v>
      </c>
      <c r="H45" s="168"/>
      <c r="I45" s="169"/>
      <c r="J45" s="78"/>
      <c r="K45" s="131" t="s">
        <v>25</v>
      </c>
      <c r="L45" s="181"/>
      <c r="M45" s="166"/>
      <c r="P45" s="158"/>
      <c r="Q45" s="158"/>
      <c r="R45" s="159"/>
    </row>
    <row r="46" spans="1:18">
      <c r="A46" s="91"/>
      <c r="B46" s="21"/>
      <c r="C46" s="99"/>
      <c r="D46" s="167"/>
      <c r="E46" s="171"/>
      <c r="F46" s="130"/>
      <c r="G46" s="176" t="s">
        <v>7</v>
      </c>
      <c r="H46" s="168"/>
      <c r="I46" s="169"/>
      <c r="J46" s="78"/>
      <c r="K46" s="179"/>
      <c r="L46" s="130"/>
      <c r="M46" s="170"/>
      <c r="P46" s="159"/>
      <c r="Q46" s="160"/>
      <c r="R46" s="159"/>
    </row>
    <row r="47" spans="1:18">
      <c r="A47" s="92"/>
      <c r="B47" s="89"/>
      <c r="C47" s="100"/>
      <c r="D47" s="172"/>
      <c r="E47" s="84"/>
      <c r="F47" s="129"/>
      <c r="G47" s="177" t="s">
        <v>8</v>
      </c>
      <c r="H47" s="86"/>
      <c r="I47" s="132"/>
      <c r="J47" s="85"/>
      <c r="K47" s="136" t="str">
        <f>L4</f>
        <v>Kádár Lászó István</v>
      </c>
      <c r="L47" s="129"/>
      <c r="M47" s="173"/>
      <c r="P47" s="159"/>
      <c r="Q47" s="160"/>
      <c r="R47" s="161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25" priority="1" stopIfTrue="1" operator="equal">
      <formula>"Bye"</formula>
    </cfRule>
  </conditionalFormatting>
  <conditionalFormatting sqref="R47">
    <cfRule type="expression" dxfId="2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>
    <tabColor indexed="11"/>
  </sheetPr>
  <dimension ref="A1:AK41"/>
  <sheetViews>
    <sheetView workbookViewId="0">
      <selection activeCell="L16" sqref="L16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135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129</v>
      </c>
      <c r="F7" s="226"/>
      <c r="G7" s="225" t="s">
        <v>130</v>
      </c>
      <c r="H7" s="226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131</v>
      </c>
      <c r="F9" s="226"/>
      <c r="G9" s="225" t="s">
        <v>132</v>
      </c>
      <c r="H9" s="226"/>
      <c r="I9" s="138" t="str">
        <f>IF($B9="","",VLOOKUP($B9,#REF!,4))</f>
        <v/>
      </c>
      <c r="J9" s="130"/>
      <c r="K9" s="453" t="s">
        <v>517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133</v>
      </c>
      <c r="F11" s="226"/>
      <c r="G11" s="225" t="s">
        <v>134</v>
      </c>
      <c r="H11" s="226"/>
      <c r="I11" s="138" t="str">
        <f>IF($B11="","",VLOOKUP($B11,#REF!,4))</f>
        <v/>
      </c>
      <c r="J11" s="130"/>
      <c r="K11" s="453" t="s">
        <v>516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 xml:space="preserve">Pataki </v>
      </c>
      <c r="E18" s="562"/>
      <c r="F18" s="562" t="str">
        <f>E9</f>
        <v xml:space="preserve">Füredi </v>
      </c>
      <c r="G18" s="562"/>
      <c r="H18" s="562" t="str">
        <f>E11</f>
        <v>Tarkó</v>
      </c>
      <c r="I18" s="562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 xml:space="preserve">Pataki </v>
      </c>
      <c r="C19" s="566"/>
      <c r="D19" s="560"/>
      <c r="E19" s="560"/>
      <c r="F19" s="557" t="s">
        <v>511</v>
      </c>
      <c r="G19" s="558"/>
      <c r="H19" s="557" t="s">
        <v>511</v>
      </c>
      <c r="I19" s="558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 xml:space="preserve">Füredi </v>
      </c>
      <c r="C20" s="566"/>
      <c r="D20" s="557" t="s">
        <v>513</v>
      </c>
      <c r="E20" s="558"/>
      <c r="F20" s="560"/>
      <c r="G20" s="560"/>
      <c r="H20" s="557" t="s">
        <v>562</v>
      </c>
      <c r="I20" s="558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Tarkó</v>
      </c>
      <c r="C21" s="566"/>
      <c r="D21" s="557" t="s">
        <v>513</v>
      </c>
      <c r="E21" s="558"/>
      <c r="F21" s="557" t="s">
        <v>561</v>
      </c>
      <c r="G21" s="558"/>
      <c r="H21" s="560"/>
      <c r="I21" s="56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23" priority="2" stopIfTrue="1" operator="equal">
      <formula>"Bye"</formula>
    </cfRule>
  </conditionalFormatting>
  <conditionalFormatting sqref="R41">
    <cfRule type="expression" dxfId="2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AK41"/>
  <sheetViews>
    <sheetView workbookViewId="0">
      <selection activeCell="L13" sqref="L13"/>
    </sheetView>
  </sheetViews>
  <sheetFormatPr defaultColWidth="9.109375" defaultRowHeight="13.2"/>
  <cols>
    <col min="1" max="1" width="5.44140625" style="294" customWidth="1"/>
    <col min="2" max="2" width="4.44140625" style="294" customWidth="1"/>
    <col min="3" max="3" width="8.33203125" style="294" customWidth="1"/>
    <col min="4" max="4" width="7.109375" style="294" customWidth="1"/>
    <col min="5" max="5" width="9.33203125" style="294" customWidth="1"/>
    <col min="6" max="6" width="7.109375" style="294" customWidth="1"/>
    <col min="7" max="7" width="9.33203125" style="294" customWidth="1"/>
    <col min="8" max="8" width="7.109375" style="294" customWidth="1"/>
    <col min="9" max="9" width="9.33203125" style="294" customWidth="1"/>
    <col min="10" max="10" width="7.88671875" style="294" customWidth="1"/>
    <col min="11" max="12" width="8.5546875" style="294" customWidth="1"/>
    <col min="13" max="13" width="7.88671875" style="294" customWidth="1"/>
    <col min="14" max="14" width="9.109375" style="294"/>
    <col min="15" max="16" width="4.44140625" style="294" customWidth="1"/>
    <col min="17" max="17" width="12.109375" style="294" customWidth="1"/>
    <col min="18" max="18" width="7.88671875" style="294" customWidth="1"/>
    <col min="19" max="19" width="7.44140625" style="294" customWidth="1"/>
    <col min="20" max="24" width="9.109375" style="294"/>
    <col min="25" max="37" width="0" style="294" hidden="1" customWidth="1"/>
    <col min="38" max="16384" width="9.109375" style="294"/>
  </cols>
  <sheetData>
    <row r="1" spans="1:37" ht="24.6">
      <c r="A1" s="585" t="s">
        <v>300</v>
      </c>
      <c r="B1" s="586"/>
      <c r="C1" s="586"/>
      <c r="D1" s="586"/>
      <c r="E1" s="586"/>
      <c r="F1" s="586"/>
      <c r="G1" s="290"/>
      <c r="H1" s="291" t="s">
        <v>33</v>
      </c>
      <c r="I1" s="292"/>
      <c r="J1" s="293"/>
      <c r="L1" s="295"/>
      <c r="M1" s="296"/>
      <c r="N1" s="297"/>
      <c r="O1" s="297" t="s">
        <v>9</v>
      </c>
      <c r="P1" s="297"/>
      <c r="Q1" s="298"/>
      <c r="R1" s="297"/>
      <c r="AB1" s="299" t="e">
        <f>IF(Y5=1,CONCATENATE(VLOOKUP(Y3,AA16:AH27,2)),CONCATENATE(VLOOKUP(Y3,AA2:AK13,2)))</f>
        <v>#REF!</v>
      </c>
      <c r="AC1" s="299" t="e">
        <f>IF(Y5=1,CONCATENATE(VLOOKUP(Y3,AA16:AK27,3)),CONCATENATE(VLOOKUP(Y3,AA2:AK13,3)))</f>
        <v>#REF!</v>
      </c>
      <c r="AD1" s="299" t="e">
        <f>IF(Y5=1,CONCATENATE(VLOOKUP(Y3,AA16:AK27,4)),CONCATENATE(VLOOKUP(Y3,AA2:AK13,4)))</f>
        <v>#REF!</v>
      </c>
      <c r="AE1" s="299" t="e">
        <f>IF(Y5=1,CONCATENATE(VLOOKUP(Y3,AA16:AK27,5)),CONCATENATE(VLOOKUP(Y3,AA2:AK13,5)))</f>
        <v>#REF!</v>
      </c>
      <c r="AF1" s="299" t="e">
        <f>IF(Y5=1,CONCATENATE(VLOOKUP(Y3,AA16:AK27,6)),CONCATENATE(VLOOKUP(Y3,AA2:AK13,6)))</f>
        <v>#REF!</v>
      </c>
      <c r="AG1" s="299" t="e">
        <f>IF(Y5=1,CONCATENATE(VLOOKUP(Y3,AA16:AK27,7)),CONCATENATE(VLOOKUP(Y3,AA2:AK13,7)))</f>
        <v>#REF!</v>
      </c>
      <c r="AH1" s="299" t="e">
        <f>IF(Y5=1,CONCATENATE(VLOOKUP(Y3,AA16:AK27,8)),CONCATENATE(VLOOKUP(Y3,AA2:AK13,8)))</f>
        <v>#REF!</v>
      </c>
      <c r="AI1" s="299" t="e">
        <f>IF(Y5=1,CONCATENATE(VLOOKUP(Y3,AA16:AK27,9)),CONCATENATE(VLOOKUP(Y3,AA2:AK13,9)))</f>
        <v>#REF!</v>
      </c>
      <c r="AJ1" s="299" t="e">
        <f>IF(Y5=1,CONCATENATE(VLOOKUP(Y3,AA16:AK27,10)),CONCATENATE(VLOOKUP(Y3,AA2:AK13,10)))</f>
        <v>#REF!</v>
      </c>
      <c r="AK1" s="299" t="e">
        <f>IF(Y5=1,CONCATENATE(VLOOKUP(Y3,AA16:AK27,11)),CONCATENATE(VLOOKUP(Y3,AA2:AK13,11)))</f>
        <v>#REF!</v>
      </c>
    </row>
    <row r="2" spans="1:37">
      <c r="A2" s="300" t="s">
        <v>32</v>
      </c>
      <c r="B2" s="301"/>
      <c r="C2" s="301"/>
      <c r="D2" s="301"/>
      <c r="E2" s="301" t="s">
        <v>336</v>
      </c>
      <c r="F2" s="301"/>
      <c r="G2" s="302"/>
      <c r="H2" s="303"/>
      <c r="I2" s="303"/>
      <c r="J2" s="304"/>
      <c r="K2" s="295"/>
      <c r="L2" s="295"/>
      <c r="M2" s="295"/>
      <c r="N2" s="305"/>
      <c r="O2" s="306"/>
      <c r="P2" s="305"/>
      <c r="Q2" s="306"/>
      <c r="R2" s="305"/>
      <c r="Y2" s="307"/>
      <c r="Z2" s="308"/>
      <c r="AA2" s="308" t="s">
        <v>44</v>
      </c>
      <c r="AB2" s="309">
        <v>150</v>
      </c>
      <c r="AC2" s="309">
        <v>120</v>
      </c>
      <c r="AD2" s="309">
        <v>100</v>
      </c>
      <c r="AE2" s="309">
        <v>80</v>
      </c>
      <c r="AF2" s="309">
        <v>70</v>
      </c>
      <c r="AG2" s="309">
        <v>60</v>
      </c>
      <c r="AH2" s="309">
        <v>55</v>
      </c>
      <c r="AI2" s="309">
        <v>50</v>
      </c>
      <c r="AJ2" s="309">
        <v>45</v>
      </c>
      <c r="AK2" s="309">
        <v>40</v>
      </c>
    </row>
    <row r="3" spans="1:37">
      <c r="A3" s="310" t="s">
        <v>17</v>
      </c>
      <c r="B3" s="310"/>
      <c r="C3" s="310"/>
      <c r="D3" s="310"/>
      <c r="E3" s="310" t="s">
        <v>14</v>
      </c>
      <c r="F3" s="310"/>
      <c r="G3" s="310"/>
      <c r="H3" s="310" t="s">
        <v>22</v>
      </c>
      <c r="I3" s="310"/>
      <c r="J3" s="311"/>
      <c r="K3" s="310"/>
      <c r="L3" s="312"/>
      <c r="M3" s="312" t="s">
        <v>23</v>
      </c>
      <c r="N3" s="313"/>
      <c r="O3" s="314"/>
      <c r="P3" s="313"/>
      <c r="Q3" s="315" t="s">
        <v>58</v>
      </c>
      <c r="R3" s="309" t="s">
        <v>64</v>
      </c>
      <c r="S3" s="309" t="s">
        <v>59</v>
      </c>
      <c r="Y3" s="308">
        <f>IF(H4="OB","A",IF(H4="IX","W",H4))</f>
        <v>0</v>
      </c>
      <c r="Z3" s="308"/>
      <c r="AA3" s="308" t="s">
        <v>74</v>
      </c>
      <c r="AB3" s="309">
        <v>120</v>
      </c>
      <c r="AC3" s="309">
        <v>90</v>
      </c>
      <c r="AD3" s="309">
        <v>65</v>
      </c>
      <c r="AE3" s="309">
        <v>55</v>
      </c>
      <c r="AF3" s="309">
        <v>50</v>
      </c>
      <c r="AG3" s="309">
        <v>45</v>
      </c>
      <c r="AH3" s="309">
        <v>40</v>
      </c>
      <c r="AI3" s="309">
        <v>35</v>
      </c>
      <c r="AJ3" s="309">
        <v>25</v>
      </c>
      <c r="AK3" s="309">
        <v>20</v>
      </c>
    </row>
    <row r="4" spans="1:37" ht="13.8" thickBot="1">
      <c r="A4" s="587" t="s">
        <v>337</v>
      </c>
      <c r="B4" s="587"/>
      <c r="C4" s="587"/>
      <c r="D4" s="316"/>
      <c r="E4" s="317" t="s">
        <v>102</v>
      </c>
      <c r="F4" s="317"/>
      <c r="G4" s="317"/>
      <c r="H4" s="318"/>
      <c r="I4" s="317"/>
      <c r="J4" s="319"/>
      <c r="K4" s="318"/>
      <c r="L4" s="320"/>
      <c r="M4" s="321" t="e">
        <f>[1]Altalanos!$E$10</f>
        <v>#REF!</v>
      </c>
      <c r="N4" s="322"/>
      <c r="O4" s="323"/>
      <c r="P4" s="322"/>
      <c r="Q4" s="324" t="s">
        <v>65</v>
      </c>
      <c r="R4" s="325" t="s">
        <v>60</v>
      </c>
      <c r="S4" s="325" t="s">
        <v>61</v>
      </c>
      <c r="Y4" s="308"/>
      <c r="Z4" s="308"/>
      <c r="AA4" s="308" t="s">
        <v>75</v>
      </c>
      <c r="AB4" s="309">
        <v>90</v>
      </c>
      <c r="AC4" s="309">
        <v>60</v>
      </c>
      <c r="AD4" s="309">
        <v>45</v>
      </c>
      <c r="AE4" s="309">
        <v>34</v>
      </c>
      <c r="AF4" s="309">
        <v>27</v>
      </c>
      <c r="AG4" s="309">
        <v>22</v>
      </c>
      <c r="AH4" s="309">
        <v>18</v>
      </c>
      <c r="AI4" s="309">
        <v>15</v>
      </c>
      <c r="AJ4" s="309">
        <v>12</v>
      </c>
      <c r="AK4" s="309">
        <v>9</v>
      </c>
    </row>
    <row r="5" spans="1:37">
      <c r="A5" s="326"/>
      <c r="B5" s="326" t="s">
        <v>31</v>
      </c>
      <c r="C5" s="326" t="s">
        <v>42</v>
      </c>
      <c r="D5" s="326" t="s">
        <v>26</v>
      </c>
      <c r="E5" s="326" t="s">
        <v>47</v>
      </c>
      <c r="F5" s="326"/>
      <c r="G5" s="326" t="s">
        <v>21</v>
      </c>
      <c r="H5" s="326"/>
      <c r="I5" s="326" t="s">
        <v>24</v>
      </c>
      <c r="J5" s="326"/>
      <c r="K5" s="327" t="s">
        <v>48</v>
      </c>
      <c r="L5" s="327" t="s">
        <v>49</v>
      </c>
      <c r="M5" s="327" t="s">
        <v>50</v>
      </c>
      <c r="Q5" s="328" t="s">
        <v>66</v>
      </c>
      <c r="R5" s="329" t="s">
        <v>62</v>
      </c>
      <c r="S5" s="329" t="s">
        <v>63</v>
      </c>
      <c r="Y5" s="308" t="e">
        <f>IF(OR([1]Altalanos!$A$8="F1",[1]Altalanos!$A$8="F2",[1]Altalanos!$A$8="N1",[1]Altalanos!$A$8="N2"),1,2)</f>
        <v>#REF!</v>
      </c>
      <c r="Z5" s="308"/>
      <c r="AA5" s="308" t="s">
        <v>76</v>
      </c>
      <c r="AB5" s="309">
        <v>60</v>
      </c>
      <c r="AC5" s="309">
        <v>40</v>
      </c>
      <c r="AD5" s="309">
        <v>30</v>
      </c>
      <c r="AE5" s="309">
        <v>20</v>
      </c>
      <c r="AF5" s="309">
        <v>18</v>
      </c>
      <c r="AG5" s="309">
        <v>15</v>
      </c>
      <c r="AH5" s="309">
        <v>12</v>
      </c>
      <c r="AI5" s="309">
        <v>10</v>
      </c>
      <c r="AJ5" s="309">
        <v>8</v>
      </c>
      <c r="AK5" s="309">
        <v>6</v>
      </c>
    </row>
    <row r="6" spans="1:37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Y6" s="308"/>
      <c r="Z6" s="308"/>
      <c r="AA6" s="308" t="s">
        <v>77</v>
      </c>
      <c r="AB6" s="309">
        <v>40</v>
      </c>
      <c r="AC6" s="309">
        <v>25</v>
      </c>
      <c r="AD6" s="309">
        <v>18</v>
      </c>
      <c r="AE6" s="309">
        <v>13</v>
      </c>
      <c r="AF6" s="309">
        <v>10</v>
      </c>
      <c r="AG6" s="309">
        <v>8</v>
      </c>
      <c r="AH6" s="309">
        <v>6</v>
      </c>
      <c r="AI6" s="309">
        <v>5</v>
      </c>
      <c r="AJ6" s="309">
        <v>4</v>
      </c>
      <c r="AK6" s="309">
        <v>3</v>
      </c>
    </row>
    <row r="7" spans="1:37">
      <c r="A7" s="331" t="s">
        <v>44</v>
      </c>
      <c r="B7" s="332"/>
      <c r="C7" s="333" t="str">
        <f>IF($B7="","",VLOOKUP($B7,'[1]1MD ELO'!$A$7:$O$22,5))</f>
        <v/>
      </c>
      <c r="D7" s="333" t="str">
        <f>IF($B7="","",VLOOKUP($B7,'[1]1MD ELO'!$A$7:$O$22,15))</f>
        <v/>
      </c>
      <c r="E7" s="583" t="s">
        <v>340</v>
      </c>
      <c r="F7" s="583"/>
      <c r="G7" s="583" t="s">
        <v>99</v>
      </c>
      <c r="H7" s="583"/>
      <c r="I7" s="334" t="str">
        <f>IF($B7="","",VLOOKUP($B7,'[1]1MD ELO'!$A$7:$O$22,4))</f>
        <v/>
      </c>
      <c r="J7" s="330"/>
      <c r="K7" s="335"/>
      <c r="L7" s="336" t="str">
        <f>IF(K7="","",CONCATENATE(VLOOKUP($Y$3,$AB$1:$AK$1,K7)," pont"))</f>
        <v/>
      </c>
      <c r="M7" s="337"/>
      <c r="Y7" s="308"/>
      <c r="Z7" s="308"/>
      <c r="AA7" s="308" t="s">
        <v>78</v>
      </c>
      <c r="AB7" s="309">
        <v>25</v>
      </c>
      <c r="AC7" s="309">
        <v>15</v>
      </c>
      <c r="AD7" s="309">
        <v>13</v>
      </c>
      <c r="AE7" s="309">
        <v>8</v>
      </c>
      <c r="AF7" s="309">
        <v>6</v>
      </c>
      <c r="AG7" s="309">
        <v>4</v>
      </c>
      <c r="AH7" s="309">
        <v>3</v>
      </c>
      <c r="AI7" s="309">
        <v>2</v>
      </c>
      <c r="AJ7" s="309">
        <v>1</v>
      </c>
      <c r="AK7" s="309">
        <v>0</v>
      </c>
    </row>
    <row r="8" spans="1:37">
      <c r="A8" s="331"/>
      <c r="B8" s="338"/>
      <c r="C8" s="339"/>
      <c r="D8" s="339"/>
      <c r="E8" s="339"/>
      <c r="F8" s="339"/>
      <c r="G8" s="339"/>
      <c r="H8" s="339"/>
      <c r="I8" s="339"/>
      <c r="J8" s="330"/>
      <c r="K8" s="331"/>
      <c r="L8" s="331"/>
      <c r="M8" s="340"/>
      <c r="Y8" s="308"/>
      <c r="Z8" s="308"/>
      <c r="AA8" s="308" t="s">
        <v>79</v>
      </c>
      <c r="AB8" s="309">
        <v>15</v>
      </c>
      <c r="AC8" s="309">
        <v>10</v>
      </c>
      <c r="AD8" s="309">
        <v>7</v>
      </c>
      <c r="AE8" s="309">
        <v>5</v>
      </c>
      <c r="AF8" s="309">
        <v>4</v>
      </c>
      <c r="AG8" s="309">
        <v>3</v>
      </c>
      <c r="AH8" s="309">
        <v>2</v>
      </c>
      <c r="AI8" s="309">
        <v>1</v>
      </c>
      <c r="AJ8" s="309">
        <v>0</v>
      </c>
      <c r="AK8" s="309">
        <v>0</v>
      </c>
    </row>
    <row r="9" spans="1:37">
      <c r="A9" s="331" t="s">
        <v>45</v>
      </c>
      <c r="B9" s="332"/>
      <c r="C9" s="333" t="str">
        <f>IF($B9="","",VLOOKUP($B9,'[1]1MD ELO'!$A$7:$O$22,5))</f>
        <v/>
      </c>
      <c r="D9" s="333" t="str">
        <f>IF($B9="","",VLOOKUP($B9,'[1]1MD ELO'!$A$7:$O$22,15))</f>
        <v/>
      </c>
      <c r="E9" s="583" t="s">
        <v>129</v>
      </c>
      <c r="F9" s="583"/>
      <c r="G9" s="583" t="s">
        <v>339</v>
      </c>
      <c r="H9" s="583"/>
      <c r="I9" s="334" t="str">
        <f>IF($B9="","",VLOOKUP($B9,'[1]1MD ELO'!$A$7:$O$22,4))</f>
        <v/>
      </c>
      <c r="J9" s="330"/>
      <c r="K9" s="335"/>
      <c r="L9" s="336" t="str">
        <f>IF(K9="","",CONCATENATE(VLOOKUP($Y$3,$AB$1:$AK$1,K9)," pont"))</f>
        <v/>
      </c>
      <c r="M9" s="337"/>
      <c r="Y9" s="308"/>
      <c r="Z9" s="308"/>
      <c r="AA9" s="308" t="s">
        <v>80</v>
      </c>
      <c r="AB9" s="309">
        <v>10</v>
      </c>
      <c r="AC9" s="309">
        <v>6</v>
      </c>
      <c r="AD9" s="309">
        <v>4</v>
      </c>
      <c r="AE9" s="309">
        <v>2</v>
      </c>
      <c r="AF9" s="309">
        <v>1</v>
      </c>
      <c r="AG9" s="309">
        <v>0</v>
      </c>
      <c r="AH9" s="309">
        <v>0</v>
      </c>
      <c r="AI9" s="309">
        <v>0</v>
      </c>
      <c r="AJ9" s="309">
        <v>0</v>
      </c>
      <c r="AK9" s="309">
        <v>0</v>
      </c>
    </row>
    <row r="10" spans="1:37">
      <c r="A10" s="331"/>
      <c r="B10" s="338"/>
      <c r="C10" s="339"/>
      <c r="D10" s="339"/>
      <c r="E10" s="339"/>
      <c r="F10" s="339"/>
      <c r="G10" s="339"/>
      <c r="H10" s="339"/>
      <c r="I10" s="339"/>
      <c r="J10" s="330"/>
      <c r="K10" s="331"/>
      <c r="L10" s="331"/>
      <c r="M10" s="340"/>
      <c r="Y10" s="308"/>
      <c r="Z10" s="308"/>
      <c r="AA10" s="308" t="s">
        <v>81</v>
      </c>
      <c r="AB10" s="309">
        <v>6</v>
      </c>
      <c r="AC10" s="309">
        <v>3</v>
      </c>
      <c r="AD10" s="309">
        <v>2</v>
      </c>
      <c r="AE10" s="309">
        <v>1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</row>
    <row r="11" spans="1:37">
      <c r="A11" s="331" t="s">
        <v>46</v>
      </c>
      <c r="B11" s="332"/>
      <c r="C11" s="333" t="str">
        <f>IF($B11="","",VLOOKUP($B11,'[1]1MD ELO'!$A$7:$O$22,5))</f>
        <v/>
      </c>
      <c r="D11" s="333" t="str">
        <f>IF($B11="","",VLOOKUP($B11,'[1]1MD ELO'!$A$7:$O$22,15))</f>
        <v/>
      </c>
      <c r="E11" s="583" t="s">
        <v>341</v>
      </c>
      <c r="F11" s="583"/>
      <c r="G11" s="583" t="s">
        <v>342</v>
      </c>
      <c r="H11" s="583"/>
      <c r="I11" s="334" t="str">
        <f>IF($B11="","",VLOOKUP($B11,'[1]1MD ELO'!$A$7:$O$22,4))</f>
        <v/>
      </c>
      <c r="J11" s="330"/>
      <c r="K11" s="335"/>
      <c r="L11" s="336" t="str">
        <f>IF(K11="","",CONCATENATE(VLOOKUP($Y$3,$AB$1:$AK$1,K11)," pont"))</f>
        <v/>
      </c>
      <c r="M11" s="337"/>
      <c r="Y11" s="308"/>
      <c r="Z11" s="308"/>
      <c r="AA11" s="308" t="s">
        <v>86</v>
      </c>
      <c r="AB11" s="309">
        <v>3</v>
      </c>
      <c r="AC11" s="309">
        <v>2</v>
      </c>
      <c r="AD11" s="309">
        <v>1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</row>
    <row r="12" spans="1:37">
      <c r="A12" s="331"/>
      <c r="B12" s="338"/>
      <c r="C12" s="339"/>
      <c r="D12" s="339"/>
      <c r="E12" s="339"/>
      <c r="F12" s="339"/>
      <c r="G12" s="339"/>
      <c r="H12" s="339"/>
      <c r="I12" s="339"/>
      <c r="J12" s="330"/>
      <c r="K12" s="330"/>
      <c r="L12" s="330"/>
      <c r="M12" s="340"/>
      <c r="Y12" s="308"/>
      <c r="Z12" s="308"/>
      <c r="AA12" s="308" t="s">
        <v>82</v>
      </c>
      <c r="AB12" s="341">
        <v>0</v>
      </c>
      <c r="AC12" s="341">
        <v>0</v>
      </c>
      <c r="AD12" s="341">
        <v>0</v>
      </c>
      <c r="AE12" s="341">
        <v>0</v>
      </c>
      <c r="AF12" s="341">
        <v>0</v>
      </c>
      <c r="AG12" s="341">
        <v>0</v>
      </c>
      <c r="AH12" s="341">
        <v>0</v>
      </c>
      <c r="AI12" s="341">
        <v>0</v>
      </c>
      <c r="AJ12" s="341">
        <v>0</v>
      </c>
      <c r="AK12" s="341">
        <v>0</v>
      </c>
    </row>
    <row r="13" spans="1:37">
      <c r="A13" s="331" t="s">
        <v>51</v>
      </c>
      <c r="B13" s="332"/>
      <c r="C13" s="333" t="str">
        <f>IF($B13="","",VLOOKUP($B13,'[1]1MD ELO'!$A$7:$O$22,5))</f>
        <v/>
      </c>
      <c r="D13" s="333" t="str">
        <f>IF($B13="","",VLOOKUP($B13,'[1]1MD ELO'!$A$7:$O$22,15))</f>
        <v/>
      </c>
      <c r="E13" s="583" t="s">
        <v>343</v>
      </c>
      <c r="F13" s="583"/>
      <c r="G13" s="583" t="s">
        <v>344</v>
      </c>
      <c r="H13" s="583"/>
      <c r="I13" s="334" t="str">
        <f>IF($B13="","",VLOOKUP($B13,'[1]1MD ELO'!$A$7:$O$22,4))</f>
        <v/>
      </c>
      <c r="J13" s="330"/>
      <c r="K13" s="335">
        <v>1</v>
      </c>
      <c r="L13" s="336"/>
      <c r="M13" s="337"/>
      <c r="Y13" s="308"/>
      <c r="Z13" s="308"/>
      <c r="AA13" s="308" t="s">
        <v>83</v>
      </c>
      <c r="AB13" s="341">
        <v>0</v>
      </c>
      <c r="AC13" s="341">
        <v>0</v>
      </c>
      <c r="AD13" s="341">
        <v>0</v>
      </c>
      <c r="AE13" s="341">
        <v>0</v>
      </c>
      <c r="AF13" s="341">
        <v>0</v>
      </c>
      <c r="AG13" s="341">
        <v>0</v>
      </c>
      <c r="AH13" s="341">
        <v>0</v>
      </c>
      <c r="AI13" s="341">
        <v>0</v>
      </c>
      <c r="AJ13" s="341">
        <v>0</v>
      </c>
      <c r="AK13" s="341">
        <v>0</v>
      </c>
    </row>
    <row r="14" spans="1:37">
      <c r="A14" s="330"/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</row>
    <row r="15" spans="1:37">
      <c r="A15" s="330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</row>
    <row r="16" spans="1:37">
      <c r="A16" s="330"/>
      <c r="B16" s="330"/>
      <c r="C16" s="330"/>
      <c r="D16" s="541"/>
      <c r="E16" s="541"/>
      <c r="F16" s="541"/>
      <c r="G16" s="541"/>
      <c r="H16" s="541"/>
      <c r="I16" s="541"/>
      <c r="J16" s="541"/>
      <c r="K16" s="541"/>
      <c r="L16" s="541"/>
      <c r="M16" s="330"/>
      <c r="Y16" s="308"/>
      <c r="Z16" s="308"/>
      <c r="AA16" s="308" t="s">
        <v>44</v>
      </c>
      <c r="AB16" s="308">
        <v>300</v>
      </c>
      <c r="AC16" s="308">
        <v>250</v>
      </c>
      <c r="AD16" s="308">
        <v>220</v>
      </c>
      <c r="AE16" s="308">
        <v>180</v>
      </c>
      <c r="AF16" s="308">
        <v>160</v>
      </c>
      <c r="AG16" s="308">
        <v>150</v>
      </c>
      <c r="AH16" s="308">
        <v>140</v>
      </c>
      <c r="AI16" s="308">
        <v>130</v>
      </c>
      <c r="AJ16" s="308">
        <v>120</v>
      </c>
      <c r="AK16" s="308">
        <v>110</v>
      </c>
    </row>
    <row r="17" spans="1:37">
      <c r="A17" s="330"/>
      <c r="B17" s="330"/>
      <c r="C17" s="330"/>
      <c r="D17" s="541"/>
      <c r="E17" s="541"/>
      <c r="F17" s="541"/>
      <c r="G17" s="541"/>
      <c r="H17" s="541"/>
      <c r="I17" s="541"/>
      <c r="J17" s="541"/>
      <c r="K17" s="541"/>
      <c r="L17" s="541"/>
      <c r="M17" s="330"/>
      <c r="Y17" s="308"/>
      <c r="Z17" s="308"/>
      <c r="AA17" s="308" t="s">
        <v>74</v>
      </c>
      <c r="AB17" s="308">
        <v>250</v>
      </c>
      <c r="AC17" s="308">
        <v>200</v>
      </c>
      <c r="AD17" s="308">
        <v>160</v>
      </c>
      <c r="AE17" s="308">
        <v>140</v>
      </c>
      <c r="AF17" s="308">
        <v>120</v>
      </c>
      <c r="AG17" s="308">
        <v>110</v>
      </c>
      <c r="AH17" s="308">
        <v>100</v>
      </c>
      <c r="AI17" s="308">
        <v>90</v>
      </c>
      <c r="AJ17" s="308">
        <v>80</v>
      </c>
      <c r="AK17" s="308">
        <v>70</v>
      </c>
    </row>
    <row r="18" spans="1:37" ht="18.75" customHeight="1">
      <c r="A18" s="330"/>
      <c r="B18" s="584"/>
      <c r="C18" s="584"/>
      <c r="D18" s="580" t="str">
        <f>E7</f>
        <v>Bőczén</v>
      </c>
      <c r="E18" s="580"/>
      <c r="F18" s="580" t="str">
        <f>E9</f>
        <v xml:space="preserve">Pataki </v>
      </c>
      <c r="G18" s="580"/>
      <c r="H18" s="580" t="str">
        <f>E11</f>
        <v>Szekeres</v>
      </c>
      <c r="I18" s="580"/>
      <c r="J18" s="580" t="str">
        <f>E13</f>
        <v>Nagy</v>
      </c>
      <c r="K18" s="580"/>
      <c r="L18" s="541"/>
      <c r="M18" s="330"/>
      <c r="Y18" s="308"/>
      <c r="Z18" s="308"/>
      <c r="AA18" s="308" t="s">
        <v>75</v>
      </c>
      <c r="AB18" s="308">
        <v>200</v>
      </c>
      <c r="AC18" s="308">
        <v>150</v>
      </c>
      <c r="AD18" s="308">
        <v>130</v>
      </c>
      <c r="AE18" s="308">
        <v>110</v>
      </c>
      <c r="AF18" s="308">
        <v>95</v>
      </c>
      <c r="AG18" s="308">
        <v>80</v>
      </c>
      <c r="AH18" s="308">
        <v>70</v>
      </c>
      <c r="AI18" s="308">
        <v>60</v>
      </c>
      <c r="AJ18" s="308">
        <v>55</v>
      </c>
      <c r="AK18" s="308">
        <v>50</v>
      </c>
    </row>
    <row r="19" spans="1:37" ht="18.75" customHeight="1">
      <c r="A19" s="342" t="s">
        <v>44</v>
      </c>
      <c r="B19" s="578" t="str">
        <f>E7</f>
        <v>Bőczén</v>
      </c>
      <c r="C19" s="578"/>
      <c r="D19" s="581"/>
      <c r="E19" s="581"/>
      <c r="F19" s="579" t="s">
        <v>512</v>
      </c>
      <c r="G19" s="579"/>
      <c r="H19" s="579" t="s">
        <v>584</v>
      </c>
      <c r="I19" s="579"/>
      <c r="J19" s="580" t="s">
        <v>585</v>
      </c>
      <c r="K19" s="580"/>
      <c r="L19" s="541"/>
      <c r="M19" s="330"/>
      <c r="Y19" s="308"/>
      <c r="Z19" s="308"/>
      <c r="AA19" s="308" t="s">
        <v>76</v>
      </c>
      <c r="AB19" s="308">
        <v>150</v>
      </c>
      <c r="AC19" s="308">
        <v>120</v>
      </c>
      <c r="AD19" s="308">
        <v>100</v>
      </c>
      <c r="AE19" s="308">
        <v>80</v>
      </c>
      <c r="AF19" s="308">
        <v>70</v>
      </c>
      <c r="AG19" s="308">
        <v>60</v>
      </c>
      <c r="AH19" s="308">
        <v>55</v>
      </c>
      <c r="AI19" s="308">
        <v>50</v>
      </c>
      <c r="AJ19" s="308">
        <v>45</v>
      </c>
      <c r="AK19" s="308">
        <v>40</v>
      </c>
    </row>
    <row r="20" spans="1:37" ht="18.75" customHeight="1">
      <c r="A20" s="342" t="s">
        <v>45</v>
      </c>
      <c r="B20" s="578" t="str">
        <f>E9</f>
        <v xml:space="preserve">Pataki </v>
      </c>
      <c r="C20" s="578"/>
      <c r="D20" s="579" t="s">
        <v>511</v>
      </c>
      <c r="E20" s="579"/>
      <c r="F20" s="581"/>
      <c r="G20" s="581"/>
      <c r="H20" s="579" t="s">
        <v>511</v>
      </c>
      <c r="I20" s="579"/>
      <c r="J20" s="579" t="s">
        <v>511</v>
      </c>
      <c r="K20" s="579"/>
      <c r="L20" s="541"/>
      <c r="M20" s="330"/>
      <c r="Y20" s="308"/>
      <c r="Z20" s="308"/>
      <c r="AA20" s="308" t="s">
        <v>77</v>
      </c>
      <c r="AB20" s="308">
        <v>120</v>
      </c>
      <c r="AC20" s="308">
        <v>90</v>
      </c>
      <c r="AD20" s="308">
        <v>65</v>
      </c>
      <c r="AE20" s="308">
        <v>55</v>
      </c>
      <c r="AF20" s="308">
        <v>50</v>
      </c>
      <c r="AG20" s="308">
        <v>45</v>
      </c>
      <c r="AH20" s="308">
        <v>40</v>
      </c>
      <c r="AI20" s="308">
        <v>35</v>
      </c>
      <c r="AJ20" s="308">
        <v>25</v>
      </c>
      <c r="AK20" s="308">
        <v>20</v>
      </c>
    </row>
    <row r="21" spans="1:37" ht="18.75" customHeight="1">
      <c r="A21" s="342" t="s">
        <v>46</v>
      </c>
      <c r="B21" s="578" t="str">
        <f>E11</f>
        <v>Szekeres</v>
      </c>
      <c r="C21" s="578"/>
      <c r="D21" s="579" t="s">
        <v>585</v>
      </c>
      <c r="E21" s="579"/>
      <c r="F21" s="579" t="s">
        <v>512</v>
      </c>
      <c r="G21" s="579"/>
      <c r="H21" s="581"/>
      <c r="I21" s="581"/>
      <c r="J21" s="579" t="s">
        <v>579</v>
      </c>
      <c r="K21" s="579"/>
      <c r="L21" s="541"/>
      <c r="M21" s="330"/>
      <c r="Y21" s="308"/>
      <c r="Z21" s="308"/>
      <c r="AA21" s="308" t="s">
        <v>78</v>
      </c>
      <c r="AB21" s="308">
        <v>90</v>
      </c>
      <c r="AC21" s="308">
        <v>60</v>
      </c>
      <c r="AD21" s="308">
        <v>45</v>
      </c>
      <c r="AE21" s="308">
        <v>34</v>
      </c>
      <c r="AF21" s="308">
        <v>27</v>
      </c>
      <c r="AG21" s="308">
        <v>22</v>
      </c>
      <c r="AH21" s="308">
        <v>18</v>
      </c>
      <c r="AI21" s="308">
        <v>15</v>
      </c>
      <c r="AJ21" s="308">
        <v>12</v>
      </c>
      <c r="AK21" s="308">
        <v>9</v>
      </c>
    </row>
    <row r="22" spans="1:37" ht="18.75" customHeight="1">
      <c r="A22" s="342" t="s">
        <v>51</v>
      </c>
      <c r="B22" s="578" t="str">
        <f>E13</f>
        <v>Nagy</v>
      </c>
      <c r="C22" s="578"/>
      <c r="D22" s="579" t="s">
        <v>584</v>
      </c>
      <c r="E22" s="579"/>
      <c r="F22" s="579" t="s">
        <v>512</v>
      </c>
      <c r="G22" s="579"/>
      <c r="H22" s="580" t="s">
        <v>578</v>
      </c>
      <c r="I22" s="580"/>
      <c r="J22" s="581"/>
      <c r="K22" s="581"/>
      <c r="L22" s="541"/>
      <c r="M22" s="330"/>
      <c r="Y22" s="308"/>
      <c r="Z22" s="308"/>
      <c r="AA22" s="308" t="s">
        <v>79</v>
      </c>
      <c r="AB22" s="308">
        <v>60</v>
      </c>
      <c r="AC22" s="308">
        <v>40</v>
      </c>
      <c r="AD22" s="308">
        <v>30</v>
      </c>
      <c r="AE22" s="308">
        <v>20</v>
      </c>
      <c r="AF22" s="308">
        <v>18</v>
      </c>
      <c r="AG22" s="308">
        <v>15</v>
      </c>
      <c r="AH22" s="308">
        <v>12</v>
      </c>
      <c r="AI22" s="308">
        <v>10</v>
      </c>
      <c r="AJ22" s="308">
        <v>8</v>
      </c>
      <c r="AK22" s="308">
        <v>6</v>
      </c>
    </row>
    <row r="23" spans="1:37">
      <c r="A23" s="330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Y23" s="308"/>
      <c r="Z23" s="308"/>
      <c r="AA23" s="308" t="s">
        <v>80</v>
      </c>
      <c r="AB23" s="308">
        <v>40</v>
      </c>
      <c r="AC23" s="308">
        <v>25</v>
      </c>
      <c r="AD23" s="308">
        <v>18</v>
      </c>
      <c r="AE23" s="308">
        <v>13</v>
      </c>
      <c r="AF23" s="308">
        <v>8</v>
      </c>
      <c r="AG23" s="308">
        <v>7</v>
      </c>
      <c r="AH23" s="308">
        <v>6</v>
      </c>
      <c r="AI23" s="308">
        <v>5</v>
      </c>
      <c r="AJ23" s="308">
        <v>4</v>
      </c>
      <c r="AK23" s="308">
        <v>3</v>
      </c>
    </row>
    <row r="24" spans="1:37">
      <c r="A24" s="330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Y24" s="308"/>
      <c r="Z24" s="308"/>
      <c r="AA24" s="308" t="s">
        <v>81</v>
      </c>
      <c r="AB24" s="308">
        <v>25</v>
      </c>
      <c r="AC24" s="308">
        <v>15</v>
      </c>
      <c r="AD24" s="308">
        <v>13</v>
      </c>
      <c r="AE24" s="308">
        <v>7</v>
      </c>
      <c r="AF24" s="308">
        <v>6</v>
      </c>
      <c r="AG24" s="308">
        <v>5</v>
      </c>
      <c r="AH24" s="308">
        <v>4</v>
      </c>
      <c r="AI24" s="308">
        <v>3</v>
      </c>
      <c r="AJ24" s="308">
        <v>2</v>
      </c>
      <c r="AK24" s="308">
        <v>1</v>
      </c>
    </row>
    <row r="25" spans="1:37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Y25" s="308"/>
      <c r="Z25" s="308"/>
      <c r="AA25" s="308" t="s">
        <v>86</v>
      </c>
      <c r="AB25" s="308">
        <v>15</v>
      </c>
      <c r="AC25" s="308">
        <v>10</v>
      </c>
      <c r="AD25" s="308">
        <v>8</v>
      </c>
      <c r="AE25" s="308">
        <v>4</v>
      </c>
      <c r="AF25" s="308">
        <v>3</v>
      </c>
      <c r="AG25" s="308">
        <v>2</v>
      </c>
      <c r="AH25" s="308">
        <v>1</v>
      </c>
      <c r="AI25" s="308">
        <v>0</v>
      </c>
      <c r="AJ25" s="308">
        <v>0</v>
      </c>
      <c r="AK25" s="308">
        <v>0</v>
      </c>
    </row>
    <row r="26" spans="1:37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Y26" s="308"/>
      <c r="Z26" s="308"/>
      <c r="AA26" s="308" t="s">
        <v>82</v>
      </c>
      <c r="AB26" s="308">
        <v>10</v>
      </c>
      <c r="AC26" s="308">
        <v>6</v>
      </c>
      <c r="AD26" s="308">
        <v>4</v>
      </c>
      <c r="AE26" s="308">
        <v>2</v>
      </c>
      <c r="AF26" s="308">
        <v>1</v>
      </c>
      <c r="AG26" s="308">
        <v>0</v>
      </c>
      <c r="AH26" s="308">
        <v>0</v>
      </c>
      <c r="AI26" s="308">
        <v>0</v>
      </c>
      <c r="AJ26" s="308">
        <v>0</v>
      </c>
      <c r="AK26" s="308">
        <v>0</v>
      </c>
    </row>
    <row r="27" spans="1:37">
      <c r="A27" s="330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Y27" s="308"/>
      <c r="Z27" s="308"/>
      <c r="AA27" s="308" t="s">
        <v>83</v>
      </c>
      <c r="AB27" s="308">
        <v>3</v>
      </c>
      <c r="AC27" s="308">
        <v>2</v>
      </c>
      <c r="AD27" s="308">
        <v>1</v>
      </c>
      <c r="AE27" s="308">
        <v>0</v>
      </c>
      <c r="AF27" s="308">
        <v>0</v>
      </c>
      <c r="AG27" s="308">
        <v>0</v>
      </c>
      <c r="AH27" s="308">
        <v>0</v>
      </c>
      <c r="AI27" s="308">
        <v>0</v>
      </c>
      <c r="AJ27" s="308">
        <v>0</v>
      </c>
      <c r="AK27" s="308">
        <v>0</v>
      </c>
    </row>
    <row r="28" spans="1:37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</row>
    <row r="29" spans="1:37">
      <c r="A29" s="330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</row>
    <row r="30" spans="1:37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</row>
    <row r="31" spans="1:37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</row>
    <row r="32" spans="1:37">
      <c r="A32" s="330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43"/>
      <c r="M32" s="330"/>
    </row>
    <row r="33" spans="1:18">
      <c r="A33" s="344" t="s">
        <v>26</v>
      </c>
      <c r="B33" s="345"/>
      <c r="C33" s="346"/>
      <c r="D33" s="347" t="s">
        <v>0</v>
      </c>
      <c r="E33" s="348" t="s">
        <v>28</v>
      </c>
      <c r="F33" s="349"/>
      <c r="G33" s="347" t="s">
        <v>0</v>
      </c>
      <c r="H33" s="348" t="s">
        <v>35</v>
      </c>
      <c r="I33" s="350"/>
      <c r="J33" s="348" t="s">
        <v>36</v>
      </c>
      <c r="K33" s="351" t="s">
        <v>37</v>
      </c>
      <c r="L33" s="326"/>
      <c r="M33" s="349"/>
      <c r="P33" s="352"/>
      <c r="Q33" s="352"/>
      <c r="R33" s="353"/>
    </row>
    <row r="34" spans="1:18">
      <c r="A34" s="354" t="s">
        <v>27</v>
      </c>
      <c r="B34" s="355"/>
      <c r="C34" s="356"/>
      <c r="D34" s="357"/>
      <c r="E34" s="582"/>
      <c r="F34" s="582"/>
      <c r="G34" s="358" t="s">
        <v>1</v>
      </c>
      <c r="H34" s="355"/>
      <c r="I34" s="359"/>
      <c r="J34" s="360"/>
      <c r="K34" s="361" t="s">
        <v>29</v>
      </c>
      <c r="L34" s="362"/>
      <c r="M34" s="363"/>
      <c r="P34" s="364"/>
      <c r="Q34" s="364"/>
      <c r="R34" s="365"/>
    </row>
    <row r="35" spans="1:18">
      <c r="A35" s="366" t="s">
        <v>34</v>
      </c>
      <c r="B35" s="367"/>
      <c r="C35" s="368"/>
      <c r="D35" s="369"/>
      <c r="E35" s="577"/>
      <c r="F35" s="577"/>
      <c r="G35" s="370" t="s">
        <v>2</v>
      </c>
      <c r="H35" s="371"/>
      <c r="I35" s="372"/>
      <c r="J35" s="373"/>
      <c r="K35" s="374"/>
      <c r="L35" s="343"/>
      <c r="M35" s="375"/>
      <c r="P35" s="365"/>
      <c r="Q35" s="376"/>
      <c r="R35" s="365"/>
    </row>
    <row r="36" spans="1:18">
      <c r="A36" s="377"/>
      <c r="B36" s="378"/>
      <c r="C36" s="379"/>
      <c r="D36" s="369"/>
      <c r="E36" s="380"/>
      <c r="F36" s="330"/>
      <c r="G36" s="370" t="s">
        <v>3</v>
      </c>
      <c r="H36" s="371"/>
      <c r="I36" s="372"/>
      <c r="J36" s="373"/>
      <c r="K36" s="361" t="s">
        <v>30</v>
      </c>
      <c r="L36" s="362"/>
      <c r="M36" s="363"/>
      <c r="P36" s="364"/>
      <c r="Q36" s="364"/>
      <c r="R36" s="365"/>
    </row>
    <row r="37" spans="1:18">
      <c r="A37" s="381"/>
      <c r="B37" s="382"/>
      <c r="C37" s="383"/>
      <c r="D37" s="369"/>
      <c r="E37" s="380"/>
      <c r="F37" s="330"/>
      <c r="G37" s="370" t="s">
        <v>4</v>
      </c>
      <c r="H37" s="371"/>
      <c r="I37" s="372"/>
      <c r="J37" s="373"/>
      <c r="K37" s="384"/>
      <c r="L37" s="330"/>
      <c r="M37" s="385"/>
      <c r="P37" s="365"/>
      <c r="Q37" s="376"/>
      <c r="R37" s="365"/>
    </row>
    <row r="38" spans="1:18">
      <c r="A38" s="386"/>
      <c r="B38" s="387"/>
      <c r="C38" s="388"/>
      <c r="D38" s="369"/>
      <c r="E38" s="380"/>
      <c r="F38" s="330"/>
      <c r="G38" s="370" t="s">
        <v>5</v>
      </c>
      <c r="H38" s="371"/>
      <c r="I38" s="372"/>
      <c r="J38" s="373"/>
      <c r="K38" s="366"/>
      <c r="L38" s="343"/>
      <c r="M38" s="375"/>
      <c r="P38" s="365"/>
      <c r="Q38" s="376"/>
      <c r="R38" s="365"/>
    </row>
    <row r="39" spans="1:18">
      <c r="A39" s="389"/>
      <c r="B39" s="390"/>
      <c r="C39" s="383"/>
      <c r="D39" s="369"/>
      <c r="E39" s="380"/>
      <c r="F39" s="330"/>
      <c r="G39" s="370" t="s">
        <v>6</v>
      </c>
      <c r="H39" s="371"/>
      <c r="I39" s="372"/>
      <c r="J39" s="373"/>
      <c r="K39" s="361" t="s">
        <v>25</v>
      </c>
      <c r="L39" s="362"/>
      <c r="M39" s="363"/>
      <c r="P39" s="364"/>
      <c r="Q39" s="364"/>
      <c r="R39" s="365"/>
    </row>
    <row r="40" spans="1:18">
      <c r="A40" s="389"/>
      <c r="B40" s="390"/>
      <c r="C40" s="391"/>
      <c r="D40" s="369"/>
      <c r="E40" s="380"/>
      <c r="F40" s="330"/>
      <c r="G40" s="370" t="s">
        <v>7</v>
      </c>
      <c r="H40" s="371"/>
      <c r="I40" s="372"/>
      <c r="J40" s="373"/>
      <c r="K40" s="384"/>
      <c r="L40" s="330"/>
      <c r="M40" s="385"/>
      <c r="P40" s="365"/>
      <c r="Q40" s="376"/>
      <c r="R40" s="365"/>
    </row>
    <row r="41" spans="1:18">
      <c r="A41" s="392"/>
      <c r="B41" s="393"/>
      <c r="C41" s="394"/>
      <c r="D41" s="395"/>
      <c r="E41" s="396"/>
      <c r="F41" s="343"/>
      <c r="G41" s="397" t="s">
        <v>8</v>
      </c>
      <c r="H41" s="367"/>
      <c r="I41" s="398"/>
      <c r="J41" s="399"/>
      <c r="K41" s="366" t="e">
        <f>M4</f>
        <v>#REF!</v>
      </c>
      <c r="L41" s="343"/>
      <c r="M41" s="375"/>
      <c r="P41" s="365"/>
      <c r="Q41" s="376"/>
      <c r="R41" s="400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1" priority="2" stopIfTrue="1" operator="equal">
      <formula>"Bye"</formula>
    </cfRule>
  </conditionalFormatting>
  <conditionalFormatting sqref="R41">
    <cfRule type="expression" dxfId="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AK47"/>
  <sheetViews>
    <sheetView topLeftCell="A19" workbookViewId="0">
      <selection activeCell="M24" sqref="M24"/>
    </sheetView>
  </sheetViews>
  <sheetFormatPr defaultColWidth="9.109375" defaultRowHeight="13.2"/>
  <cols>
    <col min="1" max="1" width="6.109375" style="294" customWidth="1"/>
    <col min="2" max="2" width="4.44140625" style="294" customWidth="1"/>
    <col min="3" max="3" width="8.33203125" style="294" customWidth="1"/>
    <col min="4" max="4" width="7.109375" style="294" customWidth="1"/>
    <col min="5" max="5" width="9.33203125" style="294" customWidth="1"/>
    <col min="6" max="6" width="7.109375" style="294" customWidth="1"/>
    <col min="7" max="7" width="9.33203125" style="294" customWidth="1"/>
    <col min="8" max="8" width="7.109375" style="294" customWidth="1"/>
    <col min="9" max="9" width="9.33203125" style="294" customWidth="1"/>
    <col min="10" max="10" width="7.88671875" style="294" customWidth="1"/>
    <col min="11" max="13" width="8.5546875" style="294" customWidth="1"/>
    <col min="14" max="14" width="9.109375" style="294"/>
    <col min="15" max="15" width="11.44140625" style="294" customWidth="1"/>
    <col min="16" max="17" width="8.44140625" style="294" customWidth="1"/>
    <col min="18" max="18" width="10.88671875" style="294" customWidth="1"/>
    <col min="19" max="21" width="8.44140625" style="294" customWidth="1"/>
    <col min="22" max="24" width="9.109375" style="294"/>
    <col min="25" max="37" width="0" style="294" hidden="1" customWidth="1"/>
    <col min="38" max="16384" width="9.109375" style="294"/>
  </cols>
  <sheetData>
    <row r="1" spans="1:37" ht="24.6">
      <c r="A1" s="592" t="s">
        <v>300</v>
      </c>
      <c r="B1" s="592"/>
      <c r="C1" s="592"/>
      <c r="D1" s="592"/>
      <c r="E1" s="592"/>
      <c r="F1" s="592"/>
      <c r="G1" s="290"/>
      <c r="H1" s="291" t="s">
        <v>33</v>
      </c>
      <c r="I1" s="292"/>
      <c r="J1" s="293"/>
      <c r="L1" s="295"/>
      <c r="M1" s="296"/>
      <c r="N1" s="297"/>
      <c r="O1" s="297" t="s">
        <v>9</v>
      </c>
      <c r="P1" s="297"/>
      <c r="Q1" s="298"/>
      <c r="R1" s="297"/>
      <c r="AB1" s="299" t="e">
        <f>IF(Y5=1,CONCATENATE(VLOOKUP(Y3,AA16:AH27,2)),CONCATENATE(VLOOKUP(Y3,AA2:AK13,2)))</f>
        <v>#REF!</v>
      </c>
      <c r="AC1" s="299" t="e">
        <f>IF(Y5=1,CONCATENATE(VLOOKUP(Y3,AA16:AK27,3)),CONCATENATE(VLOOKUP(Y3,AA2:AK13,3)))</f>
        <v>#REF!</v>
      </c>
      <c r="AD1" s="299" t="e">
        <f>IF(Y5=1,CONCATENATE(VLOOKUP(Y3,AA16:AK27,4)),CONCATENATE(VLOOKUP(Y3,AA2:AK13,4)))</f>
        <v>#REF!</v>
      </c>
      <c r="AE1" s="299" t="e">
        <f>IF(Y5=1,CONCATENATE(VLOOKUP(Y3,AA16:AK27,5)),CONCATENATE(VLOOKUP(Y3,AA2:AK13,5)))</f>
        <v>#REF!</v>
      </c>
      <c r="AF1" s="299" t="e">
        <f>IF(Y5=1,CONCATENATE(VLOOKUP(Y3,AA16:AK27,6)),CONCATENATE(VLOOKUP(Y3,AA2:AK13,6)))</f>
        <v>#REF!</v>
      </c>
      <c r="AG1" s="299" t="e">
        <f>IF(Y5=1,CONCATENATE(VLOOKUP(Y3,AA16:AK27,7)),CONCATENATE(VLOOKUP(Y3,AA2:AK13,7)))</f>
        <v>#REF!</v>
      </c>
      <c r="AH1" s="299" t="e">
        <f>IF(Y5=1,CONCATENATE(VLOOKUP(Y3,AA16:AK27,8)),CONCATENATE(VLOOKUP(Y3,AA2:AK13,8)))</f>
        <v>#REF!</v>
      </c>
      <c r="AI1" s="299" t="e">
        <f>IF(Y5=1,CONCATENATE(VLOOKUP(Y3,AA16:AK27,9)),CONCATENATE(VLOOKUP(Y3,AA2:AK13,9)))</f>
        <v>#REF!</v>
      </c>
      <c r="AJ1" s="299" t="e">
        <f>IF(Y5=1,CONCATENATE(VLOOKUP(Y3,AA16:AK27,10)),CONCATENATE(VLOOKUP(Y3,AA2:AK13,10)))</f>
        <v>#REF!</v>
      </c>
      <c r="AK1" s="299" t="e">
        <f>IF(Y5=1,CONCATENATE(VLOOKUP(Y3,AA16:AK27,11)),CONCATENATE(VLOOKUP(Y3,AA2:AK13,11)))</f>
        <v>#REF!</v>
      </c>
    </row>
    <row r="2" spans="1:37">
      <c r="A2" s="300" t="s">
        <v>32</v>
      </c>
      <c r="B2" s="301"/>
      <c r="C2" s="301"/>
      <c r="D2" s="301"/>
      <c r="E2" s="301" t="s">
        <v>345</v>
      </c>
      <c r="F2" s="301"/>
      <c r="G2" s="302"/>
      <c r="H2" s="303"/>
      <c r="I2" s="303"/>
      <c r="J2" s="304"/>
      <c r="K2" s="295"/>
      <c r="L2" s="295"/>
      <c r="M2" s="295"/>
      <c r="N2" s="305"/>
      <c r="O2" s="306"/>
      <c r="P2" s="305"/>
      <c r="Q2" s="306"/>
      <c r="R2" s="305"/>
      <c r="Y2" s="307"/>
      <c r="Z2" s="308"/>
      <c r="AA2" s="308" t="s">
        <v>44</v>
      </c>
      <c r="AB2" s="309">
        <v>150</v>
      </c>
      <c r="AC2" s="309">
        <v>120</v>
      </c>
      <c r="AD2" s="309">
        <v>100</v>
      </c>
      <c r="AE2" s="309">
        <v>80</v>
      </c>
      <c r="AF2" s="309">
        <v>70</v>
      </c>
      <c r="AG2" s="309">
        <v>60</v>
      </c>
      <c r="AH2" s="309">
        <v>55</v>
      </c>
      <c r="AI2" s="309">
        <v>50</v>
      </c>
      <c r="AJ2" s="309">
        <v>45</v>
      </c>
      <c r="AK2" s="309">
        <v>40</v>
      </c>
    </row>
    <row r="3" spans="1:37">
      <c r="A3" s="310" t="s">
        <v>17</v>
      </c>
      <c r="B3" s="310"/>
      <c r="C3" s="310"/>
      <c r="D3" s="310"/>
      <c r="E3" s="310" t="s">
        <v>14</v>
      </c>
      <c r="F3" s="310"/>
      <c r="G3" s="310"/>
      <c r="H3" s="310" t="s">
        <v>22</v>
      </c>
      <c r="I3" s="310"/>
      <c r="J3" s="311"/>
      <c r="K3" s="310"/>
      <c r="L3" s="312" t="s">
        <v>23</v>
      </c>
      <c r="M3" s="310"/>
      <c r="N3" s="313"/>
      <c r="O3" s="314"/>
      <c r="P3" s="313"/>
      <c r="Y3" s="308">
        <f>IF(H4="OB","A",IF(H4="IX","W",H4))</f>
        <v>0</v>
      </c>
      <c r="Z3" s="308"/>
      <c r="AA3" s="308" t="s">
        <v>74</v>
      </c>
      <c r="AB3" s="309">
        <v>120</v>
      </c>
      <c r="AC3" s="309">
        <v>90</v>
      </c>
      <c r="AD3" s="309">
        <v>65</v>
      </c>
      <c r="AE3" s="309">
        <v>55</v>
      </c>
      <c r="AF3" s="309">
        <v>50</v>
      </c>
      <c r="AG3" s="309">
        <v>45</v>
      </c>
      <c r="AH3" s="309">
        <v>40</v>
      </c>
      <c r="AI3" s="309">
        <v>35</v>
      </c>
      <c r="AJ3" s="309">
        <v>25</v>
      </c>
      <c r="AK3" s="309">
        <v>20</v>
      </c>
    </row>
    <row r="4" spans="1:37" ht="13.8" thickBot="1">
      <c r="A4" s="587" t="s">
        <v>346</v>
      </c>
      <c r="B4" s="587"/>
      <c r="C4" s="587"/>
      <c r="D4" s="316"/>
      <c r="E4" s="317" t="s">
        <v>102</v>
      </c>
      <c r="F4" s="317"/>
      <c r="G4" s="317"/>
      <c r="H4" s="318"/>
      <c r="I4" s="317"/>
      <c r="J4" s="319"/>
      <c r="K4" s="318"/>
      <c r="L4" s="321" t="e">
        <f>[1]Altalanos!$E$10</f>
        <v>#REF!</v>
      </c>
      <c r="M4" s="318"/>
      <c r="N4" s="322"/>
      <c r="O4" s="323"/>
      <c r="P4" s="322"/>
      <c r="Y4" s="308"/>
      <c r="Z4" s="308"/>
      <c r="AA4" s="308" t="s">
        <v>75</v>
      </c>
      <c r="AB4" s="309">
        <v>90</v>
      </c>
      <c r="AC4" s="309">
        <v>60</v>
      </c>
      <c r="AD4" s="309">
        <v>45</v>
      </c>
      <c r="AE4" s="309">
        <v>34</v>
      </c>
      <c r="AF4" s="309">
        <v>27</v>
      </c>
      <c r="AG4" s="309">
        <v>22</v>
      </c>
      <c r="AH4" s="309">
        <v>18</v>
      </c>
      <c r="AI4" s="309">
        <v>15</v>
      </c>
      <c r="AJ4" s="309">
        <v>12</v>
      </c>
      <c r="AK4" s="309">
        <v>9</v>
      </c>
    </row>
    <row r="5" spans="1:37">
      <c r="A5" s="326"/>
      <c r="B5" s="326" t="s">
        <v>31</v>
      </c>
      <c r="C5" s="326" t="s">
        <v>42</v>
      </c>
      <c r="D5" s="326" t="s">
        <v>26</v>
      </c>
      <c r="E5" s="326" t="s">
        <v>47</v>
      </c>
      <c r="F5" s="326"/>
      <c r="G5" s="326" t="s">
        <v>21</v>
      </c>
      <c r="H5" s="326"/>
      <c r="I5" s="326" t="s">
        <v>24</v>
      </c>
      <c r="J5" s="326"/>
      <c r="K5" s="327" t="s">
        <v>48</v>
      </c>
      <c r="L5" s="327" t="s">
        <v>49</v>
      </c>
      <c r="M5" s="327" t="s">
        <v>50</v>
      </c>
      <c r="O5" s="315" t="s">
        <v>58</v>
      </c>
      <c r="P5" s="309" t="s">
        <v>64</v>
      </c>
      <c r="R5" s="315" t="s">
        <v>58</v>
      </c>
      <c r="S5" s="309" t="s">
        <v>93</v>
      </c>
      <c r="Y5" s="308" t="e">
        <f>IF(OR([1]Altalanos!$A$8="F1",[1]Altalanos!$A$8="F2",[1]Altalanos!$A$8="N1",[1]Altalanos!$A$8="N2"),1,2)</f>
        <v>#REF!</v>
      </c>
      <c r="Z5" s="308"/>
      <c r="AA5" s="308" t="s">
        <v>76</v>
      </c>
      <c r="AB5" s="309">
        <v>60</v>
      </c>
      <c r="AC5" s="309">
        <v>40</v>
      </c>
      <c r="AD5" s="309">
        <v>30</v>
      </c>
      <c r="AE5" s="309">
        <v>20</v>
      </c>
      <c r="AF5" s="309">
        <v>18</v>
      </c>
      <c r="AG5" s="309">
        <v>15</v>
      </c>
      <c r="AH5" s="309">
        <v>12</v>
      </c>
      <c r="AI5" s="309">
        <v>10</v>
      </c>
      <c r="AJ5" s="309">
        <v>8</v>
      </c>
      <c r="AK5" s="309">
        <v>6</v>
      </c>
    </row>
    <row r="6" spans="1:37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O6" s="324" t="s">
        <v>65</v>
      </c>
      <c r="P6" s="325" t="s">
        <v>60</v>
      </c>
      <c r="R6" s="324" t="s">
        <v>65</v>
      </c>
      <c r="S6" s="325" t="s">
        <v>94</v>
      </c>
      <c r="Y6" s="308"/>
      <c r="Z6" s="308"/>
      <c r="AA6" s="308" t="s">
        <v>77</v>
      </c>
      <c r="AB6" s="309">
        <v>40</v>
      </c>
      <c r="AC6" s="309">
        <v>25</v>
      </c>
      <c r="AD6" s="309">
        <v>18</v>
      </c>
      <c r="AE6" s="309">
        <v>13</v>
      </c>
      <c r="AF6" s="309">
        <v>10</v>
      </c>
      <c r="AG6" s="309">
        <v>8</v>
      </c>
      <c r="AH6" s="309">
        <v>6</v>
      </c>
      <c r="AI6" s="309">
        <v>5</v>
      </c>
      <c r="AJ6" s="309">
        <v>4</v>
      </c>
      <c r="AK6" s="309">
        <v>3</v>
      </c>
    </row>
    <row r="7" spans="1:37">
      <c r="A7" s="401" t="s">
        <v>44</v>
      </c>
      <c r="B7" s="402"/>
      <c r="C7" s="403" t="str">
        <f>IF($B7="","",VLOOKUP($B7,'[1]1MD ELO'!$A$7:$O$22,5))</f>
        <v/>
      </c>
      <c r="D7" s="403" t="str">
        <f>IF($B7="","",VLOOKUP($B7,'[1]1MD ELO'!$A$7:$O$22,15))</f>
        <v/>
      </c>
      <c r="E7" s="408" t="s">
        <v>347</v>
      </c>
      <c r="F7" s="343"/>
      <c r="G7" s="408" t="s">
        <v>348</v>
      </c>
      <c r="H7" s="343"/>
      <c r="I7" s="404" t="str">
        <f>IF($B7="","",VLOOKUP($B7,'[1]1MD ELO'!$A$7:$O$22,4))</f>
        <v/>
      </c>
      <c r="J7" s="330"/>
      <c r="K7" s="335"/>
      <c r="L7" s="336" t="str">
        <f>IF(K7="","",CONCATENATE(VLOOKUP($Y$3,$AB$1:$AK$1,K7)," pont"))</f>
        <v/>
      </c>
      <c r="M7" s="337"/>
      <c r="O7" s="328" t="s">
        <v>66</v>
      </c>
      <c r="P7" s="329" t="s">
        <v>62</v>
      </c>
      <c r="R7" s="328" t="s">
        <v>66</v>
      </c>
      <c r="S7" s="329" t="s">
        <v>70</v>
      </c>
      <c r="Y7" s="308"/>
      <c r="Z7" s="308"/>
      <c r="AA7" s="308" t="s">
        <v>78</v>
      </c>
      <c r="AB7" s="309">
        <v>25</v>
      </c>
      <c r="AC7" s="309">
        <v>15</v>
      </c>
      <c r="AD7" s="309">
        <v>13</v>
      </c>
      <c r="AE7" s="309">
        <v>8</v>
      </c>
      <c r="AF7" s="309">
        <v>6</v>
      </c>
      <c r="AG7" s="309">
        <v>4</v>
      </c>
      <c r="AH7" s="309">
        <v>3</v>
      </c>
      <c r="AI7" s="309">
        <v>2</v>
      </c>
      <c r="AJ7" s="309">
        <v>1</v>
      </c>
      <c r="AK7" s="309">
        <v>0</v>
      </c>
    </row>
    <row r="8" spans="1:37">
      <c r="A8" s="331"/>
      <c r="B8" s="406"/>
      <c r="C8" s="330"/>
      <c r="D8" s="330"/>
      <c r="E8" s="330"/>
      <c r="F8" s="330"/>
      <c r="G8" s="330"/>
      <c r="H8" s="330"/>
      <c r="I8" s="330"/>
      <c r="J8" s="330"/>
      <c r="K8" s="331"/>
      <c r="L8" s="331"/>
      <c r="M8" s="340"/>
      <c r="Y8" s="308"/>
      <c r="Z8" s="308"/>
      <c r="AA8" s="308" t="s">
        <v>79</v>
      </c>
      <c r="AB8" s="309">
        <v>15</v>
      </c>
      <c r="AC8" s="309">
        <v>10</v>
      </c>
      <c r="AD8" s="309">
        <v>7</v>
      </c>
      <c r="AE8" s="309">
        <v>5</v>
      </c>
      <c r="AF8" s="309">
        <v>4</v>
      </c>
      <c r="AG8" s="309">
        <v>3</v>
      </c>
      <c r="AH8" s="309">
        <v>2</v>
      </c>
      <c r="AI8" s="309">
        <v>1</v>
      </c>
      <c r="AJ8" s="309">
        <v>0</v>
      </c>
      <c r="AK8" s="309">
        <v>0</v>
      </c>
    </row>
    <row r="9" spans="1:37">
      <c r="A9" s="331" t="s">
        <v>45</v>
      </c>
      <c r="B9" s="407"/>
      <c r="C9" s="403" t="str">
        <f>IF($B9="","",VLOOKUP($B9,'[1]1MD ELO'!$A$7:$O$22,5))</f>
        <v/>
      </c>
      <c r="D9" s="403" t="str">
        <f>IF($B9="","",VLOOKUP($B9,'[1]1MD ELO'!$A$7:$O$22,15))</f>
        <v/>
      </c>
      <c r="E9" s="408" t="s">
        <v>349</v>
      </c>
      <c r="F9" s="343"/>
      <c r="G9" s="408" t="s">
        <v>148</v>
      </c>
      <c r="H9" s="343"/>
      <c r="I9" s="408" t="str">
        <f>IF($B9="","",VLOOKUP($B9,'[1]1MD ELO'!$A$7:$O$22,4))</f>
        <v/>
      </c>
      <c r="J9" s="330"/>
      <c r="K9" s="335"/>
      <c r="L9" s="336" t="str">
        <f>IF(K9="","",CONCATENATE(VLOOKUP($Y$3,$AB$1:$AK$1,K9)," pont"))</f>
        <v/>
      </c>
      <c r="M9" s="337"/>
      <c r="Y9" s="308"/>
      <c r="Z9" s="308"/>
      <c r="AA9" s="308" t="s">
        <v>80</v>
      </c>
      <c r="AB9" s="309">
        <v>10</v>
      </c>
      <c r="AC9" s="309">
        <v>6</v>
      </c>
      <c r="AD9" s="309">
        <v>4</v>
      </c>
      <c r="AE9" s="309">
        <v>2</v>
      </c>
      <c r="AF9" s="309">
        <v>1</v>
      </c>
      <c r="AG9" s="309">
        <v>0</v>
      </c>
      <c r="AH9" s="309">
        <v>0</v>
      </c>
      <c r="AI9" s="309">
        <v>0</v>
      </c>
      <c r="AJ9" s="309">
        <v>0</v>
      </c>
      <c r="AK9" s="309">
        <v>0</v>
      </c>
    </row>
    <row r="10" spans="1:37">
      <c r="A10" s="331"/>
      <c r="B10" s="406"/>
      <c r="C10" s="330"/>
      <c r="D10" s="330"/>
      <c r="E10" s="330"/>
      <c r="F10" s="330"/>
      <c r="G10" s="330"/>
      <c r="H10" s="330"/>
      <c r="I10" s="330"/>
      <c r="J10" s="330"/>
      <c r="K10" s="331"/>
      <c r="L10" s="331"/>
      <c r="M10" s="340"/>
      <c r="Y10" s="308"/>
      <c r="Z10" s="308"/>
      <c r="AA10" s="308" t="s">
        <v>81</v>
      </c>
      <c r="AB10" s="309">
        <v>6</v>
      </c>
      <c r="AC10" s="309">
        <v>3</v>
      </c>
      <c r="AD10" s="309">
        <v>2</v>
      </c>
      <c r="AE10" s="309">
        <v>1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</row>
    <row r="11" spans="1:37">
      <c r="A11" s="331" t="s">
        <v>46</v>
      </c>
      <c r="B11" s="407"/>
      <c r="C11" s="403" t="str">
        <f>IF($B11="","",VLOOKUP($B11,'[1]1MD ELO'!$A$7:$O$22,5))</f>
        <v/>
      </c>
      <c r="D11" s="403" t="str">
        <f>IF($B11="","",VLOOKUP($B11,'[1]1MD ELO'!$A$7:$O$22,15))</f>
        <v/>
      </c>
      <c r="E11" s="408" t="s">
        <v>352</v>
      </c>
      <c r="F11" s="343"/>
      <c r="G11" s="408" t="s">
        <v>178</v>
      </c>
      <c r="H11" s="343"/>
      <c r="I11" s="408" t="str">
        <f>IF($B11="","",VLOOKUP($B11,'[1]1MD ELO'!$A$7:$O$22,4))</f>
        <v/>
      </c>
      <c r="J11" s="330"/>
      <c r="K11" s="335"/>
      <c r="L11" s="336" t="str">
        <f>IF(K11="","",CONCATENATE(VLOOKUP($Y$3,$AB$1:$AK$1,K11)," pont"))</f>
        <v/>
      </c>
      <c r="M11" s="337"/>
      <c r="Y11" s="308"/>
      <c r="Z11" s="308"/>
      <c r="AA11" s="308" t="s">
        <v>86</v>
      </c>
      <c r="AB11" s="309">
        <v>3</v>
      </c>
      <c r="AC11" s="309">
        <v>2</v>
      </c>
      <c r="AD11" s="309">
        <v>1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</row>
    <row r="12" spans="1:37">
      <c r="A12" s="330"/>
      <c r="B12" s="401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40"/>
      <c r="Y12" s="308"/>
      <c r="Z12" s="308"/>
      <c r="AA12" s="308" t="s">
        <v>82</v>
      </c>
      <c r="AB12" s="341">
        <v>0</v>
      </c>
      <c r="AC12" s="341">
        <v>0</v>
      </c>
      <c r="AD12" s="341">
        <v>0</v>
      </c>
      <c r="AE12" s="341">
        <v>0</v>
      </c>
      <c r="AF12" s="341">
        <v>0</v>
      </c>
      <c r="AG12" s="341">
        <v>0</v>
      </c>
      <c r="AH12" s="341">
        <v>0</v>
      </c>
      <c r="AI12" s="341">
        <v>0</v>
      </c>
      <c r="AJ12" s="341">
        <v>0</v>
      </c>
      <c r="AK12" s="341">
        <v>0</v>
      </c>
    </row>
    <row r="13" spans="1:37">
      <c r="A13" s="401" t="s">
        <v>51</v>
      </c>
      <c r="B13" s="402"/>
      <c r="C13" s="403" t="str">
        <f>IF($B13="","",VLOOKUP($B13,'[1]1MD ELO'!$A$7:$O$22,5))</f>
        <v/>
      </c>
      <c r="D13" s="403" t="str">
        <f>IF($B13="","",VLOOKUP($B13,'[1]1MD ELO'!$A$7:$O$22,15))</f>
        <v/>
      </c>
      <c r="E13" s="408" t="s">
        <v>353</v>
      </c>
      <c r="F13" s="343"/>
      <c r="G13" s="408" t="s">
        <v>338</v>
      </c>
      <c r="H13" s="405"/>
      <c r="I13" s="404" t="str">
        <f>IF($B13="","",VLOOKUP($B13,'[1]1MD ELO'!$A$7:$O$22,4))</f>
        <v/>
      </c>
      <c r="J13" s="330"/>
      <c r="K13" s="335"/>
      <c r="L13" s="336" t="str">
        <f>IF(K13="","",CONCATENATE(VLOOKUP($Y$3,$AB$1:$AK$1,K13)," pont"))</f>
        <v/>
      </c>
      <c r="M13" s="337"/>
      <c r="Y13" s="308"/>
      <c r="Z13" s="308"/>
      <c r="AA13" s="308" t="s">
        <v>83</v>
      </c>
      <c r="AB13" s="341">
        <v>0</v>
      </c>
      <c r="AC13" s="341">
        <v>0</v>
      </c>
      <c r="AD13" s="341">
        <v>0</v>
      </c>
      <c r="AE13" s="341">
        <v>0</v>
      </c>
      <c r="AF13" s="341">
        <v>0</v>
      </c>
      <c r="AG13" s="341">
        <v>0</v>
      </c>
      <c r="AH13" s="341">
        <v>0</v>
      </c>
      <c r="AI13" s="341">
        <v>0</v>
      </c>
      <c r="AJ13" s="341">
        <v>0</v>
      </c>
      <c r="AK13" s="341">
        <v>0</v>
      </c>
    </row>
    <row r="14" spans="1:37">
      <c r="A14" s="331"/>
      <c r="B14" s="406"/>
      <c r="C14" s="330"/>
      <c r="D14" s="330"/>
      <c r="E14" s="330"/>
      <c r="F14" s="330"/>
      <c r="G14" s="330"/>
      <c r="H14" s="330"/>
      <c r="I14" s="330"/>
      <c r="J14" s="330"/>
      <c r="K14" s="331"/>
      <c r="L14" s="331"/>
      <c r="M14" s="340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</row>
    <row r="15" spans="1:37">
      <c r="A15" s="331" t="s">
        <v>52</v>
      </c>
      <c r="B15" s="407"/>
      <c r="C15" s="403" t="str">
        <f>IF($B15="","",VLOOKUP($B15,'[1]1MD ELO'!$A$7:$O$22,5))</f>
        <v/>
      </c>
      <c r="D15" s="403" t="str">
        <f>IF($B15="","",VLOOKUP($B15,'[1]1MD ELO'!$A$7:$O$22,15))</f>
        <v/>
      </c>
      <c r="E15" s="408" t="s">
        <v>350</v>
      </c>
      <c r="F15" s="343"/>
      <c r="G15" s="408" t="s">
        <v>351</v>
      </c>
      <c r="H15" s="343"/>
      <c r="I15" s="408" t="str">
        <f>IF($B15="","",VLOOKUP($B15,'[1]1MD ELO'!$A$7:$O$22,4))</f>
        <v/>
      </c>
      <c r="J15" s="330"/>
      <c r="K15" s="335"/>
      <c r="L15" s="336" t="str">
        <f>IF(K15="","",CONCATENATE(VLOOKUP($Y$3,$AB$1:$AK$1,K15)," pont"))</f>
        <v/>
      </c>
      <c r="M15" s="337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</row>
    <row r="16" spans="1:37">
      <c r="A16" s="331"/>
      <c r="B16" s="406"/>
      <c r="C16" s="330"/>
      <c r="D16" s="330"/>
      <c r="E16" s="330"/>
      <c r="F16" s="330"/>
      <c r="G16" s="330"/>
      <c r="H16" s="330"/>
      <c r="I16" s="330"/>
      <c r="J16" s="330"/>
      <c r="K16" s="331"/>
      <c r="L16" s="331"/>
      <c r="M16" s="340"/>
      <c r="Y16" s="308"/>
      <c r="Z16" s="308"/>
      <c r="AA16" s="308" t="s">
        <v>44</v>
      </c>
      <c r="AB16" s="308">
        <v>300</v>
      </c>
      <c r="AC16" s="308">
        <v>250</v>
      </c>
      <c r="AD16" s="308">
        <v>220</v>
      </c>
      <c r="AE16" s="308">
        <v>180</v>
      </c>
      <c r="AF16" s="308">
        <v>160</v>
      </c>
      <c r="AG16" s="308">
        <v>150</v>
      </c>
      <c r="AH16" s="308">
        <v>140</v>
      </c>
      <c r="AI16" s="308">
        <v>130</v>
      </c>
      <c r="AJ16" s="308">
        <v>120</v>
      </c>
      <c r="AK16" s="308">
        <v>110</v>
      </c>
    </row>
    <row r="17" spans="1:37">
      <c r="A17" s="331" t="s">
        <v>53</v>
      </c>
      <c r="B17" s="407"/>
      <c r="C17" s="403" t="str">
        <f>IF($B17="","",VLOOKUP($B17,'[1]1MD ELO'!$A$7:$O$22,5))</f>
        <v/>
      </c>
      <c r="D17" s="403" t="str">
        <f>IF($B17="","",VLOOKUP($B17,'[1]1MD ELO'!$A$7:$O$22,15))</f>
        <v/>
      </c>
      <c r="E17" s="408" t="s">
        <v>103</v>
      </c>
      <c r="F17" s="343"/>
      <c r="G17" s="408" t="s">
        <v>588</v>
      </c>
      <c r="H17" s="343"/>
      <c r="I17" s="408" t="str">
        <f>IF($B17="","",VLOOKUP($B17,'[1]1MD ELO'!$A$7:$O$22,4))</f>
        <v/>
      </c>
      <c r="J17" s="330"/>
      <c r="K17" s="335"/>
      <c r="L17" s="336" t="str">
        <f>IF(K17="","",CONCATENATE(VLOOKUP($Y$3,$AB$1:$AK$1,K17)," pont"))</f>
        <v/>
      </c>
      <c r="M17" s="337"/>
      <c r="Y17" s="308"/>
      <c r="Z17" s="308"/>
      <c r="AA17" s="308" t="s">
        <v>74</v>
      </c>
      <c r="AB17" s="308">
        <v>250</v>
      </c>
      <c r="AC17" s="308">
        <v>200</v>
      </c>
      <c r="AD17" s="308">
        <v>160</v>
      </c>
      <c r="AE17" s="308">
        <v>140</v>
      </c>
      <c r="AF17" s="308">
        <v>120</v>
      </c>
      <c r="AG17" s="308">
        <v>110</v>
      </c>
      <c r="AH17" s="308">
        <v>100</v>
      </c>
      <c r="AI17" s="308">
        <v>90</v>
      </c>
      <c r="AJ17" s="308">
        <v>80</v>
      </c>
      <c r="AK17" s="308">
        <v>70</v>
      </c>
    </row>
    <row r="18" spans="1:37">
      <c r="A18" s="330"/>
      <c r="B18" s="330"/>
      <c r="C18" s="330"/>
      <c r="D18" s="330"/>
      <c r="E18" s="330"/>
      <c r="F18" s="330"/>
      <c r="G18" s="330"/>
      <c r="H18" s="330"/>
      <c r="I18" s="330"/>
      <c r="J18" s="330"/>
      <c r="K18" s="330"/>
      <c r="L18" s="330"/>
      <c r="M18" s="330"/>
      <c r="Y18" s="308"/>
      <c r="Z18" s="308"/>
      <c r="AA18" s="308" t="s">
        <v>75</v>
      </c>
      <c r="AB18" s="308">
        <v>200</v>
      </c>
      <c r="AC18" s="308">
        <v>150</v>
      </c>
      <c r="AD18" s="308">
        <v>130</v>
      </c>
      <c r="AE18" s="308">
        <v>110</v>
      </c>
      <c r="AF18" s="308">
        <v>95</v>
      </c>
      <c r="AG18" s="308">
        <v>80</v>
      </c>
      <c r="AH18" s="308">
        <v>70</v>
      </c>
      <c r="AI18" s="308">
        <v>60</v>
      </c>
      <c r="AJ18" s="308">
        <v>55</v>
      </c>
      <c r="AK18" s="308">
        <v>50</v>
      </c>
    </row>
    <row r="19" spans="1:37">
      <c r="A19" s="330"/>
      <c r="B19" s="330"/>
      <c r="C19" s="330"/>
      <c r="D19" s="330"/>
      <c r="E19" s="330"/>
      <c r="F19" s="330"/>
      <c r="G19" s="330"/>
      <c r="H19" s="330"/>
      <c r="I19" s="330"/>
      <c r="J19" s="330"/>
      <c r="K19" s="330"/>
      <c r="L19" s="330"/>
      <c r="M19" s="330"/>
      <c r="Y19" s="308"/>
      <c r="Z19" s="308"/>
      <c r="AA19" s="308" t="s">
        <v>76</v>
      </c>
      <c r="AB19" s="308">
        <v>150</v>
      </c>
      <c r="AC19" s="308">
        <v>120</v>
      </c>
      <c r="AD19" s="308">
        <v>100</v>
      </c>
      <c r="AE19" s="308">
        <v>80</v>
      </c>
      <c r="AF19" s="308">
        <v>70</v>
      </c>
      <c r="AG19" s="308">
        <v>60</v>
      </c>
      <c r="AH19" s="308">
        <v>55</v>
      </c>
      <c r="AI19" s="308">
        <v>50</v>
      </c>
      <c r="AJ19" s="308">
        <v>45</v>
      </c>
      <c r="AK19" s="308">
        <v>40</v>
      </c>
    </row>
    <row r="20" spans="1:37">
      <c r="A20" s="330"/>
      <c r="B20" s="330"/>
      <c r="C20" s="330"/>
      <c r="D20" s="330"/>
      <c r="E20" s="330"/>
      <c r="F20" s="541"/>
      <c r="G20" s="541"/>
      <c r="H20" s="541"/>
      <c r="I20" s="541"/>
      <c r="J20" s="541"/>
      <c r="K20" s="330"/>
      <c r="L20" s="330"/>
      <c r="M20" s="330"/>
      <c r="Y20" s="308"/>
      <c r="Z20" s="308"/>
      <c r="AA20" s="308" t="s">
        <v>77</v>
      </c>
      <c r="AB20" s="308">
        <v>120</v>
      </c>
      <c r="AC20" s="308">
        <v>90</v>
      </c>
      <c r="AD20" s="308">
        <v>65</v>
      </c>
      <c r="AE20" s="308">
        <v>55</v>
      </c>
      <c r="AF20" s="308">
        <v>50</v>
      </c>
      <c r="AG20" s="308">
        <v>45</v>
      </c>
      <c r="AH20" s="308">
        <v>40</v>
      </c>
      <c r="AI20" s="308">
        <v>35</v>
      </c>
      <c r="AJ20" s="308">
        <v>25</v>
      </c>
      <c r="AK20" s="308">
        <v>20</v>
      </c>
    </row>
    <row r="21" spans="1:37">
      <c r="A21" s="330"/>
      <c r="B21" s="330"/>
      <c r="C21" s="330"/>
      <c r="D21" s="330"/>
      <c r="E21" s="330"/>
      <c r="F21" s="541"/>
      <c r="G21" s="541"/>
      <c r="H21" s="541"/>
      <c r="I21" s="541"/>
      <c r="J21" s="541"/>
      <c r="K21" s="330"/>
      <c r="L21" s="330"/>
      <c r="M21" s="330"/>
      <c r="Y21" s="308"/>
      <c r="Z21" s="308"/>
      <c r="AA21" s="308" t="s">
        <v>78</v>
      </c>
      <c r="AB21" s="308">
        <v>90</v>
      </c>
      <c r="AC21" s="308">
        <v>60</v>
      </c>
      <c r="AD21" s="308">
        <v>45</v>
      </c>
      <c r="AE21" s="308">
        <v>34</v>
      </c>
      <c r="AF21" s="308">
        <v>27</v>
      </c>
      <c r="AG21" s="308">
        <v>22</v>
      </c>
      <c r="AH21" s="308">
        <v>18</v>
      </c>
      <c r="AI21" s="308">
        <v>15</v>
      </c>
      <c r="AJ21" s="308">
        <v>12</v>
      </c>
      <c r="AK21" s="308">
        <v>9</v>
      </c>
    </row>
    <row r="22" spans="1:37" ht="18.75" customHeight="1">
      <c r="A22" s="330"/>
      <c r="B22" s="584"/>
      <c r="C22" s="584"/>
      <c r="D22" s="591" t="str">
        <f>E7</f>
        <v xml:space="preserve">Pörzse </v>
      </c>
      <c r="E22" s="591"/>
      <c r="F22" s="580" t="str">
        <f>E9</f>
        <v>Rostás-Kocsis</v>
      </c>
      <c r="G22" s="580"/>
      <c r="H22" s="580" t="str">
        <f>E11</f>
        <v xml:space="preserve">Ohly </v>
      </c>
      <c r="I22" s="580"/>
      <c r="J22" s="541"/>
      <c r="K22" s="330"/>
      <c r="L22" s="330"/>
      <c r="M22" s="409" t="s">
        <v>48</v>
      </c>
      <c r="Y22" s="308"/>
      <c r="Z22" s="308"/>
      <c r="AA22" s="308" t="s">
        <v>79</v>
      </c>
      <c r="AB22" s="308">
        <v>60</v>
      </c>
      <c r="AC22" s="308">
        <v>40</v>
      </c>
      <c r="AD22" s="308">
        <v>30</v>
      </c>
      <c r="AE22" s="308">
        <v>20</v>
      </c>
      <c r="AF22" s="308">
        <v>18</v>
      </c>
      <c r="AG22" s="308">
        <v>15</v>
      </c>
      <c r="AH22" s="308">
        <v>12</v>
      </c>
      <c r="AI22" s="308">
        <v>10</v>
      </c>
      <c r="AJ22" s="308">
        <v>8</v>
      </c>
      <c r="AK22" s="308">
        <v>6</v>
      </c>
    </row>
    <row r="23" spans="1:37" ht="18.75" customHeight="1">
      <c r="A23" s="342" t="s">
        <v>44</v>
      </c>
      <c r="B23" s="578" t="str">
        <f>E7</f>
        <v xml:space="preserve">Pörzse </v>
      </c>
      <c r="C23" s="578"/>
      <c r="D23" s="589"/>
      <c r="E23" s="589"/>
      <c r="F23" s="579" t="s">
        <v>511</v>
      </c>
      <c r="G23" s="579"/>
      <c r="H23" s="579" t="s">
        <v>511</v>
      </c>
      <c r="I23" s="579"/>
      <c r="J23" s="541"/>
      <c r="K23" s="330"/>
      <c r="L23" s="330"/>
      <c r="M23" s="410"/>
      <c r="Y23" s="308"/>
      <c r="Z23" s="308"/>
      <c r="AA23" s="308" t="s">
        <v>80</v>
      </c>
      <c r="AB23" s="308">
        <v>40</v>
      </c>
      <c r="AC23" s="308">
        <v>25</v>
      </c>
      <c r="AD23" s="308">
        <v>18</v>
      </c>
      <c r="AE23" s="308">
        <v>13</v>
      </c>
      <c r="AF23" s="308">
        <v>8</v>
      </c>
      <c r="AG23" s="308">
        <v>7</v>
      </c>
      <c r="AH23" s="308">
        <v>6</v>
      </c>
      <c r="AI23" s="308">
        <v>5</v>
      </c>
      <c r="AJ23" s="308">
        <v>4</v>
      </c>
      <c r="AK23" s="308">
        <v>3</v>
      </c>
    </row>
    <row r="24" spans="1:37" ht="18.75" customHeight="1">
      <c r="A24" s="342" t="s">
        <v>45</v>
      </c>
      <c r="B24" s="578" t="str">
        <f>E9</f>
        <v>Rostás-Kocsis</v>
      </c>
      <c r="C24" s="578"/>
      <c r="D24" s="588" t="s">
        <v>512</v>
      </c>
      <c r="E24" s="588"/>
      <c r="F24" s="581"/>
      <c r="G24" s="581"/>
      <c r="H24" s="579" t="s">
        <v>584</v>
      </c>
      <c r="I24" s="579"/>
      <c r="J24" s="541"/>
      <c r="K24" s="330"/>
      <c r="L24" s="330"/>
      <c r="M24" s="410">
        <v>1</v>
      </c>
      <c r="Y24" s="308"/>
      <c r="Z24" s="308"/>
      <c r="AA24" s="308" t="s">
        <v>81</v>
      </c>
      <c r="AB24" s="308">
        <v>25</v>
      </c>
      <c r="AC24" s="308">
        <v>15</v>
      </c>
      <c r="AD24" s="308">
        <v>13</v>
      </c>
      <c r="AE24" s="308">
        <v>7</v>
      </c>
      <c r="AF24" s="308">
        <v>6</v>
      </c>
      <c r="AG24" s="308">
        <v>5</v>
      </c>
      <c r="AH24" s="308">
        <v>4</v>
      </c>
      <c r="AI24" s="308">
        <v>3</v>
      </c>
      <c r="AJ24" s="308">
        <v>2</v>
      </c>
      <c r="AK24" s="308">
        <v>1</v>
      </c>
    </row>
    <row r="25" spans="1:37" ht="18.75" customHeight="1">
      <c r="A25" s="342" t="s">
        <v>46</v>
      </c>
      <c r="B25" s="578" t="str">
        <f>E11</f>
        <v xml:space="preserve">Ohly </v>
      </c>
      <c r="C25" s="578"/>
      <c r="D25" s="588" t="s">
        <v>512</v>
      </c>
      <c r="E25" s="588"/>
      <c r="F25" s="579" t="s">
        <v>585</v>
      </c>
      <c r="G25" s="579"/>
      <c r="H25" s="581"/>
      <c r="I25" s="581"/>
      <c r="J25" s="541"/>
      <c r="K25" s="330"/>
      <c r="L25" s="330"/>
      <c r="M25" s="410"/>
      <c r="Y25" s="308"/>
      <c r="Z25" s="308"/>
      <c r="AA25" s="308" t="s">
        <v>86</v>
      </c>
      <c r="AB25" s="308">
        <v>15</v>
      </c>
      <c r="AC25" s="308">
        <v>10</v>
      </c>
      <c r="AD25" s="308">
        <v>8</v>
      </c>
      <c r="AE25" s="308">
        <v>4</v>
      </c>
      <c r="AF25" s="308">
        <v>3</v>
      </c>
      <c r="AG25" s="308">
        <v>2</v>
      </c>
      <c r="AH25" s="308">
        <v>1</v>
      </c>
      <c r="AI25" s="308">
        <v>0</v>
      </c>
      <c r="AJ25" s="308">
        <v>0</v>
      </c>
      <c r="AK25" s="308">
        <v>0</v>
      </c>
    </row>
    <row r="26" spans="1:37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411"/>
      <c r="Y26" s="308"/>
      <c r="Z26" s="308"/>
      <c r="AA26" s="308" t="s">
        <v>82</v>
      </c>
      <c r="AB26" s="308">
        <v>10</v>
      </c>
      <c r="AC26" s="308">
        <v>6</v>
      </c>
      <c r="AD26" s="308">
        <v>4</v>
      </c>
      <c r="AE26" s="308">
        <v>2</v>
      </c>
      <c r="AF26" s="308">
        <v>1</v>
      </c>
      <c r="AG26" s="308">
        <v>0</v>
      </c>
      <c r="AH26" s="308">
        <v>0</v>
      </c>
      <c r="AI26" s="308">
        <v>0</v>
      </c>
      <c r="AJ26" s="308">
        <v>0</v>
      </c>
      <c r="AK26" s="308">
        <v>0</v>
      </c>
    </row>
    <row r="27" spans="1:37" ht="18.75" customHeight="1">
      <c r="A27" s="330"/>
      <c r="B27" s="584"/>
      <c r="C27" s="584"/>
      <c r="D27" s="591" t="str">
        <f>E13</f>
        <v>Bárczy</v>
      </c>
      <c r="E27" s="591"/>
      <c r="F27" s="591" t="str">
        <f>E15</f>
        <v>Tenke</v>
      </c>
      <c r="G27" s="591"/>
      <c r="H27" s="591" t="str">
        <f>E17</f>
        <v>Simon</v>
      </c>
      <c r="I27" s="591"/>
      <c r="J27" s="330"/>
      <c r="K27" s="330"/>
      <c r="L27" s="330"/>
      <c r="M27" s="411"/>
      <c r="Y27" s="308"/>
      <c r="Z27" s="308"/>
      <c r="AA27" s="308" t="s">
        <v>83</v>
      </c>
      <c r="AB27" s="308">
        <v>3</v>
      </c>
      <c r="AC27" s="308">
        <v>2</v>
      </c>
      <c r="AD27" s="308">
        <v>1</v>
      </c>
      <c r="AE27" s="308">
        <v>0</v>
      </c>
      <c r="AF27" s="308">
        <v>0</v>
      </c>
      <c r="AG27" s="308">
        <v>0</v>
      </c>
      <c r="AH27" s="308">
        <v>0</v>
      </c>
      <c r="AI27" s="308">
        <v>0</v>
      </c>
      <c r="AJ27" s="308">
        <v>0</v>
      </c>
      <c r="AK27" s="308">
        <v>0</v>
      </c>
    </row>
    <row r="28" spans="1:37" ht="18.75" customHeight="1">
      <c r="A28" s="342" t="s">
        <v>51</v>
      </c>
      <c r="B28" s="578" t="str">
        <f>E13</f>
        <v>Bárczy</v>
      </c>
      <c r="C28" s="578"/>
      <c r="D28" s="589"/>
      <c r="E28" s="589"/>
      <c r="F28" s="588" t="s">
        <v>511</v>
      </c>
      <c r="G28" s="588"/>
      <c r="H28" s="588" t="s">
        <v>511</v>
      </c>
      <c r="I28" s="588"/>
      <c r="J28" s="330"/>
      <c r="K28" s="330"/>
      <c r="L28" s="330"/>
      <c r="M28" s="410"/>
    </row>
    <row r="29" spans="1:37" ht="18.75" customHeight="1">
      <c r="A29" s="342" t="s">
        <v>52</v>
      </c>
      <c r="B29" s="578" t="str">
        <f>E15</f>
        <v>Tenke</v>
      </c>
      <c r="C29" s="578"/>
      <c r="D29" s="588" t="s">
        <v>512</v>
      </c>
      <c r="E29" s="588"/>
      <c r="F29" s="589"/>
      <c r="G29" s="589"/>
      <c r="H29" s="588" t="s">
        <v>562</v>
      </c>
      <c r="I29" s="588"/>
      <c r="J29" s="330"/>
      <c r="K29" s="330"/>
      <c r="L29" s="330"/>
      <c r="M29" s="410"/>
    </row>
    <row r="30" spans="1:37" ht="18.75" customHeight="1">
      <c r="A30" s="342" t="s">
        <v>53</v>
      </c>
      <c r="B30" s="578" t="str">
        <f>E17</f>
        <v>Simon</v>
      </c>
      <c r="C30" s="578"/>
      <c r="D30" s="588" t="s">
        <v>512</v>
      </c>
      <c r="E30" s="588"/>
      <c r="F30" s="588" t="s">
        <v>561</v>
      </c>
      <c r="G30" s="588"/>
      <c r="H30" s="589"/>
      <c r="I30" s="589"/>
      <c r="J30" s="330"/>
      <c r="K30" s="330"/>
      <c r="L30" s="330"/>
      <c r="M30" s="410">
        <v>1</v>
      </c>
    </row>
    <row r="31" spans="1:37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</row>
    <row r="32" spans="1:37">
      <c r="A32" s="330" t="s">
        <v>38</v>
      </c>
      <c r="B32" s="330"/>
      <c r="C32" s="590" t="str">
        <f>IF(M23=1,B23,IF(M24=1,B24,IF(M25=1,B25,"")))</f>
        <v>Rostás-Kocsis</v>
      </c>
      <c r="D32" s="590"/>
      <c r="E32" s="331" t="s">
        <v>55</v>
      </c>
      <c r="F32" s="590" t="str">
        <f>IF(M28=1,B28,IF(M29=1,B29,IF(M30=1,B30,"")))</f>
        <v>Simon</v>
      </c>
      <c r="G32" s="590"/>
      <c r="H32" s="330"/>
      <c r="I32" s="343"/>
      <c r="J32" s="330"/>
      <c r="K32" s="330"/>
      <c r="L32" s="330"/>
      <c r="M32" s="330"/>
    </row>
    <row r="33" spans="1:18">
      <c r="A33" s="330"/>
      <c r="B33" s="330"/>
      <c r="C33" s="330"/>
      <c r="D33" s="330"/>
      <c r="E33" s="330"/>
      <c r="F33" s="331"/>
      <c r="G33" s="331"/>
      <c r="H33" s="330"/>
      <c r="I33" s="330"/>
      <c r="J33" s="330"/>
      <c r="K33" s="330"/>
      <c r="L33" s="330"/>
      <c r="M33" s="330"/>
    </row>
    <row r="34" spans="1:18">
      <c r="A34" s="330" t="s">
        <v>54</v>
      </c>
      <c r="B34" s="330"/>
      <c r="C34" s="590" t="str">
        <f>IF(M23=2,B23,IF(M24=2,B24,IF(M25=2,B25,"")))</f>
        <v/>
      </c>
      <c r="D34" s="590"/>
      <c r="E34" s="331" t="s">
        <v>55</v>
      </c>
      <c r="F34" s="590" t="str">
        <f>IF(M28=2,B28,IF(M29=2,B29,IF(M30=2,B30,"")))</f>
        <v/>
      </c>
      <c r="G34" s="590"/>
      <c r="H34" s="330"/>
      <c r="I34" s="343"/>
      <c r="J34" s="330"/>
      <c r="K34" s="330"/>
      <c r="L34" s="330"/>
      <c r="M34" s="330"/>
    </row>
    <row r="35" spans="1:18">
      <c r="A35" s="330"/>
      <c r="B35" s="330"/>
      <c r="C35" s="331"/>
      <c r="D35" s="331"/>
      <c r="E35" s="331"/>
      <c r="F35" s="331"/>
      <c r="G35" s="331"/>
      <c r="H35" s="330"/>
      <c r="I35" s="330"/>
      <c r="J35" s="330"/>
      <c r="K35" s="330"/>
      <c r="L35" s="330"/>
      <c r="M35" s="330"/>
    </row>
    <row r="36" spans="1:18">
      <c r="A36" s="330" t="s">
        <v>56</v>
      </c>
      <c r="B36" s="330"/>
      <c r="C36" s="590" t="str">
        <f>IF(M23=3,B23,IF(M24=3,B24,IF(M25=3,B25,"")))</f>
        <v/>
      </c>
      <c r="D36" s="590"/>
      <c r="E36" s="331" t="s">
        <v>55</v>
      </c>
      <c r="F36" s="590" t="str">
        <f>IF(M28=3,B28,IF(M29=3,B29,IF(M30=3,B30,"")))</f>
        <v/>
      </c>
      <c r="G36" s="590"/>
      <c r="H36" s="330"/>
      <c r="I36" s="343"/>
      <c r="J36" s="330"/>
      <c r="K36" s="330"/>
      <c r="L36" s="330"/>
      <c r="M36" s="330"/>
    </row>
    <row r="37" spans="1:18">
      <c r="A37" s="330"/>
      <c r="B37" s="330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</row>
    <row r="38" spans="1:18">
      <c r="A38" s="330"/>
      <c r="B38" s="330"/>
      <c r="C38" s="330"/>
      <c r="D38" s="330"/>
      <c r="E38" s="330"/>
      <c r="F38" s="330"/>
      <c r="G38" s="330"/>
      <c r="H38" s="330"/>
      <c r="I38" s="330"/>
      <c r="J38" s="330"/>
      <c r="K38" s="330"/>
      <c r="L38" s="343"/>
      <c r="M38" s="330"/>
    </row>
    <row r="39" spans="1:18">
      <c r="A39" s="344" t="s">
        <v>26</v>
      </c>
      <c r="B39" s="345"/>
      <c r="C39" s="346"/>
      <c r="D39" s="347" t="s">
        <v>0</v>
      </c>
      <c r="E39" s="348" t="s">
        <v>28</v>
      </c>
      <c r="F39" s="349"/>
      <c r="G39" s="347" t="s">
        <v>0</v>
      </c>
      <c r="H39" s="348" t="s">
        <v>35</v>
      </c>
      <c r="I39" s="350"/>
      <c r="J39" s="348" t="s">
        <v>36</v>
      </c>
      <c r="K39" s="351" t="s">
        <v>37</v>
      </c>
      <c r="L39" s="326"/>
      <c r="M39" s="349"/>
      <c r="P39" s="352"/>
      <c r="Q39" s="352"/>
      <c r="R39" s="353"/>
    </row>
    <row r="40" spans="1:18">
      <c r="A40" s="354" t="s">
        <v>27</v>
      </c>
      <c r="B40" s="355"/>
      <c r="C40" s="356"/>
      <c r="D40" s="357">
        <v>1</v>
      </c>
      <c r="E40" s="582" t="e">
        <f>IF(D40&gt;$R$47,,UPPER(VLOOKUP(D40,'[1]1MD ELO'!$A$7:$Q$134,2)))</f>
        <v>#REF!</v>
      </c>
      <c r="F40" s="582"/>
      <c r="G40" s="358" t="s">
        <v>1</v>
      </c>
      <c r="H40" s="355"/>
      <c r="I40" s="359"/>
      <c r="J40" s="360"/>
      <c r="K40" s="361" t="s">
        <v>29</v>
      </c>
      <c r="L40" s="362"/>
      <c r="M40" s="363"/>
      <c r="P40" s="364"/>
      <c r="Q40" s="364"/>
      <c r="R40" s="365"/>
    </row>
    <row r="41" spans="1:18">
      <c r="A41" s="366" t="s">
        <v>34</v>
      </c>
      <c r="B41" s="367"/>
      <c r="C41" s="368"/>
      <c r="D41" s="369">
        <v>2</v>
      </c>
      <c r="E41" s="577" t="e">
        <f>IF(D41&gt;$R$47,,UPPER(VLOOKUP(D41,'[1]1MD ELO'!$A$7:$Q$134,2)))</f>
        <v>#REF!</v>
      </c>
      <c r="F41" s="577"/>
      <c r="G41" s="370" t="s">
        <v>2</v>
      </c>
      <c r="H41" s="371"/>
      <c r="I41" s="372"/>
      <c r="J41" s="373"/>
      <c r="K41" s="374"/>
      <c r="L41" s="343"/>
      <c r="M41" s="375"/>
      <c r="P41" s="365"/>
      <c r="Q41" s="376"/>
      <c r="R41" s="365"/>
    </row>
    <row r="42" spans="1:18">
      <c r="A42" s="377"/>
      <c r="B42" s="378"/>
      <c r="C42" s="379"/>
      <c r="D42" s="369"/>
      <c r="E42" s="380"/>
      <c r="F42" s="330"/>
      <c r="G42" s="370" t="s">
        <v>3</v>
      </c>
      <c r="H42" s="371"/>
      <c r="I42" s="372"/>
      <c r="J42" s="373"/>
      <c r="K42" s="361" t="s">
        <v>30</v>
      </c>
      <c r="L42" s="362"/>
      <c r="M42" s="363"/>
      <c r="P42" s="364"/>
      <c r="Q42" s="364"/>
      <c r="R42" s="365"/>
    </row>
    <row r="43" spans="1:18">
      <c r="A43" s="381"/>
      <c r="B43" s="382"/>
      <c r="C43" s="383"/>
      <c r="D43" s="369"/>
      <c r="E43" s="380"/>
      <c r="F43" s="330"/>
      <c r="G43" s="370" t="s">
        <v>4</v>
      </c>
      <c r="H43" s="371"/>
      <c r="I43" s="372"/>
      <c r="J43" s="373"/>
      <c r="K43" s="384"/>
      <c r="L43" s="330"/>
      <c r="M43" s="385"/>
      <c r="P43" s="365"/>
      <c r="Q43" s="376"/>
      <c r="R43" s="365"/>
    </row>
    <row r="44" spans="1:18">
      <c r="A44" s="386"/>
      <c r="B44" s="387"/>
      <c r="C44" s="388"/>
      <c r="D44" s="369"/>
      <c r="E44" s="380"/>
      <c r="F44" s="330"/>
      <c r="G44" s="370" t="s">
        <v>5</v>
      </c>
      <c r="H44" s="371"/>
      <c r="I44" s="372"/>
      <c r="J44" s="373"/>
      <c r="K44" s="366"/>
      <c r="L44" s="343"/>
      <c r="M44" s="375"/>
      <c r="P44" s="365"/>
      <c r="Q44" s="376"/>
      <c r="R44" s="365"/>
    </row>
    <row r="45" spans="1:18">
      <c r="A45" s="389"/>
      <c r="B45" s="390"/>
      <c r="C45" s="383"/>
      <c r="D45" s="369"/>
      <c r="E45" s="380"/>
      <c r="F45" s="330"/>
      <c r="G45" s="370" t="s">
        <v>6</v>
      </c>
      <c r="H45" s="371"/>
      <c r="I45" s="372"/>
      <c r="J45" s="373"/>
      <c r="K45" s="361" t="s">
        <v>25</v>
      </c>
      <c r="L45" s="362"/>
      <c r="M45" s="363"/>
      <c r="P45" s="364"/>
      <c r="Q45" s="364"/>
      <c r="R45" s="365"/>
    </row>
    <row r="46" spans="1:18">
      <c r="A46" s="389"/>
      <c r="B46" s="390"/>
      <c r="C46" s="391"/>
      <c r="D46" s="369"/>
      <c r="E46" s="380"/>
      <c r="F46" s="330"/>
      <c r="G46" s="370" t="s">
        <v>7</v>
      </c>
      <c r="H46" s="371"/>
      <c r="I46" s="372"/>
      <c r="J46" s="373"/>
      <c r="K46" s="384"/>
      <c r="L46" s="330"/>
      <c r="M46" s="385"/>
      <c r="P46" s="365"/>
      <c r="Q46" s="376"/>
      <c r="R46" s="365"/>
    </row>
    <row r="47" spans="1:18">
      <c r="A47" s="392"/>
      <c r="B47" s="393"/>
      <c r="C47" s="394"/>
      <c r="D47" s="395"/>
      <c r="E47" s="396"/>
      <c r="F47" s="343"/>
      <c r="G47" s="397" t="s">
        <v>8</v>
      </c>
      <c r="H47" s="367"/>
      <c r="I47" s="398"/>
      <c r="J47" s="399"/>
      <c r="K47" s="366" t="e">
        <f>L4</f>
        <v>#REF!</v>
      </c>
      <c r="L47" s="343"/>
      <c r="M47" s="375"/>
      <c r="P47" s="365"/>
      <c r="Q47" s="376"/>
      <c r="R47" s="400" t="e">
        <f>MIN(4,'[1]1MD ELO'!Q5)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9" priority="1" stopIfTrue="1" operator="equal">
      <formula>"Bye"</formula>
    </cfRule>
  </conditionalFormatting>
  <conditionalFormatting sqref="R47">
    <cfRule type="expression" dxfId="1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</sheetPr>
  <dimension ref="A1:AK41"/>
  <sheetViews>
    <sheetView workbookViewId="0">
      <selection activeCell="L21" sqref="L21"/>
    </sheetView>
  </sheetViews>
  <sheetFormatPr defaultColWidth="9.109375" defaultRowHeight="13.2"/>
  <cols>
    <col min="1" max="1" width="5.44140625" style="294" customWidth="1"/>
    <col min="2" max="2" width="4.44140625" style="294" customWidth="1"/>
    <col min="3" max="3" width="8.33203125" style="294" customWidth="1"/>
    <col min="4" max="4" width="7.109375" style="294" customWidth="1"/>
    <col min="5" max="5" width="9.33203125" style="294" customWidth="1"/>
    <col min="6" max="6" width="7.109375" style="294" customWidth="1"/>
    <col min="7" max="7" width="9.33203125" style="294" customWidth="1"/>
    <col min="8" max="8" width="7.109375" style="294" customWidth="1"/>
    <col min="9" max="9" width="9.33203125" style="294" customWidth="1"/>
    <col min="10" max="10" width="8.44140625" style="294" customWidth="1"/>
    <col min="11" max="13" width="8.5546875" style="294" customWidth="1"/>
    <col min="14" max="14" width="9.109375" style="294"/>
    <col min="15" max="15" width="5.5546875" style="294" customWidth="1"/>
    <col min="16" max="16" width="4.5546875" style="294" customWidth="1"/>
    <col min="17" max="17" width="11.6640625" style="294" customWidth="1"/>
    <col min="18" max="24" width="9.109375" style="294"/>
    <col min="25" max="25" width="10.33203125" style="294" hidden="1" customWidth="1"/>
    <col min="26" max="37" width="0" style="294" hidden="1" customWidth="1"/>
    <col min="38" max="16384" width="9.109375" style="294"/>
  </cols>
  <sheetData>
    <row r="1" spans="1:37" ht="24.6">
      <c r="A1" s="585" t="s">
        <v>100</v>
      </c>
      <c r="B1" s="586"/>
      <c r="C1" s="586"/>
      <c r="D1" s="586"/>
      <c r="E1" s="586"/>
      <c r="F1" s="586"/>
      <c r="G1" s="290"/>
      <c r="H1" s="291" t="s">
        <v>33</v>
      </c>
      <c r="I1" s="292"/>
      <c r="J1" s="293"/>
      <c r="L1" s="295"/>
      <c r="M1" s="296"/>
      <c r="N1" s="297"/>
      <c r="O1" s="297" t="s">
        <v>9</v>
      </c>
      <c r="P1" s="297"/>
      <c r="Q1" s="298"/>
      <c r="R1" s="297"/>
      <c r="AB1" s="299" t="e">
        <f>IF(Y5=1,CONCATENATE(VLOOKUP(Y3,AA16:AH27,2)),CONCATENATE(VLOOKUP(Y3,AA2:AK13,2)))</f>
        <v>#REF!</v>
      </c>
      <c r="AC1" s="299" t="e">
        <f>IF(Y5=1,CONCATENATE(VLOOKUP(Y3,AA16:AK27,3)),CONCATENATE(VLOOKUP(Y3,AA2:AK13,3)))</f>
        <v>#REF!</v>
      </c>
      <c r="AD1" s="299" t="e">
        <f>IF(Y5=1,CONCATENATE(VLOOKUP(Y3,AA16:AK27,4)),CONCATENATE(VLOOKUP(Y3,AA2:AK13,4)))</f>
        <v>#REF!</v>
      </c>
      <c r="AE1" s="299" t="e">
        <f>IF(Y5=1,CONCATENATE(VLOOKUP(Y3,AA16:AK27,5)),CONCATENATE(VLOOKUP(Y3,AA2:AK13,5)))</f>
        <v>#REF!</v>
      </c>
      <c r="AF1" s="299" t="e">
        <f>IF(Y5=1,CONCATENATE(VLOOKUP(Y3,AA16:AK27,6)),CONCATENATE(VLOOKUP(Y3,AA2:AK13,6)))</f>
        <v>#REF!</v>
      </c>
      <c r="AG1" s="299" t="e">
        <f>IF(Y5=1,CONCATENATE(VLOOKUP(Y3,AA16:AK27,7)),CONCATENATE(VLOOKUP(Y3,AA2:AK13,7)))</f>
        <v>#REF!</v>
      </c>
      <c r="AH1" s="299" t="e">
        <f>IF(Y5=1,CONCATENATE(VLOOKUP(Y3,AA16:AK27,8)),CONCATENATE(VLOOKUP(Y3,AA2:AK13,8)))</f>
        <v>#REF!</v>
      </c>
      <c r="AI1" s="299" t="e">
        <f>IF(Y5=1,CONCATENATE(VLOOKUP(Y3,AA16:AK27,9)),CONCATENATE(VLOOKUP(Y3,AA2:AK13,9)))</f>
        <v>#REF!</v>
      </c>
      <c r="AJ1" s="299" t="e">
        <f>IF(Y5=1,CONCATENATE(VLOOKUP(Y3,AA16:AK27,10)),CONCATENATE(VLOOKUP(Y3,AA2:AK13,10)))</f>
        <v>#REF!</v>
      </c>
      <c r="AK1" s="299" t="e">
        <f>IF(Y5=1,CONCATENATE(VLOOKUP(Y3,AA16:AK27,11)),CONCATENATE(VLOOKUP(Y3,AA2:AK13,11)))</f>
        <v>#REF!</v>
      </c>
    </row>
    <row r="2" spans="1:37">
      <c r="A2" s="300" t="s">
        <v>32</v>
      </c>
      <c r="B2" s="301"/>
      <c r="C2" s="301"/>
      <c r="D2" s="301"/>
      <c r="E2" s="412" t="s">
        <v>354</v>
      </c>
      <c r="F2" s="301"/>
      <c r="G2" s="302"/>
      <c r="H2" s="303"/>
      <c r="I2" s="303"/>
      <c r="J2" s="304"/>
      <c r="K2" s="295"/>
      <c r="L2" s="295"/>
      <c r="M2" s="295"/>
      <c r="N2" s="305"/>
      <c r="O2" s="306"/>
      <c r="P2" s="305"/>
      <c r="Q2" s="306"/>
      <c r="R2" s="305"/>
      <c r="Y2" s="307"/>
      <c r="Z2" s="308"/>
      <c r="AA2" s="308" t="s">
        <v>44</v>
      </c>
      <c r="AB2" s="309">
        <v>150</v>
      </c>
      <c r="AC2" s="309">
        <v>120</v>
      </c>
      <c r="AD2" s="309">
        <v>100</v>
      </c>
      <c r="AE2" s="309">
        <v>80</v>
      </c>
      <c r="AF2" s="309">
        <v>70</v>
      </c>
      <c r="AG2" s="309">
        <v>60</v>
      </c>
      <c r="AH2" s="309">
        <v>55</v>
      </c>
      <c r="AI2" s="309">
        <v>50</v>
      </c>
      <c r="AJ2" s="309">
        <v>45</v>
      </c>
      <c r="AK2" s="309">
        <v>40</v>
      </c>
    </row>
    <row r="3" spans="1:37">
      <c r="A3" s="310" t="s">
        <v>17</v>
      </c>
      <c r="B3" s="310"/>
      <c r="C3" s="310"/>
      <c r="D3" s="310"/>
      <c r="E3" s="310" t="s">
        <v>14</v>
      </c>
      <c r="F3" s="310"/>
      <c r="G3" s="310"/>
      <c r="H3" s="310" t="s">
        <v>22</v>
      </c>
      <c r="I3" s="310"/>
      <c r="J3" s="311"/>
      <c r="K3" s="310"/>
      <c r="L3" s="312" t="s">
        <v>23</v>
      </c>
      <c r="M3" s="310"/>
      <c r="N3" s="313"/>
      <c r="O3" s="314"/>
      <c r="P3" s="313"/>
      <c r="Q3" s="315" t="s">
        <v>58</v>
      </c>
      <c r="R3" s="309" t="s">
        <v>64</v>
      </c>
      <c r="Y3" s="308">
        <f>IF(H4="OB","A",IF(H4="IX","W",H4))</f>
        <v>0</v>
      </c>
      <c r="Z3" s="308"/>
      <c r="AA3" s="308" t="s">
        <v>74</v>
      </c>
      <c r="AB3" s="309">
        <v>120</v>
      </c>
      <c r="AC3" s="309">
        <v>90</v>
      </c>
      <c r="AD3" s="309">
        <v>65</v>
      </c>
      <c r="AE3" s="309">
        <v>55</v>
      </c>
      <c r="AF3" s="309">
        <v>50</v>
      </c>
      <c r="AG3" s="309">
        <v>45</v>
      </c>
      <c r="AH3" s="309">
        <v>40</v>
      </c>
      <c r="AI3" s="309">
        <v>35</v>
      </c>
      <c r="AJ3" s="309">
        <v>25</v>
      </c>
      <c r="AK3" s="309">
        <v>20</v>
      </c>
    </row>
    <row r="4" spans="1:37" ht="13.8" thickBot="1">
      <c r="A4" s="587" t="s">
        <v>346</v>
      </c>
      <c r="B4" s="587"/>
      <c r="C4" s="587"/>
      <c r="D4" s="316"/>
      <c r="E4" s="317" t="s">
        <v>102</v>
      </c>
      <c r="F4" s="317"/>
      <c r="G4" s="317"/>
      <c r="H4" s="318"/>
      <c r="I4" s="317"/>
      <c r="J4" s="319"/>
      <c r="K4" s="318"/>
      <c r="L4" s="321" t="e">
        <f>[1]Altalanos!$E$10</f>
        <v>#REF!</v>
      </c>
      <c r="M4" s="318"/>
      <c r="N4" s="322"/>
      <c r="O4" s="323"/>
      <c r="P4" s="322"/>
      <c r="Q4" s="324" t="s">
        <v>65</v>
      </c>
      <c r="R4" s="325" t="s">
        <v>60</v>
      </c>
      <c r="Y4" s="308"/>
      <c r="Z4" s="308"/>
      <c r="AA4" s="308" t="s">
        <v>75</v>
      </c>
      <c r="AB4" s="309">
        <v>90</v>
      </c>
      <c r="AC4" s="309">
        <v>60</v>
      </c>
      <c r="AD4" s="309">
        <v>45</v>
      </c>
      <c r="AE4" s="309">
        <v>34</v>
      </c>
      <c r="AF4" s="309">
        <v>27</v>
      </c>
      <c r="AG4" s="309">
        <v>22</v>
      </c>
      <c r="AH4" s="309">
        <v>18</v>
      </c>
      <c r="AI4" s="309">
        <v>15</v>
      </c>
      <c r="AJ4" s="309">
        <v>12</v>
      </c>
      <c r="AK4" s="309">
        <v>9</v>
      </c>
    </row>
    <row r="5" spans="1:37">
      <c r="A5" s="326"/>
      <c r="B5" s="326" t="s">
        <v>31</v>
      </c>
      <c r="C5" s="326" t="s">
        <v>42</v>
      </c>
      <c r="D5" s="326" t="s">
        <v>26</v>
      </c>
      <c r="E5" s="326" t="s">
        <v>47</v>
      </c>
      <c r="F5" s="326"/>
      <c r="G5" s="326" t="s">
        <v>21</v>
      </c>
      <c r="H5" s="326"/>
      <c r="I5" s="326" t="s">
        <v>24</v>
      </c>
      <c r="J5" s="326"/>
      <c r="K5" s="327" t="s">
        <v>48</v>
      </c>
      <c r="L5" s="327" t="s">
        <v>49</v>
      </c>
      <c r="M5" s="327" t="s">
        <v>50</v>
      </c>
      <c r="Q5" s="328" t="s">
        <v>66</v>
      </c>
      <c r="R5" s="329" t="s">
        <v>62</v>
      </c>
      <c r="Y5" s="308" t="e">
        <f>IF(OR([1]Altalanos!$A$8="F1",[1]Altalanos!$A$8="F2",[1]Altalanos!$A$8="N1",[1]Altalanos!$A$8="N2"),1,2)</f>
        <v>#REF!</v>
      </c>
      <c r="Z5" s="308"/>
      <c r="AA5" s="308" t="s">
        <v>76</v>
      </c>
      <c r="AB5" s="309">
        <v>60</v>
      </c>
      <c r="AC5" s="309">
        <v>40</v>
      </c>
      <c r="AD5" s="309">
        <v>30</v>
      </c>
      <c r="AE5" s="309">
        <v>20</v>
      </c>
      <c r="AF5" s="309">
        <v>18</v>
      </c>
      <c r="AG5" s="309">
        <v>15</v>
      </c>
      <c r="AH5" s="309">
        <v>12</v>
      </c>
      <c r="AI5" s="309">
        <v>10</v>
      </c>
      <c r="AJ5" s="309">
        <v>8</v>
      </c>
      <c r="AK5" s="309">
        <v>6</v>
      </c>
    </row>
    <row r="6" spans="1:37">
      <c r="A6" s="330"/>
      <c r="B6" s="330"/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Y6" s="308"/>
      <c r="Z6" s="308"/>
      <c r="AA6" s="308" t="s">
        <v>77</v>
      </c>
      <c r="AB6" s="309">
        <v>40</v>
      </c>
      <c r="AC6" s="309">
        <v>25</v>
      </c>
      <c r="AD6" s="309">
        <v>18</v>
      </c>
      <c r="AE6" s="309">
        <v>13</v>
      </c>
      <c r="AF6" s="309">
        <v>10</v>
      </c>
      <c r="AG6" s="309">
        <v>8</v>
      </c>
      <c r="AH6" s="309">
        <v>6</v>
      </c>
      <c r="AI6" s="309">
        <v>5</v>
      </c>
      <c r="AJ6" s="309">
        <v>4</v>
      </c>
      <c r="AK6" s="309">
        <v>3</v>
      </c>
    </row>
    <row r="7" spans="1:37">
      <c r="A7" s="331" t="s">
        <v>44</v>
      </c>
      <c r="B7" s="332"/>
      <c r="C7" s="403" t="str">
        <f>IF($B7="","",VLOOKUP($B7,'[1]1MD ELO (2)'!$A$7:$O$22,5))</f>
        <v/>
      </c>
      <c r="D7" s="403" t="str">
        <f>IF($B7="","",VLOOKUP($B7,'[1]1MD ELO (2)'!$A$7:$O$22,15))</f>
        <v/>
      </c>
      <c r="E7" s="408" t="s">
        <v>586</v>
      </c>
      <c r="F7" s="343"/>
      <c r="G7" s="408" t="s">
        <v>344</v>
      </c>
      <c r="H7" s="343"/>
      <c r="I7" s="408" t="str">
        <f>IF($B7="","",VLOOKUP($B7,'[1]1MD ELO (2)'!$A$7:$O$22,4))</f>
        <v/>
      </c>
      <c r="J7" s="330"/>
      <c r="K7" s="335" t="s">
        <v>517</v>
      </c>
      <c r="L7" s="336"/>
      <c r="M7" s="337"/>
      <c r="Y7" s="308"/>
      <c r="Z7" s="308"/>
      <c r="AA7" s="308" t="s">
        <v>78</v>
      </c>
      <c r="AB7" s="309">
        <v>25</v>
      </c>
      <c r="AC7" s="309">
        <v>15</v>
      </c>
      <c r="AD7" s="309">
        <v>13</v>
      </c>
      <c r="AE7" s="309">
        <v>8</v>
      </c>
      <c r="AF7" s="309">
        <v>6</v>
      </c>
      <c r="AG7" s="309">
        <v>4</v>
      </c>
      <c r="AH7" s="309">
        <v>3</v>
      </c>
      <c r="AI7" s="309">
        <v>2</v>
      </c>
      <c r="AJ7" s="309">
        <v>1</v>
      </c>
      <c r="AK7" s="309">
        <v>0</v>
      </c>
    </row>
    <row r="8" spans="1:37">
      <c r="A8" s="331"/>
      <c r="B8" s="338"/>
      <c r="C8" s="330"/>
      <c r="D8" s="330"/>
      <c r="E8" s="330"/>
      <c r="F8" s="330"/>
      <c r="G8" s="330"/>
      <c r="H8" s="330"/>
      <c r="I8" s="330"/>
      <c r="J8" s="330"/>
      <c r="K8" s="331"/>
      <c r="L8" s="331"/>
      <c r="M8" s="340"/>
      <c r="Y8" s="308"/>
      <c r="Z8" s="308"/>
      <c r="AA8" s="308" t="s">
        <v>79</v>
      </c>
      <c r="AB8" s="309">
        <v>15</v>
      </c>
      <c r="AC8" s="309">
        <v>10</v>
      </c>
      <c r="AD8" s="309">
        <v>7</v>
      </c>
      <c r="AE8" s="309">
        <v>5</v>
      </c>
      <c r="AF8" s="309">
        <v>4</v>
      </c>
      <c r="AG8" s="309">
        <v>3</v>
      </c>
      <c r="AH8" s="309">
        <v>2</v>
      </c>
      <c r="AI8" s="309">
        <v>1</v>
      </c>
      <c r="AJ8" s="309">
        <v>0</v>
      </c>
      <c r="AK8" s="309">
        <v>0</v>
      </c>
    </row>
    <row r="9" spans="1:37">
      <c r="A9" s="331" t="s">
        <v>45</v>
      </c>
      <c r="B9" s="332"/>
      <c r="C9" s="403" t="str">
        <f>IF($B9="","",VLOOKUP($B9,'[1]1MD ELO (2)'!$A$7:$O$22,5))</f>
        <v/>
      </c>
      <c r="D9" s="403" t="str">
        <f>IF($B9="","",VLOOKUP($B9,'[1]1MD ELO (2)'!$A$7:$O$22,15))</f>
        <v/>
      </c>
      <c r="E9" s="408" t="s">
        <v>587</v>
      </c>
      <c r="F9" s="343"/>
      <c r="G9" s="408" t="s">
        <v>588</v>
      </c>
      <c r="H9" s="343"/>
      <c r="I9" s="408" t="str">
        <f>IF($B9="","",VLOOKUP($B9,'[1]1MD ELO (2)'!$A$7:$O$22,4))</f>
        <v/>
      </c>
      <c r="J9" s="330"/>
      <c r="K9" s="335" t="s">
        <v>516</v>
      </c>
      <c r="L9" s="336"/>
      <c r="M9" s="337"/>
      <c r="Y9" s="308"/>
      <c r="Z9" s="308"/>
      <c r="AA9" s="308" t="s">
        <v>80</v>
      </c>
      <c r="AB9" s="309">
        <v>10</v>
      </c>
      <c r="AC9" s="309">
        <v>6</v>
      </c>
      <c r="AD9" s="309">
        <v>4</v>
      </c>
      <c r="AE9" s="309">
        <v>2</v>
      </c>
      <c r="AF9" s="309">
        <v>1</v>
      </c>
      <c r="AG9" s="309">
        <v>0</v>
      </c>
      <c r="AH9" s="309">
        <v>0</v>
      </c>
      <c r="AI9" s="309">
        <v>0</v>
      </c>
      <c r="AJ9" s="309">
        <v>0</v>
      </c>
      <c r="AK9" s="309">
        <v>0</v>
      </c>
    </row>
    <row r="10" spans="1:37">
      <c r="A10" s="331"/>
      <c r="B10" s="338"/>
      <c r="C10" s="330"/>
      <c r="D10" s="330"/>
      <c r="E10" s="330"/>
      <c r="F10" s="330"/>
      <c r="G10" s="330"/>
      <c r="H10" s="330"/>
      <c r="I10" s="330"/>
      <c r="J10" s="330"/>
      <c r="K10" s="331"/>
      <c r="L10" s="331"/>
      <c r="M10" s="340"/>
      <c r="Y10" s="308"/>
      <c r="Z10" s="308"/>
      <c r="AA10" s="308" t="s">
        <v>81</v>
      </c>
      <c r="AB10" s="309">
        <v>6</v>
      </c>
      <c r="AC10" s="309">
        <v>3</v>
      </c>
      <c r="AD10" s="309">
        <v>2</v>
      </c>
      <c r="AE10" s="309">
        <v>1</v>
      </c>
      <c r="AF10" s="309">
        <v>0</v>
      </c>
      <c r="AG10" s="309">
        <v>0</v>
      </c>
      <c r="AH10" s="309">
        <v>0</v>
      </c>
      <c r="AI10" s="309">
        <v>0</v>
      </c>
      <c r="AJ10" s="309">
        <v>0</v>
      </c>
      <c r="AK10" s="309">
        <v>0</v>
      </c>
    </row>
    <row r="11" spans="1:37">
      <c r="A11" s="331" t="s">
        <v>46</v>
      </c>
      <c r="B11" s="332"/>
      <c r="C11" s="403" t="str">
        <f>IF($B11="","",VLOOKUP($B11,'[1]1MD ELO (2)'!$A$7:$O$22,5))</f>
        <v/>
      </c>
      <c r="D11" s="403" t="str">
        <f>IF($B11="","",VLOOKUP($B11,'[1]1MD ELO (2)'!$A$7:$O$22,15))</f>
        <v/>
      </c>
      <c r="E11" s="408" t="s">
        <v>591</v>
      </c>
      <c r="F11" s="343"/>
      <c r="G11" s="408" t="s">
        <v>148</v>
      </c>
      <c r="H11" s="343"/>
      <c r="I11" s="408" t="str">
        <f>IF($B11="","",VLOOKUP($B11,'[1]1MD ELO (2)'!$A$7:$O$22,4))</f>
        <v/>
      </c>
      <c r="J11" s="330"/>
      <c r="K11" s="335" t="s">
        <v>554</v>
      </c>
      <c r="L11" s="336"/>
      <c r="M11" s="337"/>
      <c r="Y11" s="308"/>
      <c r="Z11" s="308"/>
      <c r="AA11" s="308" t="s">
        <v>86</v>
      </c>
      <c r="AB11" s="309">
        <v>3</v>
      </c>
      <c r="AC11" s="309">
        <v>2</v>
      </c>
      <c r="AD11" s="309">
        <v>1</v>
      </c>
      <c r="AE11" s="309">
        <v>0</v>
      </c>
      <c r="AF11" s="309">
        <v>0</v>
      </c>
      <c r="AG11" s="309">
        <v>0</v>
      </c>
      <c r="AH11" s="309">
        <v>0</v>
      </c>
      <c r="AI11" s="309">
        <v>0</v>
      </c>
      <c r="AJ11" s="309">
        <v>0</v>
      </c>
      <c r="AK11" s="309">
        <v>0</v>
      </c>
    </row>
    <row r="12" spans="1:37">
      <c r="A12" s="330"/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Y12" s="308"/>
      <c r="Z12" s="308"/>
      <c r="AA12" s="308" t="s">
        <v>82</v>
      </c>
      <c r="AB12" s="341">
        <v>0</v>
      </c>
      <c r="AC12" s="341">
        <v>0</v>
      </c>
      <c r="AD12" s="341">
        <v>0</v>
      </c>
      <c r="AE12" s="341">
        <v>0</v>
      </c>
      <c r="AF12" s="341">
        <v>0</v>
      </c>
      <c r="AG12" s="341">
        <v>0</v>
      </c>
      <c r="AH12" s="341">
        <v>0</v>
      </c>
      <c r="AI12" s="341">
        <v>0</v>
      </c>
      <c r="AJ12" s="341">
        <v>0</v>
      </c>
      <c r="AK12" s="341">
        <v>0</v>
      </c>
    </row>
    <row r="13" spans="1:37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Y13" s="308"/>
      <c r="Z13" s="308"/>
      <c r="AA13" s="308" t="s">
        <v>83</v>
      </c>
      <c r="AB13" s="341">
        <v>0</v>
      </c>
      <c r="AC13" s="341">
        <v>0</v>
      </c>
      <c r="AD13" s="341">
        <v>0</v>
      </c>
      <c r="AE13" s="341">
        <v>0</v>
      </c>
      <c r="AF13" s="341">
        <v>0</v>
      </c>
      <c r="AG13" s="341">
        <v>0</v>
      </c>
      <c r="AH13" s="341">
        <v>0</v>
      </c>
      <c r="AI13" s="341">
        <v>0</v>
      </c>
      <c r="AJ13" s="341">
        <v>0</v>
      </c>
      <c r="AK13" s="341">
        <v>0</v>
      </c>
    </row>
    <row r="14" spans="1:37">
      <c r="A14" s="330"/>
      <c r="B14" s="330"/>
      <c r="C14" s="330"/>
      <c r="D14" s="330"/>
      <c r="E14" s="330"/>
      <c r="F14" s="330"/>
      <c r="G14" s="330"/>
      <c r="H14" s="330"/>
      <c r="I14" s="330"/>
      <c r="J14" s="330"/>
      <c r="K14" s="330"/>
      <c r="L14" s="330"/>
      <c r="M14" s="330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</row>
    <row r="15" spans="1:37">
      <c r="A15" s="330"/>
      <c r="B15" s="330"/>
      <c r="C15" s="330"/>
      <c r="D15" s="330"/>
      <c r="E15" s="330"/>
      <c r="F15" s="330"/>
      <c r="G15" s="330"/>
      <c r="H15" s="330"/>
      <c r="I15" s="330"/>
      <c r="J15" s="330"/>
      <c r="K15" s="330"/>
      <c r="L15" s="330"/>
      <c r="M15" s="330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</row>
    <row r="16" spans="1:37">
      <c r="A16" s="330"/>
      <c r="B16" s="330"/>
      <c r="C16" s="330"/>
      <c r="D16" s="330"/>
      <c r="E16" s="330"/>
      <c r="F16" s="330"/>
      <c r="G16" s="330"/>
      <c r="H16" s="330"/>
      <c r="I16" s="330"/>
      <c r="J16" s="330" t="s">
        <v>595</v>
      </c>
      <c r="K16" s="330"/>
      <c r="L16" s="330"/>
      <c r="M16" s="330"/>
      <c r="Y16" s="308"/>
      <c r="Z16" s="308"/>
      <c r="AA16" s="308" t="s">
        <v>44</v>
      </c>
      <c r="AB16" s="308">
        <v>300</v>
      </c>
      <c r="AC16" s="308">
        <v>250</v>
      </c>
      <c r="AD16" s="308">
        <v>220</v>
      </c>
      <c r="AE16" s="308">
        <v>180</v>
      </c>
      <c r="AF16" s="308">
        <v>160</v>
      </c>
      <c r="AG16" s="308">
        <v>150</v>
      </c>
      <c r="AH16" s="308">
        <v>140</v>
      </c>
      <c r="AI16" s="308">
        <v>130</v>
      </c>
      <c r="AJ16" s="308">
        <v>120</v>
      </c>
      <c r="AK16" s="308">
        <v>110</v>
      </c>
    </row>
    <row r="17" spans="1:37">
      <c r="A17" s="330"/>
      <c r="B17" s="330"/>
      <c r="C17" s="330"/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Y17" s="308"/>
      <c r="Z17" s="308"/>
      <c r="AA17" s="308" t="s">
        <v>74</v>
      </c>
      <c r="AB17" s="308">
        <v>250</v>
      </c>
      <c r="AC17" s="308">
        <v>200</v>
      </c>
      <c r="AD17" s="308">
        <v>160</v>
      </c>
      <c r="AE17" s="308">
        <v>140</v>
      </c>
      <c r="AF17" s="308">
        <v>120</v>
      </c>
      <c r="AG17" s="308">
        <v>110</v>
      </c>
      <c r="AH17" s="308">
        <v>100</v>
      </c>
      <c r="AI17" s="308">
        <v>90</v>
      </c>
      <c r="AJ17" s="308">
        <v>80</v>
      </c>
      <c r="AK17" s="308">
        <v>70</v>
      </c>
    </row>
    <row r="18" spans="1:37" ht="18.75" customHeight="1">
      <c r="A18" s="330"/>
      <c r="B18" s="584"/>
      <c r="C18" s="584"/>
      <c r="D18" s="591" t="str">
        <f>E7</f>
        <v xml:space="preserve">Nagy </v>
      </c>
      <c r="E18" s="591"/>
      <c r="F18" s="591" t="str">
        <f>E9</f>
        <v xml:space="preserve">Simon </v>
      </c>
      <c r="G18" s="591"/>
      <c r="H18" s="591" t="str">
        <f>E11</f>
        <v xml:space="preserve">Rostás-Kocsis </v>
      </c>
      <c r="I18" s="591"/>
      <c r="J18" s="330"/>
      <c r="K18" s="330"/>
      <c r="L18" s="330"/>
      <c r="M18" s="330"/>
      <c r="Y18" s="308"/>
      <c r="Z18" s="308"/>
      <c r="AA18" s="308" t="s">
        <v>75</v>
      </c>
      <c r="AB18" s="308">
        <v>200</v>
      </c>
      <c r="AC18" s="308">
        <v>150</v>
      </c>
      <c r="AD18" s="308">
        <v>130</v>
      </c>
      <c r="AE18" s="308">
        <v>110</v>
      </c>
      <c r="AF18" s="308">
        <v>95</v>
      </c>
      <c r="AG18" s="308">
        <v>80</v>
      </c>
      <c r="AH18" s="308">
        <v>70</v>
      </c>
      <c r="AI18" s="308">
        <v>60</v>
      </c>
      <c r="AJ18" s="308">
        <v>55</v>
      </c>
      <c r="AK18" s="308">
        <v>50</v>
      </c>
    </row>
    <row r="19" spans="1:37" ht="18.75" customHeight="1">
      <c r="A19" s="342" t="s">
        <v>44</v>
      </c>
      <c r="B19" s="578" t="str">
        <f>E7</f>
        <v xml:space="preserve">Nagy </v>
      </c>
      <c r="C19" s="578"/>
      <c r="D19" s="581"/>
      <c r="E19" s="581"/>
      <c r="F19" s="579" t="s">
        <v>562</v>
      </c>
      <c r="G19" s="579"/>
      <c r="H19" s="579" t="s">
        <v>578</v>
      </c>
      <c r="I19" s="579"/>
      <c r="J19" s="330"/>
      <c r="K19" s="330"/>
      <c r="L19" s="330"/>
      <c r="M19" s="330"/>
      <c r="Y19" s="308"/>
      <c r="Z19" s="308"/>
      <c r="AA19" s="308" t="s">
        <v>76</v>
      </c>
      <c r="AB19" s="308">
        <v>150</v>
      </c>
      <c r="AC19" s="308">
        <v>120</v>
      </c>
      <c r="AD19" s="308">
        <v>100</v>
      </c>
      <c r="AE19" s="308">
        <v>80</v>
      </c>
      <c r="AF19" s="308">
        <v>70</v>
      </c>
      <c r="AG19" s="308">
        <v>60</v>
      </c>
      <c r="AH19" s="308">
        <v>55</v>
      </c>
      <c r="AI19" s="308">
        <v>50</v>
      </c>
      <c r="AJ19" s="308">
        <v>45</v>
      </c>
      <c r="AK19" s="308">
        <v>40</v>
      </c>
    </row>
    <row r="20" spans="1:37" ht="18.75" customHeight="1">
      <c r="A20" s="342" t="s">
        <v>45</v>
      </c>
      <c r="B20" s="578" t="str">
        <f>E9</f>
        <v xml:space="preserve">Simon </v>
      </c>
      <c r="C20" s="578"/>
      <c r="D20" s="579" t="s">
        <v>561</v>
      </c>
      <c r="E20" s="579"/>
      <c r="F20" s="581"/>
      <c r="G20" s="581"/>
      <c r="H20" s="579" t="s">
        <v>561</v>
      </c>
      <c r="I20" s="579"/>
      <c r="J20" s="330"/>
      <c r="K20" s="330"/>
      <c r="L20" s="330"/>
      <c r="M20" s="330"/>
      <c r="Y20" s="308"/>
      <c r="Z20" s="308"/>
      <c r="AA20" s="308" t="s">
        <v>77</v>
      </c>
      <c r="AB20" s="308">
        <v>120</v>
      </c>
      <c r="AC20" s="308">
        <v>90</v>
      </c>
      <c r="AD20" s="308">
        <v>65</v>
      </c>
      <c r="AE20" s="308">
        <v>55</v>
      </c>
      <c r="AF20" s="308">
        <v>50</v>
      </c>
      <c r="AG20" s="308">
        <v>45</v>
      </c>
      <c r="AH20" s="308">
        <v>40</v>
      </c>
      <c r="AI20" s="308">
        <v>35</v>
      </c>
      <c r="AJ20" s="308">
        <v>25</v>
      </c>
      <c r="AK20" s="308">
        <v>20</v>
      </c>
    </row>
    <row r="21" spans="1:37" ht="18.75" customHeight="1">
      <c r="A21" s="342" t="s">
        <v>46</v>
      </c>
      <c r="B21" s="578" t="str">
        <f>E11</f>
        <v xml:space="preserve">Rostás-Kocsis </v>
      </c>
      <c r="C21" s="578"/>
      <c r="D21" s="579" t="s">
        <v>579</v>
      </c>
      <c r="E21" s="579"/>
      <c r="F21" s="579" t="s">
        <v>562</v>
      </c>
      <c r="G21" s="579"/>
      <c r="H21" s="581"/>
      <c r="I21" s="581"/>
      <c r="J21" s="330"/>
      <c r="K21" s="330"/>
      <c r="L21" s="330"/>
      <c r="M21" s="330"/>
      <c r="Y21" s="308"/>
      <c r="Z21" s="308"/>
      <c r="AA21" s="308" t="s">
        <v>78</v>
      </c>
      <c r="AB21" s="308">
        <v>90</v>
      </c>
      <c r="AC21" s="308">
        <v>60</v>
      </c>
      <c r="AD21" s="308">
        <v>45</v>
      </c>
      <c r="AE21" s="308">
        <v>34</v>
      </c>
      <c r="AF21" s="308">
        <v>27</v>
      </c>
      <c r="AG21" s="308">
        <v>22</v>
      </c>
      <c r="AH21" s="308">
        <v>18</v>
      </c>
      <c r="AI21" s="308">
        <v>15</v>
      </c>
      <c r="AJ21" s="308">
        <v>12</v>
      </c>
      <c r="AK21" s="308">
        <v>9</v>
      </c>
    </row>
    <row r="22" spans="1:37">
      <c r="A22" s="330"/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Y22" s="308"/>
      <c r="Z22" s="308"/>
      <c r="AA22" s="308" t="s">
        <v>79</v>
      </c>
      <c r="AB22" s="308">
        <v>60</v>
      </c>
      <c r="AC22" s="308">
        <v>40</v>
      </c>
      <c r="AD22" s="308">
        <v>30</v>
      </c>
      <c r="AE22" s="308">
        <v>20</v>
      </c>
      <c r="AF22" s="308">
        <v>18</v>
      </c>
      <c r="AG22" s="308">
        <v>15</v>
      </c>
      <c r="AH22" s="308">
        <v>12</v>
      </c>
      <c r="AI22" s="308">
        <v>10</v>
      </c>
      <c r="AJ22" s="308">
        <v>8</v>
      </c>
      <c r="AK22" s="308">
        <v>6</v>
      </c>
    </row>
    <row r="23" spans="1:37">
      <c r="A23" s="330"/>
      <c r="B23" s="330"/>
      <c r="C23" s="330"/>
      <c r="D23" s="330"/>
      <c r="E23" s="330"/>
      <c r="F23" s="330"/>
      <c r="G23" s="330"/>
      <c r="H23" s="330"/>
      <c r="I23" s="330"/>
      <c r="J23" s="330"/>
      <c r="K23" s="330"/>
      <c r="L23" s="330"/>
      <c r="M23" s="330"/>
      <c r="Y23" s="308"/>
      <c r="Z23" s="308"/>
      <c r="AA23" s="308" t="s">
        <v>80</v>
      </c>
      <c r="AB23" s="308">
        <v>40</v>
      </c>
      <c r="AC23" s="308">
        <v>25</v>
      </c>
      <c r="AD23" s="308">
        <v>18</v>
      </c>
      <c r="AE23" s="308">
        <v>13</v>
      </c>
      <c r="AF23" s="308">
        <v>8</v>
      </c>
      <c r="AG23" s="308">
        <v>7</v>
      </c>
      <c r="AH23" s="308">
        <v>6</v>
      </c>
      <c r="AI23" s="308">
        <v>5</v>
      </c>
      <c r="AJ23" s="308">
        <v>4</v>
      </c>
      <c r="AK23" s="308">
        <v>3</v>
      </c>
    </row>
    <row r="24" spans="1:37">
      <c r="A24" s="330"/>
      <c r="B24" s="330"/>
      <c r="C24" s="330"/>
      <c r="D24" s="330"/>
      <c r="E24" s="330"/>
      <c r="F24" s="330"/>
      <c r="G24" s="330"/>
      <c r="H24" s="330"/>
      <c r="I24" s="330"/>
      <c r="J24" s="330"/>
      <c r="K24" s="330"/>
      <c r="L24" s="330"/>
      <c r="M24" s="330"/>
      <c r="Y24" s="308"/>
      <c r="Z24" s="308"/>
      <c r="AA24" s="308" t="s">
        <v>81</v>
      </c>
      <c r="AB24" s="308">
        <v>25</v>
      </c>
      <c r="AC24" s="308">
        <v>15</v>
      </c>
      <c r="AD24" s="308">
        <v>13</v>
      </c>
      <c r="AE24" s="308">
        <v>7</v>
      </c>
      <c r="AF24" s="308">
        <v>6</v>
      </c>
      <c r="AG24" s="308">
        <v>5</v>
      </c>
      <c r="AH24" s="308">
        <v>4</v>
      </c>
      <c r="AI24" s="308">
        <v>3</v>
      </c>
      <c r="AJ24" s="308">
        <v>2</v>
      </c>
      <c r="AK24" s="308">
        <v>1</v>
      </c>
    </row>
    <row r="25" spans="1:37">
      <c r="A25" s="330"/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Y25" s="308"/>
      <c r="Z25" s="308"/>
      <c r="AA25" s="308" t="s">
        <v>86</v>
      </c>
      <c r="AB25" s="308">
        <v>15</v>
      </c>
      <c r="AC25" s="308">
        <v>10</v>
      </c>
      <c r="AD25" s="308">
        <v>8</v>
      </c>
      <c r="AE25" s="308">
        <v>4</v>
      </c>
      <c r="AF25" s="308">
        <v>3</v>
      </c>
      <c r="AG25" s="308">
        <v>2</v>
      </c>
      <c r="AH25" s="308">
        <v>1</v>
      </c>
      <c r="AI25" s="308">
        <v>0</v>
      </c>
      <c r="AJ25" s="308">
        <v>0</v>
      </c>
      <c r="AK25" s="308">
        <v>0</v>
      </c>
    </row>
    <row r="26" spans="1:37">
      <c r="A26" s="330"/>
      <c r="B26" s="330"/>
      <c r="C26" s="330"/>
      <c r="D26" s="330"/>
      <c r="E26" s="330"/>
      <c r="F26" s="330"/>
      <c r="G26" s="330"/>
      <c r="H26" s="330"/>
      <c r="I26" s="330"/>
      <c r="J26" s="330"/>
      <c r="K26" s="330"/>
      <c r="L26" s="330"/>
      <c r="M26" s="330"/>
      <c r="Y26" s="308"/>
      <c r="Z26" s="308"/>
      <c r="AA26" s="308" t="s">
        <v>82</v>
      </c>
      <c r="AB26" s="308">
        <v>10</v>
      </c>
      <c r="AC26" s="308">
        <v>6</v>
      </c>
      <c r="AD26" s="308">
        <v>4</v>
      </c>
      <c r="AE26" s="308">
        <v>2</v>
      </c>
      <c r="AF26" s="308">
        <v>1</v>
      </c>
      <c r="AG26" s="308">
        <v>0</v>
      </c>
      <c r="AH26" s="308">
        <v>0</v>
      </c>
      <c r="AI26" s="308">
        <v>0</v>
      </c>
      <c r="AJ26" s="308">
        <v>0</v>
      </c>
      <c r="AK26" s="308">
        <v>0</v>
      </c>
    </row>
    <row r="27" spans="1:37">
      <c r="A27" s="330"/>
      <c r="B27" s="330"/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Y27" s="308"/>
      <c r="Z27" s="308"/>
      <c r="AA27" s="308" t="s">
        <v>83</v>
      </c>
      <c r="AB27" s="308">
        <v>3</v>
      </c>
      <c r="AC27" s="308">
        <v>2</v>
      </c>
      <c r="AD27" s="308">
        <v>1</v>
      </c>
      <c r="AE27" s="308">
        <v>0</v>
      </c>
      <c r="AF27" s="308">
        <v>0</v>
      </c>
      <c r="AG27" s="308">
        <v>0</v>
      </c>
      <c r="AH27" s="308">
        <v>0</v>
      </c>
      <c r="AI27" s="308">
        <v>0</v>
      </c>
      <c r="AJ27" s="308">
        <v>0</v>
      </c>
      <c r="AK27" s="308">
        <v>0</v>
      </c>
    </row>
    <row r="28" spans="1:37">
      <c r="A28" s="330"/>
      <c r="B28" s="330"/>
      <c r="C28" s="330"/>
      <c r="D28" s="330"/>
      <c r="E28" s="330"/>
      <c r="F28" s="330"/>
      <c r="G28" s="330"/>
      <c r="H28" s="330"/>
      <c r="I28" s="330"/>
      <c r="J28" s="330"/>
      <c r="K28" s="330"/>
      <c r="L28" s="330"/>
      <c r="M28" s="330"/>
    </row>
    <row r="29" spans="1:37">
      <c r="A29" s="330"/>
      <c r="B29" s="330"/>
      <c r="C29" s="330"/>
      <c r="D29" s="330"/>
      <c r="E29" s="330"/>
      <c r="F29" s="330"/>
      <c r="G29" s="330"/>
      <c r="H29" s="330"/>
      <c r="I29" s="330"/>
      <c r="J29" s="330"/>
      <c r="K29" s="330"/>
      <c r="L29" s="330"/>
      <c r="M29" s="330"/>
    </row>
    <row r="30" spans="1:37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0"/>
      <c r="M30" s="330"/>
    </row>
    <row r="31" spans="1:37">
      <c r="A31" s="330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</row>
    <row r="32" spans="1:37">
      <c r="A32" s="330"/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43"/>
      <c r="M32" s="343"/>
    </row>
    <row r="33" spans="1:18">
      <c r="A33" s="344" t="s">
        <v>26</v>
      </c>
      <c r="B33" s="345"/>
      <c r="C33" s="346"/>
      <c r="D33" s="347" t="s">
        <v>0</v>
      </c>
      <c r="E33" s="348" t="s">
        <v>28</v>
      </c>
      <c r="F33" s="349"/>
      <c r="G33" s="347" t="s">
        <v>0</v>
      </c>
      <c r="H33" s="348" t="s">
        <v>35</v>
      </c>
      <c r="I33" s="350"/>
      <c r="J33" s="348" t="s">
        <v>36</v>
      </c>
      <c r="K33" s="351" t="s">
        <v>37</v>
      </c>
      <c r="L33" s="326"/>
      <c r="M33" s="413"/>
      <c r="N33" s="414"/>
      <c r="P33" s="352"/>
      <c r="Q33" s="352"/>
      <c r="R33" s="353"/>
    </row>
    <row r="34" spans="1:18">
      <c r="A34" s="354" t="s">
        <v>27</v>
      </c>
      <c r="B34" s="355"/>
      <c r="C34" s="356"/>
      <c r="D34" s="357"/>
      <c r="E34" s="582"/>
      <c r="F34" s="582"/>
      <c r="G34" s="358" t="s">
        <v>1</v>
      </c>
      <c r="H34" s="355"/>
      <c r="I34" s="359"/>
      <c r="J34" s="360"/>
      <c r="K34" s="361" t="s">
        <v>29</v>
      </c>
      <c r="L34" s="362"/>
      <c r="M34" s="385"/>
      <c r="P34" s="364"/>
      <c r="Q34" s="364"/>
      <c r="R34" s="365"/>
    </row>
    <row r="35" spans="1:18">
      <c r="A35" s="366" t="s">
        <v>34</v>
      </c>
      <c r="B35" s="367"/>
      <c r="C35" s="368"/>
      <c r="D35" s="369"/>
      <c r="E35" s="577"/>
      <c r="F35" s="577"/>
      <c r="G35" s="370" t="s">
        <v>2</v>
      </c>
      <c r="H35" s="371"/>
      <c r="I35" s="372"/>
      <c r="J35" s="373"/>
      <c r="K35" s="374"/>
      <c r="L35" s="343"/>
      <c r="M35" s="375"/>
      <c r="P35" s="365"/>
      <c r="Q35" s="376"/>
      <c r="R35" s="365"/>
    </row>
    <row r="36" spans="1:18">
      <c r="A36" s="377"/>
      <c r="B36" s="378"/>
      <c r="C36" s="379"/>
      <c r="D36" s="369"/>
      <c r="E36" s="380"/>
      <c r="F36" s="330"/>
      <c r="G36" s="370" t="s">
        <v>3</v>
      </c>
      <c r="H36" s="371"/>
      <c r="I36" s="372"/>
      <c r="J36" s="373"/>
      <c r="K36" s="361" t="s">
        <v>30</v>
      </c>
      <c r="L36" s="362"/>
      <c r="M36" s="363"/>
      <c r="P36" s="364"/>
      <c r="Q36" s="364"/>
      <c r="R36" s="365"/>
    </row>
    <row r="37" spans="1:18">
      <c r="A37" s="381"/>
      <c r="B37" s="382"/>
      <c r="C37" s="383"/>
      <c r="D37" s="369"/>
      <c r="E37" s="380"/>
      <c r="F37" s="330"/>
      <c r="G37" s="370" t="s">
        <v>4</v>
      </c>
      <c r="H37" s="371"/>
      <c r="I37" s="372"/>
      <c r="J37" s="373"/>
      <c r="K37" s="384"/>
      <c r="L37" s="330"/>
      <c r="M37" s="385"/>
      <c r="P37" s="365"/>
      <c r="Q37" s="376"/>
      <c r="R37" s="365"/>
    </row>
    <row r="38" spans="1:18">
      <c r="A38" s="386"/>
      <c r="B38" s="387"/>
      <c r="C38" s="388"/>
      <c r="D38" s="369"/>
      <c r="E38" s="380"/>
      <c r="F38" s="330"/>
      <c r="G38" s="370" t="s">
        <v>5</v>
      </c>
      <c r="H38" s="371"/>
      <c r="I38" s="372"/>
      <c r="J38" s="373"/>
      <c r="K38" s="366"/>
      <c r="L38" s="343"/>
      <c r="M38" s="375"/>
      <c r="P38" s="365"/>
      <c r="Q38" s="376"/>
      <c r="R38" s="365"/>
    </row>
    <row r="39" spans="1:18">
      <c r="A39" s="389"/>
      <c r="B39" s="390"/>
      <c r="C39" s="383"/>
      <c r="D39" s="369"/>
      <c r="E39" s="380"/>
      <c r="F39" s="330"/>
      <c r="G39" s="370" t="s">
        <v>6</v>
      </c>
      <c r="H39" s="371"/>
      <c r="I39" s="372"/>
      <c r="J39" s="373"/>
      <c r="K39" s="361" t="s">
        <v>25</v>
      </c>
      <c r="L39" s="362"/>
      <c r="M39" s="363"/>
      <c r="P39" s="364"/>
      <c r="Q39" s="364"/>
      <c r="R39" s="365"/>
    </row>
    <row r="40" spans="1:18">
      <c r="A40" s="389"/>
      <c r="B40" s="390"/>
      <c r="C40" s="391"/>
      <c r="D40" s="369"/>
      <c r="E40" s="380"/>
      <c r="F40" s="330"/>
      <c r="G40" s="370" t="s">
        <v>7</v>
      </c>
      <c r="H40" s="371"/>
      <c r="I40" s="372"/>
      <c r="J40" s="373"/>
      <c r="K40" s="384"/>
      <c r="L40" s="330"/>
      <c r="M40" s="385"/>
      <c r="P40" s="365"/>
      <c r="Q40" s="376"/>
      <c r="R40" s="365"/>
    </row>
    <row r="41" spans="1:18">
      <c r="A41" s="392"/>
      <c r="B41" s="393"/>
      <c r="C41" s="394"/>
      <c r="D41" s="395"/>
      <c r="E41" s="396"/>
      <c r="F41" s="343"/>
      <c r="G41" s="397" t="s">
        <v>8</v>
      </c>
      <c r="H41" s="367"/>
      <c r="I41" s="398"/>
      <c r="J41" s="399"/>
      <c r="K41" s="366" t="e">
        <f>L4</f>
        <v>#REF!</v>
      </c>
      <c r="L41" s="343"/>
      <c r="M41" s="375"/>
      <c r="P41" s="365"/>
      <c r="Q41" s="376"/>
      <c r="R41" s="400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4">
    <tabColor indexed="11"/>
  </sheetPr>
  <dimension ref="A1:AK41"/>
  <sheetViews>
    <sheetView workbookViewId="0">
      <selection activeCell="M12" sqref="M12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>
      <c r="A1" s="593" t="str">
        <f>Altalanos!$A$6</f>
        <v>Diákolimpia</v>
      </c>
      <c r="B1" s="593"/>
      <c r="C1" s="593"/>
      <c r="D1" s="593"/>
      <c r="E1" s="593"/>
      <c r="F1" s="593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146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49"/>
      <c r="R3" s="151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97" t="s">
        <v>58</v>
      </c>
      <c r="Q4" s="198" t="s">
        <v>67</v>
      </c>
      <c r="R4" s="198" t="s">
        <v>63</v>
      </c>
      <c r="S4" s="38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P5" s="199" t="s">
        <v>65</v>
      </c>
      <c r="Q5" s="200" t="s">
        <v>61</v>
      </c>
      <c r="R5" s="200" t="s">
        <v>68</v>
      </c>
      <c r="S5" s="38"/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P6" s="201" t="s">
        <v>66</v>
      </c>
      <c r="Q6" s="202" t="s">
        <v>69</v>
      </c>
      <c r="R6" s="202" t="s">
        <v>64</v>
      </c>
      <c r="S6" s="38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569" t="s">
        <v>142</v>
      </c>
      <c r="F7" s="570"/>
      <c r="G7" s="569" t="s">
        <v>143</v>
      </c>
      <c r="H7" s="570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P7" s="197" t="s">
        <v>72</v>
      </c>
      <c r="Q7" s="198" t="s">
        <v>60</v>
      </c>
      <c r="R7" s="198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P8" s="199" t="s">
        <v>73</v>
      </c>
      <c r="Q8" s="200" t="s">
        <v>62</v>
      </c>
      <c r="R8" s="200" t="s">
        <v>71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569" t="s">
        <v>136</v>
      </c>
      <c r="F9" s="570"/>
      <c r="G9" s="569" t="s">
        <v>137</v>
      </c>
      <c r="H9" s="570"/>
      <c r="I9" s="187"/>
      <c r="J9" s="130"/>
      <c r="K9" s="453" t="s">
        <v>517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569" t="s">
        <v>140</v>
      </c>
      <c r="F11" s="570"/>
      <c r="G11" s="569" t="s">
        <v>141</v>
      </c>
      <c r="H11" s="570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569" t="s">
        <v>138</v>
      </c>
      <c r="F13" s="570"/>
      <c r="G13" s="569" t="s">
        <v>139</v>
      </c>
      <c r="H13" s="570"/>
      <c r="I13" s="187" t="str">
        <f>IF($B13="","",VLOOKUP($B13,#REF!,4))</f>
        <v/>
      </c>
      <c r="J13" s="130"/>
      <c r="K13" s="453" t="s">
        <v>516</v>
      </c>
      <c r="L13" s="209"/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185"/>
      <c r="C14" s="188"/>
      <c r="D14" s="188"/>
      <c r="E14" s="188"/>
      <c r="F14" s="188"/>
      <c r="G14" s="188"/>
      <c r="H14" s="188"/>
      <c r="I14" s="188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184"/>
      <c r="C15" s="186" t="str">
        <f>IF($B15="","",VLOOKUP($B15,#REF!,5))</f>
        <v/>
      </c>
      <c r="D15" s="186" t="str">
        <f>IF($B15="","",VLOOKUP($B15,#REF!,15))</f>
        <v/>
      </c>
      <c r="E15" s="569" t="s">
        <v>144</v>
      </c>
      <c r="F15" s="570"/>
      <c r="G15" s="569" t="s">
        <v>145</v>
      </c>
      <c r="H15" s="570"/>
      <c r="I15" s="187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Bencsik</v>
      </c>
      <c r="E18" s="562"/>
      <c r="F18" s="562" t="str">
        <f>E9</f>
        <v>Perge</v>
      </c>
      <c r="G18" s="562"/>
      <c r="H18" s="562" t="str">
        <f>E11</f>
        <v>Móczár</v>
      </c>
      <c r="I18" s="562"/>
      <c r="J18" s="562" t="str">
        <f>E13</f>
        <v>Halas</v>
      </c>
      <c r="K18" s="562"/>
      <c r="L18" s="562" t="str">
        <f>E15</f>
        <v>Györgydeák</v>
      </c>
      <c r="M18" s="562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Bencsik</v>
      </c>
      <c r="C19" s="566"/>
      <c r="D19" s="560"/>
      <c r="E19" s="560"/>
      <c r="F19" s="557" t="s">
        <v>511</v>
      </c>
      <c r="G19" s="558"/>
      <c r="H19" s="561" t="s">
        <v>237</v>
      </c>
      <c r="I19" s="562"/>
      <c r="J19" s="561" t="s">
        <v>511</v>
      </c>
      <c r="K19" s="562"/>
      <c r="L19" s="561" t="s">
        <v>237</v>
      </c>
      <c r="M19" s="562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Perge</v>
      </c>
      <c r="C20" s="566"/>
      <c r="D20" s="557" t="s">
        <v>512</v>
      </c>
      <c r="E20" s="558"/>
      <c r="F20" s="560"/>
      <c r="G20" s="560"/>
      <c r="H20" s="561" t="s">
        <v>512</v>
      </c>
      <c r="I20" s="562"/>
      <c r="J20" s="557" t="s">
        <v>562</v>
      </c>
      <c r="K20" s="558"/>
      <c r="L20" s="561" t="s">
        <v>512</v>
      </c>
      <c r="M20" s="562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Móczár</v>
      </c>
      <c r="C21" s="566"/>
      <c r="D21" s="557" t="s">
        <v>237</v>
      </c>
      <c r="E21" s="558"/>
      <c r="F21" s="557" t="s">
        <v>511</v>
      </c>
      <c r="G21" s="558"/>
      <c r="H21" s="560"/>
      <c r="I21" s="560"/>
      <c r="J21" s="557" t="s">
        <v>511</v>
      </c>
      <c r="K21" s="558"/>
      <c r="L21" s="557" t="s">
        <v>237</v>
      </c>
      <c r="M21" s="558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566" t="str">
        <f>E13</f>
        <v>Halas</v>
      </c>
      <c r="C22" s="566"/>
      <c r="D22" s="557" t="s">
        <v>580</v>
      </c>
      <c r="E22" s="558"/>
      <c r="F22" s="557" t="s">
        <v>561</v>
      </c>
      <c r="G22" s="558"/>
      <c r="H22" s="561" t="s">
        <v>512</v>
      </c>
      <c r="I22" s="562"/>
      <c r="J22" s="560"/>
      <c r="K22" s="560"/>
      <c r="L22" s="557" t="s">
        <v>580</v>
      </c>
      <c r="M22" s="558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52</v>
      </c>
      <c r="B23" s="566" t="str">
        <f>E15</f>
        <v>Györgydeák</v>
      </c>
      <c r="C23" s="566"/>
      <c r="D23" s="557" t="s">
        <v>237</v>
      </c>
      <c r="E23" s="558"/>
      <c r="F23" s="557" t="s">
        <v>511</v>
      </c>
      <c r="G23" s="558"/>
      <c r="H23" s="561" t="s">
        <v>237</v>
      </c>
      <c r="I23" s="562"/>
      <c r="J23" s="561" t="s">
        <v>511</v>
      </c>
      <c r="K23" s="562"/>
      <c r="L23" s="560"/>
      <c r="M23" s="56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5" priority="2" stopIfTrue="1" operator="equal">
      <formula>"Bye"</formula>
    </cfRule>
  </conditionalFormatting>
  <conditionalFormatting sqref="R41">
    <cfRule type="expression" dxfId="1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AK41"/>
  <sheetViews>
    <sheetView topLeftCell="A4" workbookViewId="0">
      <selection activeCell="L17" sqref="L17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593" t="str">
        <f>Altalanos!$A$6</f>
        <v>Diákolimpia</v>
      </c>
      <c r="B1" s="593"/>
      <c r="C1" s="593"/>
      <c r="D1" s="593"/>
      <c r="E1" s="593"/>
      <c r="F1" s="593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208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569" t="s">
        <v>147</v>
      </c>
      <c r="F7" s="570"/>
      <c r="G7" s="569" t="s">
        <v>148</v>
      </c>
      <c r="H7" s="570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569" t="s">
        <v>149</v>
      </c>
      <c r="F9" s="570"/>
      <c r="G9" s="569" t="s">
        <v>150</v>
      </c>
      <c r="H9" s="570"/>
      <c r="I9" s="187" t="str">
        <f>IF($B9="","",VLOOKUP($B9,#REF!,4))</f>
        <v/>
      </c>
      <c r="J9" s="130"/>
      <c r="K9" s="453" t="s">
        <v>516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569" t="s">
        <v>151</v>
      </c>
      <c r="F11" s="570"/>
      <c r="G11" s="569" t="s">
        <v>152</v>
      </c>
      <c r="H11" s="570"/>
      <c r="I11" s="187" t="str">
        <f>IF($B11="","",VLOOKUP($B11,#REF!,4))</f>
        <v/>
      </c>
      <c r="J11" s="130"/>
      <c r="K11" s="453" t="s">
        <v>517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569" t="s">
        <v>147</v>
      </c>
      <c r="F13" s="570"/>
      <c r="G13" s="569" t="s">
        <v>153</v>
      </c>
      <c r="H13" s="570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Tajta</v>
      </c>
      <c r="E18" s="562"/>
      <c r="F18" s="562" t="str">
        <f>E9</f>
        <v>Marosi</v>
      </c>
      <c r="G18" s="562"/>
      <c r="H18" s="562" t="str">
        <f>E11</f>
        <v>Král</v>
      </c>
      <c r="I18" s="562"/>
      <c r="J18" s="562" t="str">
        <f>E13</f>
        <v>Tajta</v>
      </c>
      <c r="K18" s="562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Tajta</v>
      </c>
      <c r="C19" s="566"/>
      <c r="D19" s="560"/>
      <c r="E19" s="560"/>
      <c r="F19" s="557" t="s">
        <v>511</v>
      </c>
      <c r="G19" s="558"/>
      <c r="H19" s="557" t="s">
        <v>511</v>
      </c>
      <c r="I19" s="558"/>
      <c r="J19" s="561" t="s">
        <v>511</v>
      </c>
      <c r="K19" s="562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Marosi</v>
      </c>
      <c r="C20" s="566"/>
      <c r="D20" s="557" t="s">
        <v>512</v>
      </c>
      <c r="E20" s="558"/>
      <c r="F20" s="560"/>
      <c r="G20" s="560"/>
      <c r="H20" s="557" t="s">
        <v>514</v>
      </c>
      <c r="I20" s="558"/>
      <c r="J20" s="557" t="s">
        <v>512</v>
      </c>
      <c r="K20" s="558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Král</v>
      </c>
      <c r="C21" s="566"/>
      <c r="D21" s="557" t="s">
        <v>512</v>
      </c>
      <c r="E21" s="558"/>
      <c r="F21" s="557" t="s">
        <v>515</v>
      </c>
      <c r="G21" s="558"/>
      <c r="H21" s="560"/>
      <c r="I21" s="560"/>
      <c r="J21" s="557" t="s">
        <v>513</v>
      </c>
      <c r="K21" s="558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566" t="str">
        <f>E13</f>
        <v>Tajta</v>
      </c>
      <c r="C22" s="566"/>
      <c r="D22" s="557" t="s">
        <v>511</v>
      </c>
      <c r="E22" s="558"/>
      <c r="F22" s="557" t="s">
        <v>511</v>
      </c>
      <c r="G22" s="558"/>
      <c r="H22" s="561" t="s">
        <v>511</v>
      </c>
      <c r="I22" s="562"/>
      <c r="J22" s="560"/>
      <c r="K22" s="56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3" priority="2" stopIfTrue="1" operator="equal">
      <formula>"Bye"</formula>
    </cfRule>
  </conditionalFormatting>
  <conditionalFormatting sqref="R41">
    <cfRule type="expression" dxfId="1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52"/>
  <sheetViews>
    <sheetView topLeftCell="E1" workbookViewId="0">
      <selection activeCell="I16" sqref="I16"/>
    </sheetView>
  </sheetViews>
  <sheetFormatPr defaultColWidth="9.109375" defaultRowHeight="14.4"/>
  <cols>
    <col min="1" max="1" width="4.6640625" style="233" customWidth="1"/>
    <col min="2" max="2" width="20.5546875" style="233" customWidth="1"/>
    <col min="3" max="3" width="20.10937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4" t="s">
        <v>209</v>
      </c>
      <c r="C2" s="235" t="s">
        <v>100</v>
      </c>
      <c r="D2" s="236" t="s">
        <v>210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>
      <c r="E6" s="239">
        <v>1</v>
      </c>
      <c r="F6" s="240" t="s">
        <v>213</v>
      </c>
    </row>
    <row r="7" spans="2:9">
      <c r="D7" s="456" t="s">
        <v>237</v>
      </c>
      <c r="E7" s="239"/>
      <c r="F7" s="242"/>
      <c r="G7" s="240" t="s">
        <v>213</v>
      </c>
    </row>
    <row r="8" spans="2:9">
      <c r="D8" s="243"/>
      <c r="E8" s="239">
        <v>2</v>
      </c>
      <c r="F8" s="244" t="s">
        <v>214</v>
      </c>
      <c r="G8" s="455" t="s">
        <v>520</v>
      </c>
    </row>
    <row r="9" spans="2:9">
      <c r="C9" s="244" t="s">
        <v>216</v>
      </c>
      <c r="D9" s="246"/>
      <c r="E9" s="239"/>
      <c r="G9" s="247"/>
      <c r="H9" s="240" t="s">
        <v>213</v>
      </c>
    </row>
    <row r="10" spans="2:9">
      <c r="C10" s="243"/>
      <c r="D10" s="246"/>
      <c r="E10" s="239">
        <v>3</v>
      </c>
      <c r="F10" s="240" t="s">
        <v>215</v>
      </c>
      <c r="G10" s="247"/>
      <c r="H10" s="464" t="s">
        <v>524</v>
      </c>
    </row>
    <row r="11" spans="2:9">
      <c r="C11" s="246"/>
      <c r="D11" s="244" t="s">
        <v>216</v>
      </c>
      <c r="E11" s="239"/>
      <c r="F11" s="242"/>
      <c r="G11" s="240" t="s">
        <v>215</v>
      </c>
      <c r="H11" s="249"/>
    </row>
    <row r="12" spans="2:9">
      <c r="C12" s="246"/>
      <c r="E12" s="239">
        <v>4</v>
      </c>
      <c r="F12" s="244" t="s">
        <v>216</v>
      </c>
      <c r="G12" s="454" t="s">
        <v>518</v>
      </c>
      <c r="H12" s="247"/>
    </row>
    <row r="13" spans="2:9">
      <c r="B13" s="241"/>
      <c r="C13" s="246"/>
      <c r="E13" s="239"/>
      <c r="H13" s="247"/>
      <c r="I13" s="240" t="s">
        <v>217</v>
      </c>
    </row>
    <row r="14" spans="2:9">
      <c r="B14" s="250"/>
      <c r="C14" s="246"/>
      <c r="E14" s="239">
        <v>5</v>
      </c>
      <c r="F14" s="240" t="s">
        <v>217</v>
      </c>
      <c r="H14" s="247"/>
      <c r="I14" s="472" t="s">
        <v>528</v>
      </c>
    </row>
    <row r="15" spans="2:9">
      <c r="B15" s="247"/>
      <c r="C15" s="246"/>
      <c r="D15" s="244" t="s">
        <v>218</v>
      </c>
      <c r="E15" s="239"/>
      <c r="F15" s="242"/>
      <c r="G15" s="240" t="s">
        <v>217</v>
      </c>
      <c r="H15" s="247"/>
      <c r="I15" s="246"/>
    </row>
    <row r="16" spans="2:9">
      <c r="C16" s="246"/>
      <c r="D16" s="243"/>
      <c r="E16" s="239">
        <v>6</v>
      </c>
      <c r="F16" s="244" t="s">
        <v>218</v>
      </c>
      <c r="G16" s="455" t="s">
        <v>519</v>
      </c>
      <c r="H16" s="249"/>
      <c r="I16" s="246"/>
    </row>
    <row r="17" spans="2:9">
      <c r="C17" s="240" t="s">
        <v>219</v>
      </c>
      <c r="D17" s="246"/>
      <c r="E17" s="239"/>
      <c r="G17" s="247"/>
      <c r="H17" s="240" t="s">
        <v>217</v>
      </c>
      <c r="I17" s="246"/>
    </row>
    <row r="18" spans="2:9">
      <c r="D18" s="246"/>
      <c r="E18" s="239">
        <v>7</v>
      </c>
      <c r="F18" s="240" t="s">
        <v>219</v>
      </c>
      <c r="G18" s="247"/>
      <c r="H18" s="461" t="s">
        <v>523</v>
      </c>
    </row>
    <row r="19" spans="2:9">
      <c r="D19" s="240" t="s">
        <v>219</v>
      </c>
      <c r="E19" s="239"/>
      <c r="F19" s="242"/>
      <c r="G19" s="244" t="s">
        <v>220</v>
      </c>
    </row>
    <row r="20" spans="2:9">
      <c r="E20" s="239">
        <v>8</v>
      </c>
      <c r="F20" s="244" t="s">
        <v>220</v>
      </c>
      <c r="G20" s="460" t="s">
        <v>522</v>
      </c>
    </row>
    <row r="22" spans="2:9">
      <c r="E22" s="251"/>
    </row>
    <row r="23" spans="2:9">
      <c r="B23" s="233">
        <v>1</v>
      </c>
      <c r="C23" s="241"/>
      <c r="E23" s="251"/>
      <c r="H23" s="233">
        <v>1</v>
      </c>
      <c r="I23" s="241"/>
    </row>
    <row r="24" spans="2:9">
      <c r="E24" s="251"/>
    </row>
    <row r="25" spans="2:9">
      <c r="B25" s="233">
        <v>2</v>
      </c>
      <c r="C25" s="241"/>
      <c r="E25" s="251"/>
      <c r="H25" s="233">
        <v>2</v>
      </c>
      <c r="I25" s="241"/>
    </row>
    <row r="26" spans="2:9">
      <c r="E26" s="251"/>
    </row>
    <row r="27" spans="2:9">
      <c r="B27" s="233">
        <v>3</v>
      </c>
      <c r="C27" s="241"/>
      <c r="E27" s="251"/>
      <c r="H27" s="233">
        <v>3</v>
      </c>
      <c r="I27" s="241"/>
    </row>
    <row r="28" spans="2:9">
      <c r="E28" s="251"/>
    </row>
    <row r="29" spans="2:9">
      <c r="B29" s="233">
        <v>3</v>
      </c>
      <c r="C29" s="241"/>
      <c r="E29" s="251"/>
      <c r="H29" s="233">
        <v>3</v>
      </c>
      <c r="I29" s="241"/>
    </row>
    <row r="30" spans="2:9">
      <c r="E30" s="251"/>
    </row>
    <row r="31" spans="2:9">
      <c r="E31" s="251"/>
      <c r="H31" s="252"/>
    </row>
    <row r="32" spans="2:9">
      <c r="E32" s="251"/>
    </row>
    <row r="33" spans="5:5">
      <c r="E33" s="251"/>
    </row>
    <row r="34" spans="5:5">
      <c r="E34" s="251"/>
    </row>
    <row r="35" spans="5:5">
      <c r="E35" s="251"/>
    </row>
    <row r="36" spans="5:5">
      <c r="E36" s="251"/>
    </row>
    <row r="37" spans="5:5">
      <c r="E37" s="251"/>
    </row>
    <row r="38" spans="5:5">
      <c r="E38" s="251"/>
    </row>
    <row r="39" spans="5:5">
      <c r="E39" s="251"/>
    </row>
    <row r="40" spans="5:5">
      <c r="E40" s="251"/>
    </row>
    <row r="41" spans="5:5">
      <c r="E41" s="251"/>
    </row>
    <row r="42" spans="5:5">
      <c r="E42" s="251"/>
    </row>
    <row r="43" spans="5:5">
      <c r="E43" s="251"/>
    </row>
    <row r="44" spans="5:5">
      <c r="E44" s="251"/>
    </row>
    <row r="45" spans="5:5">
      <c r="E45" s="251"/>
    </row>
    <row r="46" spans="5:5">
      <c r="E46" s="251"/>
    </row>
    <row r="47" spans="5:5">
      <c r="E47" s="251"/>
    </row>
    <row r="48" spans="5:5">
      <c r="E48" s="251"/>
    </row>
    <row r="49" spans="5:5">
      <c r="E49" s="251"/>
    </row>
    <row r="50" spans="5:5">
      <c r="E50" s="251"/>
    </row>
    <row r="51" spans="5:5">
      <c r="E51" s="251"/>
    </row>
    <row r="52" spans="5:5">
      <c r="E52" s="251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68"/>
  <sheetViews>
    <sheetView topLeftCell="E10" workbookViewId="0">
      <selection activeCell="H24" sqref="H24"/>
    </sheetView>
  </sheetViews>
  <sheetFormatPr defaultColWidth="9.109375" defaultRowHeight="14.4"/>
  <cols>
    <col min="1" max="1" width="4.6640625" style="265" customWidth="1"/>
    <col min="2" max="2" width="21.5546875" style="265" customWidth="1"/>
    <col min="3" max="3" width="21.6640625" style="265" customWidth="1"/>
    <col min="4" max="4" width="20.5546875" style="265" customWidth="1"/>
    <col min="5" max="5" width="9.109375" style="265"/>
    <col min="6" max="6" width="23.5546875" style="265" customWidth="1"/>
    <col min="7" max="7" width="18" style="265" customWidth="1"/>
    <col min="8" max="8" width="17.88671875" style="265" customWidth="1"/>
    <col min="9" max="9" width="20.109375" style="265" customWidth="1"/>
    <col min="10" max="16384" width="9.109375" style="265"/>
  </cols>
  <sheetData>
    <row r="2" spans="2:9" ht="21">
      <c r="B2" s="287" t="s">
        <v>300</v>
      </c>
      <c r="F2" s="266" t="s">
        <v>324</v>
      </c>
    </row>
    <row r="4" spans="2:9" ht="18">
      <c r="D4" s="267"/>
    </row>
    <row r="5" spans="2:9">
      <c r="B5" s="268" t="s">
        <v>211</v>
      </c>
      <c r="H5" s="268" t="s">
        <v>212</v>
      </c>
    </row>
    <row r="6" spans="2:9">
      <c r="E6" s="269">
        <v>1</v>
      </c>
      <c r="F6" s="279" t="s">
        <v>325</v>
      </c>
    </row>
    <row r="7" spans="2:9">
      <c r="D7" s="465" t="s">
        <v>237</v>
      </c>
      <c r="E7" s="269"/>
      <c r="F7" s="288"/>
      <c r="G7" s="279" t="s">
        <v>325</v>
      </c>
    </row>
    <row r="8" spans="2:9">
      <c r="D8" s="274"/>
      <c r="E8" s="269">
        <v>2</v>
      </c>
      <c r="F8" s="275" t="s">
        <v>237</v>
      </c>
      <c r="G8" s="280"/>
    </row>
    <row r="9" spans="2:9">
      <c r="C9" s="272"/>
      <c r="D9" s="277"/>
      <c r="E9" s="269"/>
      <c r="G9" s="283"/>
      <c r="H9" s="279" t="s">
        <v>325</v>
      </c>
    </row>
    <row r="10" spans="2:9">
      <c r="C10" s="274"/>
      <c r="D10" s="277"/>
      <c r="E10" s="269">
        <v>3</v>
      </c>
      <c r="F10" s="279"/>
      <c r="G10" s="283"/>
      <c r="H10" s="467" t="s">
        <v>521</v>
      </c>
    </row>
    <row r="11" spans="2:9">
      <c r="C11" s="277"/>
      <c r="D11" s="466" t="s">
        <v>237</v>
      </c>
      <c r="E11" s="269"/>
      <c r="F11" s="288"/>
      <c r="G11" s="275" t="s">
        <v>326</v>
      </c>
      <c r="H11" s="282"/>
    </row>
    <row r="12" spans="2:9">
      <c r="C12" s="277"/>
      <c r="E12" s="269">
        <v>4</v>
      </c>
      <c r="F12" s="275" t="s">
        <v>326</v>
      </c>
      <c r="H12" s="283"/>
    </row>
    <row r="13" spans="2:9">
      <c r="B13" s="272"/>
      <c r="C13" s="277"/>
      <c r="E13" s="269"/>
      <c r="H13" s="283"/>
      <c r="I13" s="279" t="s">
        <v>325</v>
      </c>
    </row>
    <row r="14" spans="2:9">
      <c r="B14" s="274"/>
      <c r="C14" s="277"/>
      <c r="E14" s="269">
        <v>5</v>
      </c>
      <c r="F14" s="279" t="s">
        <v>327</v>
      </c>
      <c r="H14" s="283"/>
      <c r="I14" s="473" t="s">
        <v>521</v>
      </c>
    </row>
    <row r="15" spans="2:9">
      <c r="B15" s="277"/>
      <c r="C15" s="277"/>
      <c r="D15" s="465" t="s">
        <v>237</v>
      </c>
      <c r="E15" s="269"/>
      <c r="F15" s="288"/>
      <c r="G15" s="279" t="s">
        <v>327</v>
      </c>
      <c r="H15" s="283"/>
      <c r="I15" s="282"/>
    </row>
    <row r="16" spans="2:9">
      <c r="B16" s="277"/>
      <c r="C16" s="277"/>
      <c r="D16" s="274"/>
      <c r="E16" s="269">
        <v>6</v>
      </c>
      <c r="F16" s="275" t="s">
        <v>237</v>
      </c>
      <c r="G16" s="280"/>
      <c r="H16" s="282"/>
      <c r="I16" s="282"/>
    </row>
    <row r="17" spans="2:9">
      <c r="B17" s="277"/>
      <c r="C17" s="281"/>
      <c r="D17" s="277"/>
      <c r="E17" s="269"/>
      <c r="G17" s="283"/>
      <c r="H17" s="279" t="s">
        <v>328</v>
      </c>
      <c r="I17" s="282"/>
    </row>
    <row r="18" spans="2:9">
      <c r="B18" s="277"/>
      <c r="D18" s="277"/>
      <c r="E18" s="269">
        <v>7</v>
      </c>
      <c r="F18" s="279" t="s">
        <v>328</v>
      </c>
      <c r="G18" s="283"/>
      <c r="H18" s="463" t="s">
        <v>520</v>
      </c>
      <c r="I18" s="283"/>
    </row>
    <row r="19" spans="2:9">
      <c r="B19" s="277"/>
      <c r="D19" s="466" t="s">
        <v>237</v>
      </c>
      <c r="E19" s="269"/>
      <c r="F19" s="288"/>
      <c r="G19" s="279" t="s">
        <v>328</v>
      </c>
      <c r="I19" s="283"/>
    </row>
    <row r="20" spans="2:9">
      <c r="B20" s="277"/>
      <c r="E20" s="269">
        <v>8</v>
      </c>
      <c r="F20" s="275" t="s">
        <v>329</v>
      </c>
      <c r="G20" s="457" t="s">
        <v>520</v>
      </c>
      <c r="I20" s="283"/>
    </row>
    <row r="21" spans="2:9">
      <c r="B21" s="281"/>
      <c r="E21" s="269"/>
      <c r="I21" s="546" t="s">
        <v>520</v>
      </c>
    </row>
    <row r="22" spans="2:9">
      <c r="B22" s="274"/>
      <c r="E22" s="269">
        <v>9</v>
      </c>
      <c r="F22" s="279" t="s">
        <v>330</v>
      </c>
      <c r="I22" s="288"/>
    </row>
    <row r="23" spans="2:9">
      <c r="B23" s="277"/>
      <c r="D23" s="275" t="s">
        <v>237</v>
      </c>
      <c r="E23" s="269"/>
      <c r="F23" s="288"/>
      <c r="G23" s="279" t="s">
        <v>330</v>
      </c>
      <c r="I23" s="283"/>
    </row>
    <row r="24" spans="2:9">
      <c r="B24" s="277"/>
      <c r="D24" s="274"/>
      <c r="E24" s="269">
        <v>10</v>
      </c>
      <c r="F24" s="275" t="s">
        <v>331</v>
      </c>
      <c r="G24" s="458" t="s">
        <v>521</v>
      </c>
      <c r="I24" s="283"/>
    </row>
    <row r="25" spans="2:9">
      <c r="B25" s="277"/>
      <c r="C25" s="272"/>
      <c r="D25" s="277"/>
      <c r="E25" s="269"/>
      <c r="G25" s="283"/>
      <c r="H25" s="279" t="s">
        <v>330</v>
      </c>
      <c r="I25" s="283"/>
    </row>
    <row r="26" spans="2:9">
      <c r="B26" s="277"/>
      <c r="C26" s="274"/>
      <c r="D26" s="277"/>
      <c r="E26" s="269">
        <v>11</v>
      </c>
      <c r="F26" s="279" t="s">
        <v>237</v>
      </c>
      <c r="G26" s="283"/>
      <c r="H26" s="488" t="s">
        <v>536</v>
      </c>
      <c r="I26" s="282"/>
    </row>
    <row r="27" spans="2:9">
      <c r="B27" s="277"/>
      <c r="C27" s="277"/>
      <c r="D27" s="466" t="s">
        <v>237</v>
      </c>
      <c r="E27" s="269"/>
      <c r="F27" s="288"/>
      <c r="G27" s="275" t="s">
        <v>332</v>
      </c>
      <c r="H27" s="282"/>
      <c r="I27" s="282"/>
    </row>
    <row r="28" spans="2:9">
      <c r="B28" s="277"/>
      <c r="C28" s="277"/>
      <c r="E28" s="269">
        <v>12</v>
      </c>
      <c r="F28" s="275" t="s">
        <v>332</v>
      </c>
      <c r="H28" s="283"/>
      <c r="I28" s="282"/>
    </row>
    <row r="29" spans="2:9">
      <c r="B29" s="281"/>
      <c r="C29" s="277"/>
      <c r="E29" s="269"/>
      <c r="H29" s="283"/>
      <c r="I29" s="275" t="s">
        <v>335</v>
      </c>
    </row>
    <row r="30" spans="2:9">
      <c r="C30" s="277"/>
      <c r="E30" s="269">
        <v>13</v>
      </c>
      <c r="F30" s="279" t="s">
        <v>333</v>
      </c>
      <c r="H30" s="283"/>
      <c r="I30" s="487" t="s">
        <v>535</v>
      </c>
    </row>
    <row r="31" spans="2:9">
      <c r="C31" s="277"/>
      <c r="D31" s="279" t="s">
        <v>237</v>
      </c>
      <c r="E31" s="269"/>
      <c r="F31" s="288"/>
      <c r="G31" s="279" t="s">
        <v>333</v>
      </c>
      <c r="H31" s="283"/>
    </row>
    <row r="32" spans="2:9">
      <c r="C32" s="277"/>
      <c r="D32" s="274"/>
      <c r="E32" s="269">
        <v>14</v>
      </c>
      <c r="F32" s="275" t="s">
        <v>334</v>
      </c>
      <c r="G32" s="458" t="s">
        <v>520</v>
      </c>
      <c r="H32" s="282"/>
    </row>
    <row r="33" spans="2:9">
      <c r="C33" s="279"/>
      <c r="D33" s="277"/>
      <c r="G33" s="283"/>
      <c r="H33" s="275" t="s">
        <v>335</v>
      </c>
    </row>
    <row r="34" spans="2:9">
      <c r="D34" s="277"/>
      <c r="E34" s="269">
        <v>15</v>
      </c>
      <c r="F34" s="279" t="s">
        <v>237</v>
      </c>
      <c r="G34" s="283"/>
      <c r="H34" s="463" t="s">
        <v>521</v>
      </c>
    </row>
    <row r="35" spans="2:9">
      <c r="D35" s="466" t="s">
        <v>237</v>
      </c>
      <c r="E35" s="269"/>
      <c r="F35" s="288"/>
      <c r="G35" s="275" t="s">
        <v>335</v>
      </c>
    </row>
    <row r="36" spans="2:9">
      <c r="E36" s="269">
        <v>16</v>
      </c>
      <c r="F36" s="275" t="s">
        <v>335</v>
      </c>
    </row>
    <row r="38" spans="2:9">
      <c r="E38" s="286"/>
    </row>
    <row r="39" spans="2:9">
      <c r="B39" s="265">
        <v>1</v>
      </c>
      <c r="C39" s="272"/>
      <c r="E39" s="286"/>
      <c r="H39" s="265">
        <v>1</v>
      </c>
      <c r="I39" s="272"/>
    </row>
    <row r="40" spans="2:9">
      <c r="E40" s="286"/>
    </row>
    <row r="41" spans="2:9">
      <c r="B41" s="265">
        <v>2</v>
      </c>
      <c r="C41" s="272"/>
      <c r="E41" s="286"/>
      <c r="H41" s="265">
        <v>2</v>
      </c>
      <c r="I41" s="272"/>
    </row>
    <row r="42" spans="2:9">
      <c r="E42" s="286"/>
    </row>
    <row r="43" spans="2:9">
      <c r="B43" s="265">
        <v>3</v>
      </c>
      <c r="C43" s="272"/>
      <c r="E43" s="286"/>
      <c r="H43" s="265">
        <v>3</v>
      </c>
      <c r="I43" s="272"/>
    </row>
    <row r="44" spans="2:9">
      <c r="E44" s="286"/>
    </row>
    <row r="45" spans="2:9">
      <c r="B45" s="265">
        <v>3</v>
      </c>
      <c r="C45" s="272"/>
      <c r="E45" s="286"/>
      <c r="H45" s="265">
        <v>3</v>
      </c>
      <c r="I45" s="272"/>
    </row>
    <row r="46" spans="2:9">
      <c r="E46" s="286"/>
    </row>
    <row r="47" spans="2:9">
      <c r="E47" s="286"/>
      <c r="H47" s="289"/>
    </row>
    <row r="48" spans="2:9">
      <c r="E48" s="286"/>
    </row>
    <row r="49" spans="5:5">
      <c r="E49" s="286"/>
    </row>
    <row r="50" spans="5:5">
      <c r="E50" s="286"/>
    </row>
    <row r="51" spans="5:5">
      <c r="E51" s="286"/>
    </row>
    <row r="52" spans="5:5">
      <c r="E52" s="286"/>
    </row>
    <row r="53" spans="5:5">
      <c r="E53" s="286"/>
    </row>
    <row r="54" spans="5:5">
      <c r="E54" s="286"/>
    </row>
    <row r="55" spans="5:5">
      <c r="E55" s="286"/>
    </row>
    <row r="56" spans="5:5">
      <c r="E56" s="286"/>
    </row>
    <row r="57" spans="5:5">
      <c r="E57" s="286"/>
    </row>
    <row r="58" spans="5:5">
      <c r="E58" s="286"/>
    </row>
    <row r="59" spans="5:5">
      <c r="E59" s="286"/>
    </row>
    <row r="60" spans="5:5">
      <c r="E60" s="286"/>
    </row>
    <row r="61" spans="5:5">
      <c r="E61" s="286"/>
    </row>
    <row r="62" spans="5:5">
      <c r="E62" s="286"/>
    </row>
    <row r="63" spans="5:5">
      <c r="E63" s="286"/>
    </row>
    <row r="64" spans="5:5">
      <c r="E64" s="286"/>
    </row>
    <row r="65" spans="5:5">
      <c r="E65" s="286"/>
    </row>
    <row r="66" spans="5:5">
      <c r="E66" s="286"/>
    </row>
    <row r="67" spans="5:5">
      <c r="E67" s="286"/>
    </row>
    <row r="68" spans="5:5">
      <c r="E68" s="28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5546875" customWidth="1"/>
    <col min="16" max="16" width="11.5546875" hidden="1" customWidth="1"/>
  </cols>
  <sheetData>
    <row r="1" spans="1:14" ht="24.6">
      <c r="A1" s="39" t="str">
        <f>Altalanos!$A$6</f>
        <v>Diákolimpia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>
      <c r="A3" s="44"/>
      <c r="B3" s="45" t="s">
        <v>16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>
      <c r="A4" s="48" t="s">
        <v>17</v>
      </c>
      <c r="B4" s="46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>
      <c r="A5" s="51" t="str">
        <f>Altalanos!$A$10</f>
        <v>2025.04.05-08</v>
      </c>
      <c r="B5" s="52" t="str">
        <f>Altalanos!$C$10</f>
        <v>Budapest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>
      <c r="A6" s="547" t="s">
        <v>18</v>
      </c>
      <c r="B6" s="547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>
      <c r="A20" s="97" t="s">
        <v>19</v>
      </c>
      <c r="B20" s="98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>
      <c r="A21" s="68" t="s">
        <v>20</v>
      </c>
      <c r="B21" s="69" t="s">
        <v>21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39</v>
      </c>
    </row>
    <row r="22" spans="1:16" s="18" customFormat="1" ht="19.5" customHeight="1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40</v>
      </c>
    </row>
    <row r="31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84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15240</xdr:colOff>
                    <xdr:row>29</xdr:row>
                    <xdr:rowOff>0</xdr:rowOff>
                  </from>
                  <to>
                    <xdr:col>13</xdr:col>
                    <xdr:colOff>388620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73"/>
  <sheetViews>
    <sheetView topLeftCell="I31" workbookViewId="0">
      <selection activeCell="L38" sqref="L38"/>
    </sheetView>
  </sheetViews>
  <sheetFormatPr defaultColWidth="9.109375" defaultRowHeight="14.4"/>
  <cols>
    <col min="1" max="1" width="9.109375" style="265"/>
    <col min="2" max="2" width="0.33203125" style="265" customWidth="1"/>
    <col min="3" max="3" width="20" style="265" customWidth="1"/>
    <col min="4" max="4" width="21.5546875" style="265" customWidth="1"/>
    <col min="5" max="5" width="21.6640625" style="265" customWidth="1"/>
    <col min="6" max="6" width="17.5546875" style="265" customWidth="1"/>
    <col min="7" max="7" width="9.109375" style="265"/>
    <col min="8" max="8" width="21.44140625" style="265" customWidth="1"/>
    <col min="9" max="9" width="18" style="265" customWidth="1"/>
    <col min="10" max="10" width="17.88671875" style="265" customWidth="1"/>
    <col min="11" max="11" width="18" style="265" customWidth="1"/>
    <col min="12" max="12" width="19.6640625" style="265" customWidth="1"/>
    <col min="13" max="16384" width="9.109375" style="265"/>
  </cols>
  <sheetData>
    <row r="2" spans="4:11" ht="25.8">
      <c r="D2" s="264" t="s">
        <v>300</v>
      </c>
      <c r="H2" s="266" t="s">
        <v>301</v>
      </c>
    </row>
    <row r="4" spans="4:11" ht="18">
      <c r="F4" s="267"/>
    </row>
    <row r="5" spans="4:11">
      <c r="D5" s="268" t="s">
        <v>211</v>
      </c>
      <c r="J5" s="268" t="s">
        <v>212</v>
      </c>
    </row>
    <row r="6" spans="4:11">
      <c r="G6" s="269">
        <v>1</v>
      </c>
      <c r="H6" s="270" t="s">
        <v>302</v>
      </c>
      <c r="I6" s="271"/>
    </row>
    <row r="7" spans="4:11">
      <c r="F7" s="492" t="s">
        <v>237</v>
      </c>
      <c r="G7" s="269"/>
      <c r="H7" s="273"/>
      <c r="I7" s="270" t="s">
        <v>302</v>
      </c>
    </row>
    <row r="8" spans="4:11">
      <c r="F8" s="274"/>
      <c r="G8" s="269">
        <v>2</v>
      </c>
      <c r="H8" s="275" t="s">
        <v>237</v>
      </c>
      <c r="I8" s="276"/>
    </row>
    <row r="9" spans="4:11">
      <c r="E9" s="492" t="s">
        <v>237</v>
      </c>
      <c r="F9" s="277"/>
      <c r="G9" s="269"/>
      <c r="H9" s="271"/>
      <c r="I9" s="278"/>
      <c r="J9" s="270" t="s">
        <v>302</v>
      </c>
    </row>
    <row r="10" spans="4:11">
      <c r="E10" s="274"/>
      <c r="F10" s="277"/>
      <c r="G10" s="269">
        <v>3</v>
      </c>
      <c r="H10" s="279" t="s">
        <v>303</v>
      </c>
      <c r="I10" s="278"/>
      <c r="J10" s="483" t="s">
        <v>521</v>
      </c>
    </row>
    <row r="11" spans="4:11">
      <c r="E11" s="277"/>
      <c r="F11" s="493" t="s">
        <v>237</v>
      </c>
      <c r="G11" s="269"/>
      <c r="H11" s="273"/>
      <c r="I11" s="275" t="s">
        <v>304</v>
      </c>
      <c r="J11" s="282"/>
    </row>
    <row r="12" spans="4:11">
      <c r="E12" s="277"/>
      <c r="G12" s="269">
        <v>4</v>
      </c>
      <c r="H12" s="275" t="s">
        <v>304</v>
      </c>
      <c r="I12" s="271" t="s">
        <v>520</v>
      </c>
      <c r="J12" s="283"/>
    </row>
    <row r="13" spans="4:11">
      <c r="D13" s="492" t="s">
        <v>237</v>
      </c>
      <c r="E13" s="277"/>
      <c r="G13" s="269"/>
      <c r="H13" s="271"/>
      <c r="I13" s="271"/>
      <c r="J13" s="283"/>
      <c r="K13" s="270" t="s">
        <v>302</v>
      </c>
    </row>
    <row r="14" spans="4:11">
      <c r="D14" s="274"/>
      <c r="E14" s="277"/>
      <c r="G14" s="269">
        <v>5</v>
      </c>
      <c r="H14" s="279" t="s">
        <v>305</v>
      </c>
      <c r="I14" s="271"/>
      <c r="J14" s="283"/>
      <c r="K14" s="490" t="s">
        <v>538</v>
      </c>
    </row>
    <row r="15" spans="4:11">
      <c r="D15" s="277"/>
      <c r="E15" s="277"/>
      <c r="F15" s="492" t="s">
        <v>237</v>
      </c>
      <c r="G15" s="269"/>
      <c r="H15" s="273"/>
      <c r="I15" s="279" t="s">
        <v>305</v>
      </c>
      <c r="J15" s="283"/>
      <c r="K15" s="282"/>
    </row>
    <row r="16" spans="4:11">
      <c r="D16" s="277"/>
      <c r="E16" s="277"/>
      <c r="F16" s="274"/>
      <c r="G16" s="269">
        <v>6</v>
      </c>
      <c r="H16" s="275" t="s">
        <v>237</v>
      </c>
      <c r="I16" s="276"/>
      <c r="J16" s="282"/>
      <c r="K16" s="282"/>
    </row>
    <row r="17" spans="2:13">
      <c r="D17" s="277"/>
      <c r="E17" s="493" t="s">
        <v>237</v>
      </c>
      <c r="F17" s="277"/>
      <c r="G17" s="269"/>
      <c r="H17" s="271"/>
      <c r="I17" s="278"/>
      <c r="J17" s="279" t="s">
        <v>305</v>
      </c>
      <c r="K17" s="282"/>
    </row>
    <row r="18" spans="2:13">
      <c r="D18" s="277"/>
      <c r="F18" s="277"/>
      <c r="G18" s="269">
        <v>7</v>
      </c>
      <c r="H18" s="279" t="s">
        <v>237</v>
      </c>
      <c r="I18" s="278"/>
      <c r="J18" s="474" t="s">
        <v>520</v>
      </c>
      <c r="K18" s="283"/>
    </row>
    <row r="19" spans="2:13">
      <c r="D19" s="277"/>
      <c r="F19" s="493" t="s">
        <v>237</v>
      </c>
      <c r="G19" s="269"/>
      <c r="H19" s="273"/>
      <c r="I19" s="275" t="s">
        <v>306</v>
      </c>
      <c r="K19" s="283"/>
    </row>
    <row r="20" spans="2:13">
      <c r="D20" s="277"/>
      <c r="G20" s="269">
        <v>8</v>
      </c>
      <c r="H20" s="275" t="s">
        <v>306</v>
      </c>
      <c r="I20" s="271"/>
      <c r="K20" s="283"/>
    </row>
    <row r="21" spans="2:13">
      <c r="C21" s="494" t="s">
        <v>237</v>
      </c>
      <c r="D21" s="277"/>
      <c r="G21" s="269"/>
      <c r="H21" s="271"/>
      <c r="I21" s="271"/>
      <c r="K21" s="283"/>
      <c r="L21" s="270" t="s">
        <v>302</v>
      </c>
    </row>
    <row r="22" spans="2:13">
      <c r="B22" s="283"/>
      <c r="D22" s="277"/>
      <c r="G22" s="269">
        <v>9</v>
      </c>
      <c r="H22" s="279" t="s">
        <v>307</v>
      </c>
      <c r="I22" s="271"/>
      <c r="K22" s="283"/>
      <c r="L22" s="503" t="s">
        <v>532</v>
      </c>
    </row>
    <row r="23" spans="2:13">
      <c r="B23" s="283"/>
      <c r="D23" s="277"/>
      <c r="F23" s="492" t="s">
        <v>237</v>
      </c>
      <c r="G23" s="269"/>
      <c r="H23" s="273"/>
      <c r="I23" s="279" t="s">
        <v>307</v>
      </c>
      <c r="K23" s="283"/>
      <c r="L23" s="282"/>
    </row>
    <row r="24" spans="2:13">
      <c r="B24" s="283"/>
      <c r="D24" s="277"/>
      <c r="F24" s="274"/>
      <c r="G24" s="269">
        <v>10</v>
      </c>
      <c r="H24" s="275" t="s">
        <v>237</v>
      </c>
      <c r="I24" s="276"/>
      <c r="K24" s="283"/>
      <c r="L24" s="282"/>
    </row>
    <row r="25" spans="2:13">
      <c r="B25" s="283"/>
      <c r="D25" s="277"/>
      <c r="E25" s="492" t="s">
        <v>237</v>
      </c>
      <c r="F25" s="277"/>
      <c r="G25" s="269"/>
      <c r="H25" s="271"/>
      <c r="I25" s="278"/>
      <c r="J25" s="279" t="s">
        <v>307</v>
      </c>
      <c r="K25" s="283"/>
      <c r="L25" s="282"/>
    </row>
    <row r="26" spans="2:13">
      <c r="B26" s="283"/>
      <c r="D26" s="277"/>
      <c r="E26" s="274"/>
      <c r="F26" s="277"/>
      <c r="G26" s="269">
        <v>11</v>
      </c>
      <c r="H26" s="279" t="s">
        <v>308</v>
      </c>
      <c r="I26" s="278"/>
      <c r="J26" s="483" t="s">
        <v>521</v>
      </c>
      <c r="K26" s="282"/>
      <c r="L26" s="282"/>
    </row>
    <row r="27" spans="2:13">
      <c r="B27" s="283"/>
      <c r="D27" s="277"/>
      <c r="E27" s="277"/>
      <c r="F27" s="493" t="s">
        <v>237</v>
      </c>
      <c r="G27" s="269"/>
      <c r="H27" s="273"/>
      <c r="I27" s="275" t="s">
        <v>309</v>
      </c>
      <c r="J27" s="282"/>
      <c r="K27" s="282"/>
      <c r="L27" s="282"/>
    </row>
    <row r="28" spans="2:13">
      <c r="B28" s="283"/>
      <c r="D28" s="277"/>
      <c r="E28" s="277"/>
      <c r="G28" s="269">
        <v>12</v>
      </c>
      <c r="H28" s="275" t="s">
        <v>309</v>
      </c>
      <c r="I28" s="271" t="s">
        <v>520</v>
      </c>
      <c r="J28" s="283"/>
      <c r="K28" s="282"/>
      <c r="L28" s="282"/>
    </row>
    <row r="29" spans="2:13">
      <c r="B29" s="283"/>
      <c r="D29" s="493" t="s">
        <v>237</v>
      </c>
      <c r="E29" s="277"/>
      <c r="G29" s="269"/>
      <c r="H29" s="271"/>
      <c r="I29" s="271"/>
      <c r="J29" s="283"/>
      <c r="K29" s="275" t="s">
        <v>312</v>
      </c>
      <c r="L29" s="282"/>
    </row>
    <row r="30" spans="2:13">
      <c r="B30" s="283"/>
      <c r="E30" s="277"/>
      <c r="G30" s="269">
        <v>13</v>
      </c>
      <c r="H30" s="279" t="s">
        <v>310</v>
      </c>
      <c r="I30" s="271"/>
      <c r="J30" s="283"/>
      <c r="K30" s="489" t="s">
        <v>521</v>
      </c>
      <c r="L30" s="283"/>
    </row>
    <row r="31" spans="2:13">
      <c r="B31" s="283"/>
      <c r="E31" s="277"/>
      <c r="F31" s="492" t="s">
        <v>237</v>
      </c>
      <c r="G31" s="269"/>
      <c r="H31" s="273"/>
      <c r="I31" s="275" t="s">
        <v>311</v>
      </c>
      <c r="J31" s="283"/>
      <c r="L31" s="283"/>
      <c r="M31" s="277"/>
    </row>
    <row r="32" spans="2:13">
      <c r="B32" s="283"/>
      <c r="E32" s="277"/>
      <c r="F32" s="274"/>
      <c r="G32" s="269">
        <v>14</v>
      </c>
      <c r="H32" s="275" t="s">
        <v>311</v>
      </c>
      <c r="I32" s="276" t="s">
        <v>520</v>
      </c>
      <c r="J32" s="282"/>
      <c r="L32" s="283"/>
    </row>
    <row r="33" spans="2:12">
      <c r="B33" s="283"/>
      <c r="E33" s="493" t="s">
        <v>237</v>
      </c>
      <c r="F33" s="277"/>
      <c r="H33" s="271"/>
      <c r="I33" s="278"/>
      <c r="J33" s="275" t="s">
        <v>312</v>
      </c>
      <c r="L33" s="283"/>
    </row>
    <row r="34" spans="2:12">
      <c r="B34" s="283"/>
      <c r="F34" s="277"/>
      <c r="G34" s="269">
        <v>15</v>
      </c>
      <c r="H34" s="279" t="s">
        <v>237</v>
      </c>
      <c r="I34" s="278"/>
      <c r="J34" s="285" t="s">
        <v>522</v>
      </c>
      <c r="L34" s="283"/>
    </row>
    <row r="35" spans="2:12">
      <c r="B35" s="283"/>
      <c r="F35" s="493" t="s">
        <v>237</v>
      </c>
      <c r="G35" s="269"/>
      <c r="H35" s="273"/>
      <c r="I35" s="275" t="s">
        <v>312</v>
      </c>
      <c r="L35" s="283"/>
    </row>
    <row r="36" spans="2:12">
      <c r="B36" s="283"/>
      <c r="G36" s="269">
        <v>16</v>
      </c>
      <c r="H36" s="275" t="s">
        <v>312</v>
      </c>
      <c r="I36" s="271"/>
      <c r="L36" s="283"/>
    </row>
    <row r="37" spans="2:12">
      <c r="B37" s="283"/>
      <c r="C37" s="275"/>
      <c r="H37" s="271"/>
      <c r="I37" s="271"/>
      <c r="L37" s="275" t="s">
        <v>318</v>
      </c>
    </row>
    <row r="38" spans="2:12">
      <c r="B38" s="283"/>
      <c r="G38" s="286">
        <v>17</v>
      </c>
      <c r="H38" s="279" t="s">
        <v>313</v>
      </c>
      <c r="I38" s="271"/>
      <c r="L38" s="521" t="s">
        <v>544</v>
      </c>
    </row>
    <row r="39" spans="2:12">
      <c r="B39" s="283"/>
      <c r="F39" s="492" t="s">
        <v>237</v>
      </c>
      <c r="G39" s="286"/>
      <c r="H39" s="273"/>
      <c r="I39" s="279" t="s">
        <v>313</v>
      </c>
      <c r="L39" s="283"/>
    </row>
    <row r="40" spans="2:12">
      <c r="B40" s="283"/>
      <c r="E40" s="283"/>
      <c r="G40" s="286">
        <v>18</v>
      </c>
      <c r="H40" s="275" t="s">
        <v>237</v>
      </c>
      <c r="I40" s="276"/>
      <c r="L40" s="283"/>
    </row>
    <row r="41" spans="2:12">
      <c r="B41" s="283"/>
      <c r="E41" s="494" t="s">
        <v>237</v>
      </c>
      <c r="G41" s="286"/>
      <c r="H41" s="271"/>
      <c r="I41" s="278"/>
      <c r="J41" s="279" t="s">
        <v>314</v>
      </c>
      <c r="L41" s="283"/>
    </row>
    <row r="42" spans="2:12">
      <c r="B42" s="283"/>
      <c r="D42" s="283"/>
      <c r="E42" s="283"/>
      <c r="G42" s="286">
        <v>19</v>
      </c>
      <c r="H42" s="279" t="s">
        <v>314</v>
      </c>
      <c r="I42" s="278"/>
      <c r="J42" s="490" t="s">
        <v>537</v>
      </c>
      <c r="L42" s="283"/>
    </row>
    <row r="43" spans="2:12">
      <c r="B43" s="283"/>
      <c r="D43" s="283"/>
      <c r="E43" s="283"/>
      <c r="F43" s="492" t="s">
        <v>237</v>
      </c>
      <c r="G43" s="286"/>
      <c r="H43" s="273"/>
      <c r="I43" s="279" t="s">
        <v>314</v>
      </c>
      <c r="J43" s="282"/>
      <c r="L43" s="283"/>
    </row>
    <row r="44" spans="2:12">
      <c r="B44" s="283"/>
      <c r="D44" s="283"/>
      <c r="G44" s="286">
        <v>20</v>
      </c>
      <c r="H44" s="275" t="s">
        <v>315</v>
      </c>
      <c r="I44" s="271" t="s">
        <v>520</v>
      </c>
      <c r="J44" s="283"/>
      <c r="L44" s="283"/>
    </row>
    <row r="45" spans="2:12">
      <c r="B45" s="283"/>
      <c r="D45" s="494" t="s">
        <v>237</v>
      </c>
      <c r="G45" s="286"/>
      <c r="H45" s="271"/>
      <c r="I45" s="271"/>
      <c r="J45" s="283"/>
      <c r="K45" s="275" t="s">
        <v>318</v>
      </c>
      <c r="L45" s="283"/>
    </row>
    <row r="46" spans="2:12">
      <c r="B46" s="283"/>
      <c r="C46" s="283"/>
      <c r="D46" s="283"/>
      <c r="G46" s="286">
        <v>21</v>
      </c>
      <c r="H46" s="279" t="s">
        <v>316</v>
      </c>
      <c r="I46" s="271"/>
      <c r="J46" s="283"/>
      <c r="K46" s="501" t="s">
        <v>540</v>
      </c>
      <c r="L46" s="282"/>
    </row>
    <row r="47" spans="2:12">
      <c r="B47" s="283"/>
      <c r="C47" s="283"/>
      <c r="D47" s="283"/>
      <c r="F47" s="492" t="s">
        <v>237</v>
      </c>
      <c r="G47" s="286"/>
      <c r="H47" s="273"/>
      <c r="I47" s="279" t="s">
        <v>316</v>
      </c>
      <c r="J47" s="283"/>
      <c r="K47" s="282"/>
      <c r="L47" s="282"/>
    </row>
    <row r="48" spans="2:12">
      <c r="B48" s="283"/>
      <c r="C48" s="283"/>
      <c r="D48" s="283"/>
      <c r="E48" s="283"/>
      <c r="G48" s="286">
        <v>22</v>
      </c>
      <c r="H48" s="275" t="s">
        <v>317</v>
      </c>
      <c r="I48" s="276" t="s">
        <v>530</v>
      </c>
      <c r="J48" s="282"/>
      <c r="K48" s="282"/>
      <c r="L48" s="282"/>
    </row>
    <row r="49" spans="2:12">
      <c r="B49" s="283"/>
      <c r="C49" s="283"/>
      <c r="D49" s="283"/>
      <c r="E49" s="284"/>
      <c r="G49" s="286"/>
      <c r="H49" s="271"/>
      <c r="I49" s="278"/>
      <c r="J49" s="275" t="s">
        <v>318</v>
      </c>
      <c r="K49" s="282"/>
      <c r="L49" s="282"/>
    </row>
    <row r="50" spans="2:12">
      <c r="B50" s="283"/>
      <c r="C50" s="283"/>
      <c r="E50" s="283"/>
      <c r="G50" s="286">
        <v>23</v>
      </c>
      <c r="H50" s="279" t="s">
        <v>237</v>
      </c>
      <c r="I50" s="278"/>
      <c r="J50" s="486" t="s">
        <v>523</v>
      </c>
      <c r="K50" s="283"/>
      <c r="L50" s="282"/>
    </row>
    <row r="51" spans="2:12">
      <c r="B51" s="283"/>
      <c r="C51" s="283"/>
      <c r="E51" s="283"/>
      <c r="F51" s="492" t="s">
        <v>237</v>
      </c>
      <c r="G51" s="286"/>
      <c r="H51" s="273"/>
      <c r="I51" s="275" t="s">
        <v>318</v>
      </c>
      <c r="K51" s="283"/>
      <c r="L51" s="282"/>
    </row>
    <row r="52" spans="2:12">
      <c r="B52" s="283"/>
      <c r="C52" s="283"/>
      <c r="G52" s="286">
        <v>24</v>
      </c>
      <c r="H52" s="275" t="s">
        <v>318</v>
      </c>
      <c r="I52" s="271"/>
      <c r="K52" s="283"/>
      <c r="L52" s="282"/>
    </row>
    <row r="53" spans="2:12">
      <c r="B53" s="283"/>
      <c r="C53" s="275"/>
      <c r="G53" s="286"/>
      <c r="H53" s="271"/>
      <c r="I53" s="271"/>
      <c r="K53" s="283"/>
      <c r="L53" s="275" t="s">
        <v>318</v>
      </c>
    </row>
    <row r="54" spans="2:12">
      <c r="C54" s="283"/>
      <c r="G54" s="286">
        <v>25</v>
      </c>
      <c r="H54" s="279" t="s">
        <v>319</v>
      </c>
      <c r="I54" s="271"/>
      <c r="K54" s="283"/>
      <c r="L54" s="504" t="s">
        <v>541</v>
      </c>
    </row>
    <row r="55" spans="2:12">
      <c r="C55" s="283"/>
      <c r="F55" s="481" t="s">
        <v>237</v>
      </c>
      <c r="G55" s="286"/>
      <c r="H55" s="273"/>
      <c r="I55" s="279" t="s">
        <v>319</v>
      </c>
      <c r="K55" s="283"/>
    </row>
    <row r="56" spans="2:12">
      <c r="C56" s="283"/>
      <c r="E56" s="283"/>
      <c r="G56" s="286">
        <v>26</v>
      </c>
      <c r="H56" s="275" t="s">
        <v>237</v>
      </c>
      <c r="I56" s="276"/>
      <c r="K56" s="283"/>
    </row>
    <row r="57" spans="2:12">
      <c r="C57" s="283"/>
      <c r="E57" s="482" t="s">
        <v>237</v>
      </c>
      <c r="G57" s="286"/>
      <c r="H57" s="271"/>
      <c r="I57" s="278"/>
      <c r="J57" s="275" t="s">
        <v>320</v>
      </c>
      <c r="K57" s="283"/>
    </row>
    <row r="58" spans="2:12">
      <c r="C58" s="283"/>
      <c r="D58" s="283"/>
      <c r="E58" s="283"/>
      <c r="G58" s="286">
        <v>27</v>
      </c>
      <c r="H58" s="279" t="s">
        <v>237</v>
      </c>
      <c r="I58" s="278"/>
      <c r="J58" s="475" t="s">
        <v>520</v>
      </c>
      <c r="K58" s="282"/>
    </row>
    <row r="59" spans="2:12">
      <c r="C59" s="283"/>
      <c r="D59" s="283"/>
      <c r="E59" s="283"/>
      <c r="F59" s="481" t="s">
        <v>237</v>
      </c>
      <c r="G59" s="286"/>
      <c r="H59" s="273"/>
      <c r="I59" s="275" t="s">
        <v>320</v>
      </c>
      <c r="J59" s="282"/>
      <c r="K59" s="282"/>
    </row>
    <row r="60" spans="2:12">
      <c r="C60" s="283"/>
      <c r="D60" s="283"/>
      <c r="G60" s="286">
        <v>28</v>
      </c>
      <c r="H60" s="275" t="s">
        <v>320</v>
      </c>
      <c r="I60" s="271"/>
      <c r="J60" s="283"/>
      <c r="K60" s="282"/>
    </row>
    <row r="61" spans="2:12">
      <c r="C61" s="283"/>
      <c r="D61" s="275"/>
      <c r="G61" s="286"/>
      <c r="H61" s="271"/>
      <c r="I61" s="271"/>
      <c r="J61" s="283"/>
      <c r="K61" s="275" t="s">
        <v>323</v>
      </c>
    </row>
    <row r="62" spans="2:12">
      <c r="D62" s="283"/>
      <c r="E62" s="277"/>
      <c r="G62" s="286">
        <v>29</v>
      </c>
      <c r="H62" s="279" t="s">
        <v>321</v>
      </c>
      <c r="I62" s="271"/>
      <c r="J62" s="283"/>
      <c r="K62" s="502" t="s">
        <v>521</v>
      </c>
    </row>
    <row r="63" spans="2:12">
      <c r="D63" s="283"/>
      <c r="F63" s="275" t="s">
        <v>322</v>
      </c>
      <c r="G63" s="286"/>
      <c r="H63" s="273"/>
      <c r="I63" s="279" t="s">
        <v>321</v>
      </c>
      <c r="J63" s="283"/>
    </row>
    <row r="64" spans="2:12">
      <c r="D64" s="283"/>
      <c r="E64" s="283"/>
      <c r="G64" s="286">
        <v>30</v>
      </c>
      <c r="H64" s="275" t="s">
        <v>322</v>
      </c>
      <c r="I64" s="276" t="s">
        <v>532</v>
      </c>
      <c r="J64" s="282"/>
    </row>
    <row r="65" spans="1:12">
      <c r="D65" s="283"/>
      <c r="E65" s="275"/>
      <c r="G65" s="286"/>
      <c r="H65" s="271"/>
      <c r="I65" s="278"/>
      <c r="J65" s="275" t="s">
        <v>323</v>
      </c>
    </row>
    <row r="66" spans="1:12">
      <c r="E66" s="283"/>
      <c r="G66" s="286">
        <v>31</v>
      </c>
      <c r="H66" s="279" t="s">
        <v>237</v>
      </c>
      <c r="I66" s="278"/>
      <c r="J66" s="497" t="s">
        <v>539</v>
      </c>
    </row>
    <row r="67" spans="1:12">
      <c r="A67" s="265">
        <v>1</v>
      </c>
      <c r="C67" s="272"/>
      <c r="E67" s="283"/>
      <c r="F67" s="481" t="s">
        <v>237</v>
      </c>
      <c r="G67" s="286"/>
      <c r="H67" s="273"/>
      <c r="I67" s="275" t="s">
        <v>323</v>
      </c>
      <c r="K67" s="265">
        <v>1</v>
      </c>
      <c r="L67" s="272"/>
    </row>
    <row r="68" spans="1:12">
      <c r="G68" s="286">
        <v>32</v>
      </c>
      <c r="H68" s="275" t="s">
        <v>323</v>
      </c>
      <c r="I68" s="271"/>
    </row>
    <row r="69" spans="1:12">
      <c r="A69" s="265">
        <v>2</v>
      </c>
      <c r="C69" s="272"/>
      <c r="K69" s="265">
        <v>2</v>
      </c>
      <c r="L69" s="272"/>
    </row>
    <row r="71" spans="1:12">
      <c r="A71" s="265">
        <v>3</v>
      </c>
      <c r="C71" s="272"/>
      <c r="K71" s="265">
        <v>3</v>
      </c>
      <c r="L71" s="272"/>
    </row>
    <row r="73" spans="1:12">
      <c r="A73" s="265">
        <v>3</v>
      </c>
      <c r="C73" s="272"/>
      <c r="K73" s="265">
        <v>3</v>
      </c>
      <c r="L73" s="272"/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68"/>
  <sheetViews>
    <sheetView topLeftCell="A13" workbookViewId="0">
      <selection activeCell="I22" sqref="I22"/>
    </sheetView>
  </sheetViews>
  <sheetFormatPr defaultColWidth="9.109375" defaultRowHeight="14.4"/>
  <cols>
    <col min="1" max="1" width="4.6640625" style="416" customWidth="1"/>
    <col min="2" max="2" width="21.5546875" style="416" customWidth="1"/>
    <col min="3" max="3" width="21.6640625" style="416" customWidth="1"/>
    <col min="4" max="4" width="20.5546875" style="416" customWidth="1"/>
    <col min="5" max="5" width="9.109375" style="416"/>
    <col min="6" max="6" width="23.5546875" style="416" customWidth="1"/>
    <col min="7" max="7" width="18" style="416" customWidth="1"/>
    <col min="8" max="8" width="17.88671875" style="416" customWidth="1"/>
    <col min="9" max="9" width="20.109375" style="416" customWidth="1"/>
    <col min="10" max="16384" width="9.109375" style="416"/>
  </cols>
  <sheetData>
    <row r="2" spans="2:9" ht="25.8">
      <c r="B2" s="415" t="s">
        <v>100</v>
      </c>
      <c r="F2" s="417" t="s">
        <v>355</v>
      </c>
    </row>
    <row r="4" spans="2:9" ht="18">
      <c r="D4" s="418"/>
    </row>
    <row r="5" spans="2:9">
      <c r="B5" s="419" t="s">
        <v>211</v>
      </c>
      <c r="H5" s="419" t="s">
        <v>212</v>
      </c>
    </row>
    <row r="6" spans="2:9">
      <c r="E6" s="420">
        <v>1</v>
      </c>
      <c r="F6" s="421" t="s">
        <v>221</v>
      </c>
    </row>
    <row r="7" spans="2:9">
      <c r="D7" s="495" t="s">
        <v>237</v>
      </c>
      <c r="E7" s="420"/>
      <c r="F7" s="423"/>
      <c r="G7" s="478" t="s">
        <v>237</v>
      </c>
    </row>
    <row r="8" spans="2:9">
      <c r="D8" s="424"/>
      <c r="E8" s="420">
        <v>2</v>
      </c>
      <c r="F8" s="425" t="s">
        <v>222</v>
      </c>
      <c r="G8" s="426"/>
    </row>
    <row r="9" spans="2:9">
      <c r="C9" s="422"/>
      <c r="D9" s="427"/>
      <c r="E9" s="420"/>
      <c r="G9" s="428"/>
      <c r="H9" s="425" t="s">
        <v>224</v>
      </c>
    </row>
    <row r="10" spans="2:9">
      <c r="C10" s="424"/>
      <c r="D10" s="427"/>
      <c r="E10" s="420">
        <v>3</v>
      </c>
      <c r="F10" s="421" t="s">
        <v>223</v>
      </c>
      <c r="G10" s="428"/>
      <c r="H10" s="426"/>
    </row>
    <row r="11" spans="2:9">
      <c r="C11" s="427"/>
      <c r="D11" s="496" t="s">
        <v>237</v>
      </c>
      <c r="E11" s="420"/>
      <c r="F11" s="423"/>
      <c r="G11" s="425" t="s">
        <v>224</v>
      </c>
      <c r="H11" s="430"/>
    </row>
    <row r="12" spans="2:9">
      <c r="C12" s="427"/>
      <c r="E12" s="420">
        <v>4</v>
      </c>
      <c r="F12" s="425" t="s">
        <v>224</v>
      </c>
      <c r="G12" s="479" t="s">
        <v>531</v>
      </c>
      <c r="H12" s="428"/>
    </row>
    <row r="13" spans="2:9">
      <c r="B13" s="422"/>
      <c r="C13" s="427"/>
      <c r="E13" s="420"/>
      <c r="H13" s="428"/>
      <c r="I13" s="421" t="s">
        <v>227</v>
      </c>
    </row>
    <row r="14" spans="2:9">
      <c r="B14" s="424"/>
      <c r="C14" s="427"/>
      <c r="E14" s="420">
        <v>5</v>
      </c>
      <c r="F14" s="421" t="s">
        <v>225</v>
      </c>
      <c r="H14" s="428"/>
      <c r="I14" s="507" t="s">
        <v>523</v>
      </c>
    </row>
    <row r="15" spans="2:9">
      <c r="B15" s="427"/>
      <c r="C15" s="427"/>
      <c r="D15" s="495" t="s">
        <v>237</v>
      </c>
      <c r="E15" s="420"/>
      <c r="F15" s="423"/>
      <c r="G15" s="421" t="s">
        <v>225</v>
      </c>
      <c r="H15" s="428"/>
      <c r="I15" s="430"/>
    </row>
    <row r="16" spans="2:9">
      <c r="B16" s="427"/>
      <c r="C16" s="427"/>
      <c r="D16" s="424"/>
      <c r="E16" s="420">
        <v>6</v>
      </c>
      <c r="F16" s="425" t="s">
        <v>226</v>
      </c>
      <c r="G16" s="477" t="s">
        <v>520</v>
      </c>
      <c r="H16" s="430"/>
      <c r="I16" s="430"/>
    </row>
    <row r="17" spans="2:9">
      <c r="B17" s="427"/>
      <c r="C17" s="429"/>
      <c r="D17" s="427"/>
      <c r="E17" s="420"/>
      <c r="G17" s="428"/>
      <c r="H17" s="421" t="s">
        <v>227</v>
      </c>
      <c r="I17" s="430"/>
    </row>
    <row r="18" spans="2:9">
      <c r="B18" s="427"/>
      <c r="D18" s="427"/>
      <c r="E18" s="420">
        <v>7</v>
      </c>
      <c r="F18" s="421" t="s">
        <v>227</v>
      </c>
      <c r="G18" s="428"/>
      <c r="H18" s="480" t="s">
        <v>521</v>
      </c>
      <c r="I18" s="428"/>
    </row>
    <row r="19" spans="2:9">
      <c r="B19" s="427"/>
      <c r="D19" s="496" t="s">
        <v>237</v>
      </c>
      <c r="E19" s="420"/>
      <c r="F19" s="423"/>
      <c r="G19" s="421" t="s">
        <v>227</v>
      </c>
      <c r="I19" s="428"/>
    </row>
    <row r="20" spans="2:9">
      <c r="B20" s="427"/>
      <c r="E20" s="420">
        <v>8</v>
      </c>
      <c r="F20" s="425" t="s">
        <v>228</v>
      </c>
      <c r="G20" s="476" t="s">
        <v>520</v>
      </c>
      <c r="I20" s="428"/>
    </row>
    <row r="21" spans="2:9">
      <c r="B21" s="429"/>
      <c r="E21" s="420"/>
      <c r="I21" s="421" t="s">
        <v>227</v>
      </c>
    </row>
    <row r="22" spans="2:9">
      <c r="B22" s="424"/>
      <c r="E22" s="420">
        <v>9</v>
      </c>
      <c r="F22" s="421" t="s">
        <v>229</v>
      </c>
      <c r="I22" s="520" t="s">
        <v>533</v>
      </c>
    </row>
    <row r="23" spans="2:9">
      <c r="B23" s="427"/>
      <c r="D23" s="495" t="s">
        <v>237</v>
      </c>
      <c r="E23" s="420"/>
      <c r="F23" s="423"/>
      <c r="G23" s="425" t="s">
        <v>230</v>
      </c>
      <c r="I23" s="428"/>
    </row>
    <row r="24" spans="2:9">
      <c r="B24" s="427"/>
      <c r="D24" s="424"/>
      <c r="E24" s="420">
        <v>10</v>
      </c>
      <c r="F24" s="425" t="s">
        <v>230</v>
      </c>
      <c r="G24" s="484" t="s">
        <v>533</v>
      </c>
      <c r="I24" s="428"/>
    </row>
    <row r="25" spans="2:9">
      <c r="B25" s="427"/>
      <c r="C25" s="422"/>
      <c r="D25" s="427"/>
      <c r="E25" s="420"/>
      <c r="G25" s="428"/>
      <c r="H25" s="425" t="s">
        <v>356</v>
      </c>
      <c r="I25" s="428"/>
    </row>
    <row r="26" spans="2:9">
      <c r="B26" s="427"/>
      <c r="C26" s="424"/>
      <c r="D26" s="427"/>
      <c r="E26" s="420">
        <v>11</v>
      </c>
      <c r="F26" s="421" t="s">
        <v>231</v>
      </c>
      <c r="G26" s="428"/>
      <c r="H26" s="491" t="s">
        <v>532</v>
      </c>
      <c r="I26" s="430"/>
    </row>
    <row r="27" spans="2:9">
      <c r="B27" s="427"/>
      <c r="C27" s="427"/>
      <c r="D27" s="496" t="s">
        <v>237</v>
      </c>
      <c r="E27" s="420"/>
      <c r="F27" s="423"/>
      <c r="G27" s="425" t="s">
        <v>356</v>
      </c>
      <c r="H27" s="430"/>
      <c r="I27" s="430"/>
    </row>
    <row r="28" spans="2:9">
      <c r="B28" s="427"/>
      <c r="C28" s="427"/>
      <c r="E28" s="420">
        <v>12</v>
      </c>
      <c r="F28" s="425" t="s">
        <v>356</v>
      </c>
      <c r="G28" s="485" t="s">
        <v>534</v>
      </c>
      <c r="H28" s="428"/>
      <c r="I28" s="430"/>
    </row>
    <row r="29" spans="2:9">
      <c r="B29" s="429"/>
      <c r="C29" s="427"/>
      <c r="E29" s="420"/>
      <c r="H29" s="428"/>
      <c r="I29" s="425" t="s">
        <v>235</v>
      </c>
    </row>
    <row r="30" spans="2:9">
      <c r="C30" s="427"/>
      <c r="E30" s="420">
        <v>13</v>
      </c>
      <c r="F30" s="421" t="s">
        <v>232</v>
      </c>
      <c r="H30" s="428"/>
      <c r="I30" s="510" t="s">
        <v>542</v>
      </c>
    </row>
    <row r="31" spans="2:9">
      <c r="C31" s="427"/>
      <c r="D31" s="495" t="s">
        <v>237</v>
      </c>
      <c r="E31" s="420"/>
      <c r="F31" s="423"/>
      <c r="G31" s="425" t="s">
        <v>233</v>
      </c>
      <c r="H31" s="428"/>
    </row>
    <row r="32" spans="2:9">
      <c r="C32" s="427"/>
      <c r="D32" s="424"/>
      <c r="E32" s="420">
        <v>14</v>
      </c>
      <c r="F32" s="425" t="s">
        <v>233</v>
      </c>
      <c r="G32" s="484" t="s">
        <v>524</v>
      </c>
      <c r="H32" s="430"/>
    </row>
    <row r="33" spans="2:9">
      <c r="C33" s="429"/>
      <c r="D33" s="427"/>
      <c r="G33" s="428"/>
      <c r="H33" s="425" t="s">
        <v>235</v>
      </c>
    </row>
    <row r="34" spans="2:9">
      <c r="D34" s="427"/>
      <c r="E34" s="420">
        <v>15</v>
      </c>
      <c r="F34" s="421" t="s">
        <v>234</v>
      </c>
      <c r="G34" s="428"/>
      <c r="H34" s="485" t="s">
        <v>520</v>
      </c>
    </row>
    <row r="35" spans="2:9">
      <c r="D35" s="496" t="s">
        <v>237</v>
      </c>
      <c r="E35" s="420"/>
      <c r="F35" s="423"/>
      <c r="G35" s="425" t="s">
        <v>235</v>
      </c>
    </row>
    <row r="36" spans="2:9">
      <c r="E36" s="420">
        <v>16</v>
      </c>
      <c r="F36" s="425" t="s">
        <v>235</v>
      </c>
      <c r="G36" s="485" t="s">
        <v>523</v>
      </c>
    </row>
    <row r="38" spans="2:9">
      <c r="E38" s="431"/>
    </row>
    <row r="39" spans="2:9">
      <c r="B39" s="416">
        <v>1</v>
      </c>
      <c r="C39" s="422"/>
      <c r="E39" s="431"/>
      <c r="H39" s="416">
        <v>1</v>
      </c>
      <c r="I39" s="422"/>
    </row>
    <row r="40" spans="2:9">
      <c r="E40" s="431"/>
    </row>
    <row r="41" spans="2:9">
      <c r="B41" s="416">
        <v>2</v>
      </c>
      <c r="C41" s="422"/>
      <c r="E41" s="431"/>
      <c r="H41" s="416">
        <v>2</v>
      </c>
      <c r="I41" s="422"/>
    </row>
    <row r="42" spans="2:9">
      <c r="E42" s="431"/>
    </row>
    <row r="43" spans="2:9">
      <c r="B43" s="416">
        <v>3</v>
      </c>
      <c r="C43" s="422"/>
      <c r="E43" s="431"/>
      <c r="H43" s="416">
        <v>3</v>
      </c>
      <c r="I43" s="422"/>
    </row>
    <row r="44" spans="2:9">
      <c r="E44" s="431"/>
    </row>
    <row r="45" spans="2:9">
      <c r="B45" s="416">
        <v>3</v>
      </c>
      <c r="C45" s="422"/>
      <c r="E45" s="431"/>
      <c r="H45" s="416">
        <v>3</v>
      </c>
      <c r="I45" s="422"/>
    </row>
    <row r="46" spans="2:9">
      <c r="E46" s="431"/>
    </row>
    <row r="47" spans="2:9">
      <c r="E47" s="431"/>
      <c r="H47" s="432"/>
    </row>
    <row r="48" spans="2:9">
      <c r="E48" s="431"/>
    </row>
    <row r="49" spans="5:5">
      <c r="E49" s="431"/>
    </row>
    <row r="50" spans="5:5">
      <c r="E50" s="431"/>
    </row>
    <row r="51" spans="5:5">
      <c r="E51" s="431"/>
    </row>
    <row r="52" spans="5:5">
      <c r="E52" s="431"/>
    </row>
    <row r="53" spans="5:5">
      <c r="E53" s="431"/>
    </row>
    <row r="54" spans="5:5">
      <c r="E54" s="431"/>
    </row>
    <row r="55" spans="5:5">
      <c r="E55" s="431"/>
    </row>
    <row r="56" spans="5:5">
      <c r="E56" s="431"/>
    </row>
    <row r="57" spans="5:5">
      <c r="E57" s="431"/>
    </row>
    <row r="58" spans="5:5">
      <c r="E58" s="431"/>
    </row>
    <row r="59" spans="5:5">
      <c r="E59" s="431"/>
    </row>
    <row r="60" spans="5:5">
      <c r="E60" s="431"/>
    </row>
    <row r="61" spans="5:5">
      <c r="E61" s="431"/>
    </row>
    <row r="62" spans="5:5">
      <c r="E62" s="431"/>
    </row>
    <row r="63" spans="5:5">
      <c r="E63" s="431"/>
    </row>
    <row r="64" spans="5:5">
      <c r="E64" s="431"/>
    </row>
    <row r="65" spans="5:5">
      <c r="E65" s="431"/>
    </row>
    <row r="66" spans="5:5">
      <c r="E66" s="431"/>
    </row>
    <row r="67" spans="5:5">
      <c r="E67" s="431"/>
    </row>
    <row r="68" spans="5:5">
      <c r="E68" s="431"/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68"/>
  <sheetViews>
    <sheetView topLeftCell="E13" workbookViewId="0">
      <selection activeCell="H23" sqref="H23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18">
      <c r="B2" s="253" t="s">
        <v>100</v>
      </c>
      <c r="F2" s="253" t="s">
        <v>284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>
      <c r="E6" s="254">
        <v>1</v>
      </c>
      <c r="F6" s="240" t="s">
        <v>236</v>
      </c>
    </row>
    <row r="7" spans="2:9">
      <c r="D7" s="508" t="s">
        <v>237</v>
      </c>
      <c r="E7" s="254"/>
      <c r="F7" s="242"/>
      <c r="G7" s="240" t="s">
        <v>236</v>
      </c>
    </row>
    <row r="8" spans="2:9">
      <c r="D8" s="243"/>
      <c r="E8" s="254">
        <v>2</v>
      </c>
      <c r="F8" s="244" t="s">
        <v>237</v>
      </c>
      <c r="G8" s="245"/>
    </row>
    <row r="9" spans="2:9">
      <c r="C9" s="512" t="s">
        <v>237</v>
      </c>
      <c r="D9" s="246"/>
      <c r="E9" s="254"/>
      <c r="G9" s="247"/>
      <c r="H9" s="244" t="s">
        <v>239</v>
      </c>
    </row>
    <row r="10" spans="2:9">
      <c r="C10" s="243"/>
      <c r="D10" s="246"/>
      <c r="E10" s="254">
        <v>3</v>
      </c>
      <c r="F10" s="240" t="s">
        <v>238</v>
      </c>
      <c r="G10" s="247"/>
      <c r="H10" s="506" t="s">
        <v>520</v>
      </c>
    </row>
    <row r="11" spans="2:9">
      <c r="C11" s="246"/>
      <c r="D11" s="513" t="s">
        <v>237</v>
      </c>
      <c r="E11" s="254"/>
      <c r="F11" s="242"/>
      <c r="G11" s="244" t="s">
        <v>239</v>
      </c>
      <c r="H11" s="249"/>
    </row>
    <row r="12" spans="2:9">
      <c r="C12" s="246"/>
      <c r="E12" s="254">
        <v>4</v>
      </c>
      <c r="F12" s="244" t="s">
        <v>239</v>
      </c>
      <c r="G12" s="505" t="s">
        <v>520</v>
      </c>
      <c r="H12" s="247"/>
    </row>
    <row r="13" spans="2:9">
      <c r="B13" s="244" t="s">
        <v>241</v>
      </c>
      <c r="C13" s="246"/>
      <c r="E13" s="254"/>
      <c r="H13" s="247"/>
      <c r="I13" s="240" t="s">
        <v>240</v>
      </c>
    </row>
    <row r="14" spans="2:9">
      <c r="B14" s="243"/>
      <c r="C14" s="246"/>
      <c r="E14" s="254">
        <v>5</v>
      </c>
      <c r="F14" s="240" t="s">
        <v>240</v>
      </c>
      <c r="H14" s="247"/>
      <c r="I14" s="505" t="s">
        <v>521</v>
      </c>
    </row>
    <row r="15" spans="2:9">
      <c r="B15" s="246"/>
      <c r="C15" s="246"/>
      <c r="D15" s="508" t="s">
        <v>237</v>
      </c>
      <c r="E15" s="254"/>
      <c r="F15" s="242"/>
      <c r="G15" s="240" t="s">
        <v>240</v>
      </c>
      <c r="H15" s="247"/>
      <c r="I15" s="249"/>
    </row>
    <row r="16" spans="2:9">
      <c r="B16" s="246"/>
      <c r="C16" s="246"/>
      <c r="D16" s="243"/>
      <c r="E16" s="254">
        <v>6</v>
      </c>
      <c r="F16" s="244" t="s">
        <v>237</v>
      </c>
      <c r="G16" s="245"/>
      <c r="H16" s="249"/>
      <c r="I16" s="249"/>
    </row>
    <row r="17" spans="2:9">
      <c r="B17" s="246"/>
      <c r="C17" s="244" t="s">
        <v>241</v>
      </c>
      <c r="D17" s="246"/>
      <c r="E17" s="254"/>
      <c r="G17" s="247"/>
      <c r="H17" s="240" t="s">
        <v>240</v>
      </c>
      <c r="I17" s="249"/>
    </row>
    <row r="18" spans="2:9">
      <c r="B18" s="246"/>
      <c r="D18" s="246"/>
      <c r="E18" s="254">
        <v>7</v>
      </c>
      <c r="F18" s="240" t="s">
        <v>237</v>
      </c>
      <c r="G18" s="247"/>
      <c r="H18" s="505" t="s">
        <v>521</v>
      </c>
      <c r="I18" s="247"/>
    </row>
    <row r="19" spans="2:9">
      <c r="B19" s="246"/>
      <c r="D19" s="244" t="s">
        <v>241</v>
      </c>
      <c r="E19" s="254"/>
      <c r="F19" s="242"/>
      <c r="G19" s="244" t="s">
        <v>241</v>
      </c>
      <c r="I19" s="247"/>
    </row>
    <row r="20" spans="2:9">
      <c r="B20" s="246"/>
      <c r="E20" s="254">
        <v>8</v>
      </c>
      <c r="F20" s="244" t="s">
        <v>241</v>
      </c>
      <c r="I20" s="247"/>
    </row>
    <row r="21" spans="2:9">
      <c r="B21" s="240" t="s">
        <v>244</v>
      </c>
      <c r="E21" s="254"/>
      <c r="I21" s="240" t="s">
        <v>240</v>
      </c>
    </row>
    <row r="22" spans="2:9">
      <c r="B22" s="516" t="s">
        <v>521</v>
      </c>
      <c r="E22" s="254">
        <v>9</v>
      </c>
      <c r="F22" s="240" t="s">
        <v>237</v>
      </c>
      <c r="I22" s="524" t="s">
        <v>520</v>
      </c>
    </row>
    <row r="23" spans="2:9">
      <c r="B23" s="246"/>
      <c r="D23" s="508" t="s">
        <v>237</v>
      </c>
      <c r="E23" s="254"/>
      <c r="F23" s="242"/>
      <c r="G23" s="244" t="s">
        <v>242</v>
      </c>
      <c r="I23" s="247"/>
    </row>
    <row r="24" spans="2:9">
      <c r="B24" s="246"/>
      <c r="D24" s="243"/>
      <c r="E24" s="254">
        <v>10</v>
      </c>
      <c r="F24" s="244" t="s">
        <v>242</v>
      </c>
      <c r="G24" s="245"/>
      <c r="I24" s="247"/>
    </row>
    <row r="25" spans="2:9">
      <c r="B25" s="246"/>
      <c r="C25" s="512" t="s">
        <v>237</v>
      </c>
      <c r="D25" s="246"/>
      <c r="E25" s="254"/>
      <c r="G25" s="247"/>
      <c r="H25" s="244" t="s">
        <v>243</v>
      </c>
      <c r="I25" s="247"/>
    </row>
    <row r="26" spans="2:9">
      <c r="B26" s="246"/>
      <c r="C26" s="243"/>
      <c r="D26" s="246"/>
      <c r="E26" s="254">
        <v>11</v>
      </c>
      <c r="F26" s="240" t="s">
        <v>237</v>
      </c>
      <c r="G26" s="247"/>
      <c r="H26" s="506" t="s">
        <v>520</v>
      </c>
      <c r="I26" s="249"/>
    </row>
    <row r="27" spans="2:9">
      <c r="B27" s="246"/>
      <c r="C27" s="246"/>
      <c r="D27" s="509" t="s">
        <v>237</v>
      </c>
      <c r="E27" s="254"/>
      <c r="F27" s="242"/>
      <c r="G27" s="244" t="s">
        <v>243</v>
      </c>
      <c r="H27" s="249"/>
      <c r="I27" s="249"/>
    </row>
    <row r="28" spans="2:9">
      <c r="B28" s="246"/>
      <c r="C28" s="246"/>
      <c r="E28" s="254">
        <v>12</v>
      </c>
      <c r="F28" s="244" t="s">
        <v>243</v>
      </c>
      <c r="H28" s="247"/>
      <c r="I28" s="249"/>
    </row>
    <row r="29" spans="2:9">
      <c r="B29" s="240" t="s">
        <v>244</v>
      </c>
      <c r="C29" s="246"/>
      <c r="E29" s="254"/>
      <c r="H29" s="247"/>
      <c r="I29" s="244" t="s">
        <v>245</v>
      </c>
    </row>
    <row r="30" spans="2:9">
      <c r="C30" s="246"/>
      <c r="E30" s="254">
        <v>13</v>
      </c>
      <c r="F30" s="240" t="s">
        <v>244</v>
      </c>
      <c r="H30" s="247"/>
      <c r="I30" s="523" t="s">
        <v>526</v>
      </c>
    </row>
    <row r="31" spans="2:9">
      <c r="C31" s="246"/>
      <c r="D31" s="240" t="s">
        <v>244</v>
      </c>
      <c r="E31" s="254"/>
      <c r="F31" s="242"/>
      <c r="G31" s="240" t="s">
        <v>244</v>
      </c>
      <c r="H31" s="247"/>
    </row>
    <row r="32" spans="2:9">
      <c r="C32" s="246"/>
      <c r="D32" s="243"/>
      <c r="E32" s="254">
        <v>14</v>
      </c>
      <c r="F32" s="244" t="s">
        <v>237</v>
      </c>
      <c r="G32" s="245"/>
      <c r="H32" s="249"/>
    </row>
    <row r="33" spans="2:9">
      <c r="C33" s="240" t="s">
        <v>244</v>
      </c>
      <c r="D33" s="246"/>
      <c r="G33" s="247"/>
      <c r="H33" s="244" t="s">
        <v>245</v>
      </c>
    </row>
    <row r="34" spans="2:9">
      <c r="D34" s="246"/>
      <c r="E34" s="254">
        <v>15</v>
      </c>
      <c r="F34" s="240" t="s">
        <v>237</v>
      </c>
      <c r="G34" s="247"/>
      <c r="H34" s="505" t="s">
        <v>523</v>
      </c>
    </row>
    <row r="35" spans="2:9">
      <c r="D35" s="509" t="s">
        <v>237</v>
      </c>
      <c r="E35" s="254"/>
      <c r="F35" s="242"/>
      <c r="G35" s="244" t="s">
        <v>245</v>
      </c>
    </row>
    <row r="36" spans="2:9">
      <c r="E36" s="254">
        <v>16</v>
      </c>
      <c r="F36" s="244" t="s">
        <v>245</v>
      </c>
    </row>
    <row r="38" spans="2:9">
      <c r="E38" s="251"/>
    </row>
    <row r="39" spans="2:9">
      <c r="B39" s="233">
        <v>1</v>
      </c>
      <c r="C39" s="241"/>
      <c r="E39" s="251"/>
      <c r="H39" s="233">
        <v>1</v>
      </c>
      <c r="I39" s="241"/>
    </row>
    <row r="40" spans="2:9">
      <c r="E40" s="251"/>
    </row>
    <row r="41" spans="2:9">
      <c r="B41" s="233">
        <v>2</v>
      </c>
      <c r="C41" s="241"/>
      <c r="E41" s="251"/>
      <c r="H41" s="233">
        <v>2</v>
      </c>
      <c r="I41" s="241"/>
    </row>
    <row r="42" spans="2:9">
      <c r="E42" s="251"/>
    </row>
    <row r="43" spans="2:9">
      <c r="B43" s="233">
        <v>3</v>
      </c>
      <c r="C43" s="241"/>
      <c r="E43" s="251"/>
      <c r="H43" s="233">
        <v>3</v>
      </c>
      <c r="I43" s="241"/>
    </row>
    <row r="44" spans="2:9">
      <c r="E44" s="251"/>
    </row>
    <row r="45" spans="2:9">
      <c r="B45" s="233">
        <v>3</v>
      </c>
      <c r="C45" s="241"/>
      <c r="E45" s="251"/>
      <c r="H45" s="233">
        <v>3</v>
      </c>
      <c r="I45" s="241"/>
    </row>
    <row r="46" spans="2:9">
      <c r="E46" s="251"/>
    </row>
    <row r="47" spans="2:9">
      <c r="E47" s="251"/>
      <c r="H47" s="252"/>
    </row>
    <row r="48" spans="2:9">
      <c r="E48" s="251"/>
    </row>
    <row r="49" spans="5:5">
      <c r="E49" s="251"/>
    </row>
    <row r="50" spans="5:5">
      <c r="E50" s="251"/>
    </row>
    <row r="51" spans="5:5">
      <c r="E51" s="251"/>
    </row>
    <row r="52" spans="5:5">
      <c r="E52" s="251"/>
    </row>
    <row r="53" spans="5:5">
      <c r="E53" s="251"/>
    </row>
    <row r="54" spans="5:5">
      <c r="E54" s="251"/>
    </row>
    <row r="55" spans="5:5">
      <c r="E55" s="251"/>
    </row>
    <row r="56" spans="5:5">
      <c r="E56" s="251"/>
    </row>
    <row r="57" spans="5:5">
      <c r="E57" s="251"/>
    </row>
    <row r="58" spans="5:5">
      <c r="E58" s="251"/>
    </row>
    <row r="59" spans="5:5">
      <c r="E59" s="251"/>
    </row>
    <row r="60" spans="5:5">
      <c r="E60" s="251"/>
    </row>
    <row r="61" spans="5:5">
      <c r="E61" s="251"/>
    </row>
    <row r="62" spans="5:5">
      <c r="E62" s="251"/>
    </row>
    <row r="63" spans="5:5">
      <c r="E63" s="251"/>
    </row>
    <row r="64" spans="5:5">
      <c r="E64" s="251"/>
    </row>
    <row r="65" spans="5:5">
      <c r="E65" s="251"/>
    </row>
    <row r="66" spans="5:5">
      <c r="E66" s="251"/>
    </row>
    <row r="67" spans="5:5">
      <c r="E67" s="251"/>
    </row>
    <row r="68" spans="5:5">
      <c r="E68" s="25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68"/>
  <sheetViews>
    <sheetView topLeftCell="E10" workbookViewId="0">
      <selection activeCell="H10" sqref="H10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5.8">
      <c r="B2" s="255" t="s">
        <v>100</v>
      </c>
      <c r="F2" s="253" t="s">
        <v>285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>
      <c r="E6" s="254">
        <v>1</v>
      </c>
      <c r="F6" s="515" t="s">
        <v>246</v>
      </c>
    </row>
    <row r="7" spans="2:9">
      <c r="D7" s="518" t="s">
        <v>237</v>
      </c>
      <c r="E7" s="254"/>
      <c r="F7" s="242"/>
      <c r="G7" s="515" t="s">
        <v>246</v>
      </c>
    </row>
    <row r="8" spans="2:9">
      <c r="D8" s="243"/>
      <c r="E8" s="254">
        <v>2</v>
      </c>
      <c r="F8" s="244" t="s">
        <v>237</v>
      </c>
      <c r="G8" s="245"/>
    </row>
    <row r="9" spans="2:9">
      <c r="C9" s="241"/>
      <c r="D9" s="246"/>
      <c r="E9" s="254"/>
      <c r="G9" s="247"/>
      <c r="H9" s="515" t="s">
        <v>246</v>
      </c>
    </row>
    <row r="10" spans="2:9">
      <c r="C10" s="243"/>
      <c r="D10" s="246"/>
      <c r="E10" s="254">
        <v>3</v>
      </c>
      <c r="F10" s="515" t="s">
        <v>247</v>
      </c>
      <c r="G10" s="247"/>
      <c r="H10" s="245"/>
    </row>
    <row r="11" spans="2:9">
      <c r="C11" s="246"/>
      <c r="D11" s="509" t="s">
        <v>237</v>
      </c>
      <c r="E11" s="254"/>
      <c r="F11" s="242"/>
      <c r="G11" s="515" t="s">
        <v>247</v>
      </c>
      <c r="H11" s="249"/>
    </row>
    <row r="12" spans="2:9">
      <c r="C12" s="246"/>
      <c r="E12" s="254">
        <v>4</v>
      </c>
      <c r="F12" s="244" t="s">
        <v>237</v>
      </c>
      <c r="H12" s="247"/>
    </row>
    <row r="13" spans="2:9">
      <c r="B13" s="241"/>
      <c r="C13" s="246"/>
      <c r="E13" s="254"/>
      <c r="H13" s="247"/>
      <c r="I13" s="515" t="s">
        <v>246</v>
      </c>
    </row>
    <row r="14" spans="2:9">
      <c r="B14" s="243"/>
      <c r="C14" s="246"/>
      <c r="E14" s="254">
        <v>5</v>
      </c>
      <c r="F14" s="515" t="s">
        <v>248</v>
      </c>
      <c r="H14" s="247"/>
      <c r="I14" s="528" t="s">
        <v>539</v>
      </c>
    </row>
    <row r="15" spans="2:9">
      <c r="B15" s="246"/>
      <c r="C15" s="246"/>
      <c r="D15" s="518" t="s">
        <v>237</v>
      </c>
      <c r="E15" s="254"/>
      <c r="F15" s="242"/>
      <c r="G15" s="515" t="s">
        <v>249</v>
      </c>
      <c r="H15" s="247"/>
      <c r="I15" s="249"/>
    </row>
    <row r="16" spans="2:9">
      <c r="B16" s="246"/>
      <c r="C16" s="246"/>
      <c r="D16" s="243"/>
      <c r="E16" s="254">
        <v>6</v>
      </c>
      <c r="F16" s="515" t="s">
        <v>249</v>
      </c>
      <c r="G16" s="256" t="s">
        <v>520</v>
      </c>
      <c r="H16" s="249"/>
      <c r="I16" s="249"/>
    </row>
    <row r="17" spans="2:9">
      <c r="B17" s="246"/>
      <c r="C17" s="248"/>
      <c r="D17" s="246"/>
      <c r="E17" s="254"/>
      <c r="G17" s="247"/>
      <c r="H17" s="515" t="s">
        <v>250</v>
      </c>
      <c r="I17" s="249"/>
    </row>
    <row r="18" spans="2:9">
      <c r="B18" s="246"/>
      <c r="D18" s="246"/>
      <c r="E18" s="254">
        <v>7</v>
      </c>
      <c r="F18" s="515" t="s">
        <v>250</v>
      </c>
      <c r="G18" s="247"/>
      <c r="H18" s="517" t="s">
        <v>543</v>
      </c>
      <c r="I18" s="247"/>
    </row>
    <row r="19" spans="2:9">
      <c r="B19" s="246"/>
      <c r="D19" s="519" t="s">
        <v>237</v>
      </c>
      <c r="E19" s="254"/>
      <c r="F19" s="242"/>
      <c r="G19" s="515" t="s">
        <v>250</v>
      </c>
      <c r="I19" s="247"/>
    </row>
    <row r="20" spans="2:9">
      <c r="B20" s="246"/>
      <c r="E20" s="254">
        <v>8</v>
      </c>
      <c r="F20" s="244" t="s">
        <v>237</v>
      </c>
      <c r="I20" s="247"/>
    </row>
    <row r="21" spans="2:9">
      <c r="B21" s="248"/>
      <c r="E21" s="254"/>
      <c r="I21" s="515" t="s">
        <v>253</v>
      </c>
    </row>
    <row r="22" spans="2:9">
      <c r="B22" s="243"/>
      <c r="E22" s="254">
        <v>9</v>
      </c>
      <c r="F22" s="515" t="s">
        <v>251</v>
      </c>
      <c r="I22" s="527" t="s">
        <v>526</v>
      </c>
    </row>
    <row r="23" spans="2:9">
      <c r="B23" s="246"/>
      <c r="D23" s="512" t="s">
        <v>237</v>
      </c>
      <c r="E23" s="254"/>
      <c r="F23" s="242"/>
      <c r="G23" s="515" t="s">
        <v>251</v>
      </c>
      <c r="I23" s="247"/>
    </row>
    <row r="24" spans="2:9">
      <c r="B24" s="246"/>
      <c r="D24" s="243"/>
      <c r="E24" s="254">
        <v>10</v>
      </c>
      <c r="F24" s="515" t="s">
        <v>252</v>
      </c>
      <c r="G24" s="506" t="s">
        <v>520</v>
      </c>
      <c r="I24" s="247"/>
    </row>
    <row r="25" spans="2:9">
      <c r="B25" s="246"/>
      <c r="C25" s="241"/>
      <c r="D25" s="246"/>
      <c r="E25" s="254"/>
      <c r="G25" s="247"/>
      <c r="H25" s="515" t="s">
        <v>253</v>
      </c>
      <c r="I25" s="247"/>
    </row>
    <row r="26" spans="2:9">
      <c r="B26" s="246"/>
      <c r="C26" s="243"/>
      <c r="D26" s="246"/>
      <c r="E26" s="254">
        <v>11</v>
      </c>
      <c r="F26" s="515" t="s">
        <v>253</v>
      </c>
      <c r="G26" s="247"/>
      <c r="H26" s="511" t="s">
        <v>521</v>
      </c>
      <c r="I26" s="249"/>
    </row>
    <row r="27" spans="2:9">
      <c r="B27" s="246"/>
      <c r="C27" s="246"/>
      <c r="D27" s="513" t="s">
        <v>237</v>
      </c>
      <c r="E27" s="254"/>
      <c r="F27" s="242"/>
      <c r="G27" s="515" t="s">
        <v>253</v>
      </c>
      <c r="H27" s="249"/>
      <c r="I27" s="249"/>
    </row>
    <row r="28" spans="2:9">
      <c r="B28" s="246"/>
      <c r="C28" s="246"/>
      <c r="E28" s="254">
        <v>12</v>
      </c>
      <c r="F28" s="244" t="s">
        <v>237</v>
      </c>
      <c r="H28" s="247"/>
      <c r="I28" s="249"/>
    </row>
    <row r="29" spans="2:9">
      <c r="B29" s="248"/>
      <c r="C29" s="246"/>
      <c r="E29" s="254"/>
      <c r="H29" s="247"/>
      <c r="I29" s="515" t="s">
        <v>253</v>
      </c>
    </row>
    <row r="30" spans="2:9">
      <c r="C30" s="246"/>
      <c r="E30" s="254">
        <v>13</v>
      </c>
      <c r="F30" s="515" t="s">
        <v>254</v>
      </c>
      <c r="H30" s="247"/>
      <c r="I30" s="522" t="s">
        <v>538</v>
      </c>
    </row>
    <row r="31" spans="2:9">
      <c r="C31" s="246"/>
      <c r="D31" s="518" t="s">
        <v>237</v>
      </c>
      <c r="E31" s="254"/>
      <c r="F31" s="242"/>
      <c r="G31" s="515" t="s">
        <v>254</v>
      </c>
      <c r="H31" s="247"/>
    </row>
    <row r="32" spans="2:9">
      <c r="C32" s="246"/>
      <c r="D32" s="243"/>
      <c r="E32" s="254">
        <v>14</v>
      </c>
      <c r="F32" s="244" t="s">
        <v>237</v>
      </c>
      <c r="G32" s="245"/>
      <c r="H32" s="249"/>
    </row>
    <row r="33" spans="2:9">
      <c r="C33" s="248"/>
      <c r="D33" s="246"/>
      <c r="G33" s="247"/>
      <c r="H33" s="515" t="s">
        <v>255</v>
      </c>
    </row>
    <row r="34" spans="2:9">
      <c r="D34" s="246"/>
      <c r="E34" s="254">
        <v>15</v>
      </c>
      <c r="F34" s="240" t="s">
        <v>237</v>
      </c>
      <c r="G34" s="247"/>
      <c r="H34" s="514" t="s">
        <v>524</v>
      </c>
    </row>
    <row r="35" spans="2:9">
      <c r="D35" s="513" t="s">
        <v>237</v>
      </c>
      <c r="E35" s="254"/>
      <c r="F35" s="242"/>
      <c r="G35" s="515" t="s">
        <v>255</v>
      </c>
    </row>
    <row r="36" spans="2:9">
      <c r="E36" s="254">
        <v>16</v>
      </c>
      <c r="F36" s="256" t="s">
        <v>255</v>
      </c>
    </row>
    <row r="38" spans="2:9">
      <c r="E38" s="251"/>
    </row>
    <row r="39" spans="2:9">
      <c r="B39" s="233">
        <v>1</v>
      </c>
      <c r="C39" s="241"/>
      <c r="E39" s="251"/>
      <c r="H39" s="233">
        <v>1</v>
      </c>
      <c r="I39" s="241"/>
    </row>
    <row r="40" spans="2:9">
      <c r="E40" s="251"/>
    </row>
    <row r="41" spans="2:9">
      <c r="B41" s="233">
        <v>2</v>
      </c>
      <c r="C41" s="241"/>
      <c r="E41" s="251"/>
      <c r="H41" s="233">
        <v>2</v>
      </c>
      <c r="I41" s="241"/>
    </row>
    <row r="42" spans="2:9">
      <c r="E42" s="251"/>
    </row>
    <row r="43" spans="2:9">
      <c r="B43" s="233">
        <v>3</v>
      </c>
      <c r="C43" s="241"/>
      <c r="E43" s="251"/>
      <c r="H43" s="233">
        <v>3</v>
      </c>
      <c r="I43" s="241"/>
    </row>
    <row r="44" spans="2:9">
      <c r="E44" s="251"/>
    </row>
    <row r="45" spans="2:9">
      <c r="B45" s="233">
        <v>3</v>
      </c>
      <c r="C45" s="241"/>
      <c r="E45" s="251"/>
      <c r="H45" s="233">
        <v>3</v>
      </c>
      <c r="I45" s="241"/>
    </row>
    <row r="46" spans="2:9">
      <c r="E46" s="251"/>
    </row>
    <row r="47" spans="2:9">
      <c r="E47" s="251"/>
      <c r="H47" s="252"/>
    </row>
    <row r="48" spans="2:9">
      <c r="E48" s="251"/>
    </row>
    <row r="49" spans="5:7">
      <c r="E49" s="251"/>
    </row>
    <row r="50" spans="5:7">
      <c r="E50" s="251"/>
    </row>
    <row r="51" spans="5:7">
      <c r="E51" s="251"/>
    </row>
    <row r="52" spans="5:7">
      <c r="E52" s="251"/>
    </row>
    <row r="53" spans="5:7">
      <c r="E53" s="251"/>
    </row>
    <row r="54" spans="5:7">
      <c r="E54" s="251"/>
      <c r="F54" s="256"/>
    </row>
    <row r="55" spans="5:7">
      <c r="E55" s="251"/>
    </row>
    <row r="56" spans="5:7">
      <c r="E56" s="251"/>
    </row>
    <row r="57" spans="5:7">
      <c r="E57" s="251"/>
    </row>
    <row r="58" spans="5:7">
      <c r="E58" s="251"/>
    </row>
    <row r="59" spans="5:7">
      <c r="E59" s="251"/>
    </row>
    <row r="60" spans="5:7">
      <c r="E60" s="251"/>
    </row>
    <row r="61" spans="5:7">
      <c r="E61" s="251"/>
      <c r="F61" s="256"/>
      <c r="G61" s="256"/>
    </row>
    <row r="62" spans="5:7">
      <c r="E62" s="251"/>
      <c r="F62" s="256"/>
      <c r="G62" s="256"/>
    </row>
    <row r="63" spans="5:7">
      <c r="E63" s="251"/>
      <c r="F63" s="256"/>
      <c r="G63" s="256"/>
    </row>
    <row r="64" spans="5:7">
      <c r="E64" s="251"/>
    </row>
    <row r="65" spans="5:5">
      <c r="E65" s="251"/>
    </row>
    <row r="66" spans="5:5">
      <c r="E66" s="251"/>
    </row>
    <row r="67" spans="5:5">
      <c r="E67" s="251"/>
    </row>
    <row r="68" spans="5:5">
      <c r="E68" s="251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68"/>
  <sheetViews>
    <sheetView topLeftCell="E13" workbookViewId="0">
      <selection activeCell="I22" sqref="I22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6" t="s">
        <v>100</v>
      </c>
      <c r="F2" s="253" t="s">
        <v>286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 ht="15.6">
      <c r="E6" s="254">
        <v>1</v>
      </c>
      <c r="F6" s="257" t="s">
        <v>256</v>
      </c>
      <c r="G6" s="258"/>
    </row>
    <row r="7" spans="2:9" ht="15.6">
      <c r="D7" s="469" t="s">
        <v>237</v>
      </c>
      <c r="E7" s="254"/>
      <c r="F7" s="259"/>
      <c r="G7" s="257" t="s">
        <v>256</v>
      </c>
    </row>
    <row r="8" spans="2:9" ht="15.6">
      <c r="D8" s="243"/>
      <c r="E8" s="254">
        <v>2</v>
      </c>
      <c r="F8" s="260" t="s">
        <v>237</v>
      </c>
      <c r="G8" s="261"/>
    </row>
    <row r="9" spans="2:9" ht="15.6">
      <c r="C9" s="469"/>
      <c r="D9" s="246"/>
      <c r="E9" s="254"/>
      <c r="F9" s="258"/>
      <c r="G9" s="262"/>
      <c r="H9" s="257" t="s">
        <v>257</v>
      </c>
    </row>
    <row r="10" spans="2:9" ht="15.6">
      <c r="C10" s="243"/>
      <c r="D10" s="246"/>
      <c r="E10" s="254">
        <v>3</v>
      </c>
      <c r="F10" s="257" t="s">
        <v>257</v>
      </c>
      <c r="G10" s="262"/>
      <c r="H10" s="462" t="s">
        <v>520</v>
      </c>
    </row>
    <row r="11" spans="2:9" ht="15.6">
      <c r="C11" s="246"/>
      <c r="D11" s="459" t="s">
        <v>237</v>
      </c>
      <c r="E11" s="254"/>
      <c r="F11" s="259"/>
      <c r="G11" s="257" t="s">
        <v>257</v>
      </c>
      <c r="H11" s="249"/>
    </row>
    <row r="12" spans="2:9" ht="15.6">
      <c r="C12" s="246"/>
      <c r="E12" s="254">
        <v>4</v>
      </c>
      <c r="F12" s="260" t="s">
        <v>258</v>
      </c>
      <c r="G12" s="258" t="s">
        <v>520</v>
      </c>
      <c r="H12" s="247"/>
    </row>
    <row r="13" spans="2:9" ht="15.6">
      <c r="B13" s="469"/>
      <c r="C13" s="246"/>
      <c r="E13" s="254"/>
      <c r="F13" s="258"/>
      <c r="G13" s="258"/>
      <c r="H13" s="247"/>
      <c r="I13" s="257" t="s">
        <v>257</v>
      </c>
    </row>
    <row r="14" spans="2:9" ht="15.6">
      <c r="B14" s="243"/>
      <c r="C14" s="246"/>
      <c r="E14" s="254">
        <v>5</v>
      </c>
      <c r="F14" s="257" t="s">
        <v>259</v>
      </c>
      <c r="G14" s="258"/>
      <c r="H14" s="247"/>
      <c r="I14" s="498" t="s">
        <v>520</v>
      </c>
    </row>
    <row r="15" spans="2:9" ht="15.6">
      <c r="B15" s="246"/>
      <c r="C15" s="246"/>
      <c r="D15" s="469" t="s">
        <v>237</v>
      </c>
      <c r="E15" s="254"/>
      <c r="F15" s="259"/>
      <c r="G15" s="257" t="s">
        <v>259</v>
      </c>
      <c r="H15" s="247"/>
      <c r="I15" s="249"/>
    </row>
    <row r="16" spans="2:9" ht="15.6">
      <c r="B16" s="246"/>
      <c r="C16" s="246"/>
      <c r="D16" s="243"/>
      <c r="E16" s="254">
        <v>6</v>
      </c>
      <c r="F16" s="260" t="s">
        <v>237</v>
      </c>
      <c r="G16" s="261"/>
      <c r="H16" s="249"/>
      <c r="I16" s="249"/>
    </row>
    <row r="17" spans="2:9" ht="15.6">
      <c r="B17" s="246"/>
      <c r="C17" s="470"/>
      <c r="D17" s="246"/>
      <c r="E17" s="254"/>
      <c r="F17" s="258"/>
      <c r="G17" s="262"/>
      <c r="H17" s="468" t="s">
        <v>520</v>
      </c>
      <c r="I17" s="249"/>
    </row>
    <row r="18" spans="2:9" ht="15.6">
      <c r="B18" s="246"/>
      <c r="D18" s="246"/>
      <c r="E18" s="254">
        <v>7</v>
      </c>
      <c r="F18" s="257" t="s">
        <v>260</v>
      </c>
      <c r="G18" s="262"/>
      <c r="I18" s="247"/>
    </row>
    <row r="19" spans="2:9" ht="15.6">
      <c r="B19" s="246"/>
      <c r="D19" s="470" t="s">
        <v>237</v>
      </c>
      <c r="E19" s="254"/>
      <c r="F19" s="259"/>
      <c r="G19" s="257" t="s">
        <v>260</v>
      </c>
      <c r="I19" s="247"/>
    </row>
    <row r="20" spans="2:9" ht="15.6">
      <c r="B20" s="246"/>
      <c r="E20" s="254">
        <v>8</v>
      </c>
      <c r="F20" s="260" t="s">
        <v>237</v>
      </c>
      <c r="G20" s="258"/>
      <c r="I20" s="500"/>
    </row>
    <row r="21" spans="2:9" ht="15.6">
      <c r="B21" s="248"/>
      <c r="E21" s="254"/>
      <c r="F21" s="258"/>
      <c r="G21" s="258"/>
      <c r="I21" s="450" t="s">
        <v>265</v>
      </c>
    </row>
    <row r="22" spans="2:9" ht="15.6">
      <c r="B22" s="243"/>
      <c r="E22" s="254">
        <v>9</v>
      </c>
      <c r="F22" s="257" t="s">
        <v>261</v>
      </c>
      <c r="G22" s="258"/>
      <c r="I22" s="545" t="s">
        <v>521</v>
      </c>
    </row>
    <row r="23" spans="2:9" ht="15.6">
      <c r="B23" s="246"/>
      <c r="D23" s="469" t="s">
        <v>237</v>
      </c>
      <c r="E23" s="254"/>
      <c r="F23" s="259"/>
      <c r="G23" s="257" t="s">
        <v>261</v>
      </c>
      <c r="I23" s="247"/>
    </row>
    <row r="24" spans="2:9" ht="15.6">
      <c r="B24" s="246"/>
      <c r="D24" s="243"/>
      <c r="E24" s="254">
        <v>10</v>
      </c>
      <c r="F24" s="260" t="s">
        <v>237</v>
      </c>
      <c r="G24" s="261"/>
      <c r="I24" s="247"/>
    </row>
    <row r="25" spans="2:9" ht="15.6">
      <c r="B25" s="246"/>
      <c r="C25" s="241"/>
      <c r="D25" s="246"/>
      <c r="E25" s="254"/>
      <c r="F25" s="258"/>
      <c r="G25" s="262"/>
      <c r="H25" s="257" t="s">
        <v>261</v>
      </c>
      <c r="I25" s="247"/>
    </row>
    <row r="26" spans="2:9" ht="15.6">
      <c r="B26" s="246"/>
      <c r="C26" s="243"/>
      <c r="D26" s="246"/>
      <c r="E26" s="254">
        <v>11</v>
      </c>
      <c r="F26" s="257" t="s">
        <v>237</v>
      </c>
      <c r="G26" s="262"/>
      <c r="H26" s="464" t="s">
        <v>520</v>
      </c>
      <c r="I26" s="249"/>
    </row>
    <row r="27" spans="2:9" ht="15.6">
      <c r="B27" s="246"/>
      <c r="C27" s="246"/>
      <c r="D27" s="470" t="s">
        <v>237</v>
      </c>
      <c r="E27" s="254"/>
      <c r="F27" s="259"/>
      <c r="G27" s="260" t="s">
        <v>262</v>
      </c>
      <c r="H27" s="249"/>
      <c r="I27" s="249"/>
    </row>
    <row r="28" spans="2:9" ht="15.6">
      <c r="B28" s="246"/>
      <c r="C28" s="246"/>
      <c r="E28" s="254">
        <v>12</v>
      </c>
      <c r="F28" s="260" t="s">
        <v>262</v>
      </c>
      <c r="G28" s="258"/>
      <c r="H28" s="247"/>
      <c r="I28" s="499"/>
    </row>
    <row r="29" spans="2:9" ht="15.6">
      <c r="B29" s="248"/>
      <c r="C29" s="246"/>
      <c r="E29" s="254"/>
      <c r="F29" s="258"/>
      <c r="G29" s="258"/>
      <c r="H29" s="247"/>
      <c r="I29" s="450" t="s">
        <v>265</v>
      </c>
    </row>
    <row r="30" spans="2:9" ht="15.6">
      <c r="C30" s="246"/>
      <c r="E30" s="254">
        <v>13</v>
      </c>
      <c r="F30" s="257" t="s">
        <v>263</v>
      </c>
      <c r="G30" s="258"/>
      <c r="H30" s="247"/>
      <c r="I30" s="544" t="s">
        <v>521</v>
      </c>
    </row>
    <row r="31" spans="2:9" ht="15.6">
      <c r="C31" s="246"/>
      <c r="D31" s="469" t="s">
        <v>237</v>
      </c>
      <c r="E31" s="254"/>
      <c r="F31" s="259"/>
      <c r="G31" s="257" t="s">
        <v>263</v>
      </c>
      <c r="H31" s="247"/>
    </row>
    <row r="32" spans="2:9" ht="15.6">
      <c r="C32" s="246"/>
      <c r="D32" s="243"/>
      <c r="E32" s="254">
        <v>14</v>
      </c>
      <c r="F32" s="260" t="s">
        <v>264</v>
      </c>
      <c r="G32" s="261" t="s">
        <v>521</v>
      </c>
      <c r="H32" s="249"/>
    </row>
    <row r="33" spans="2:9" ht="15.6">
      <c r="C33" s="248"/>
      <c r="D33" s="246"/>
      <c r="F33" s="258"/>
      <c r="G33" s="262"/>
      <c r="H33" s="450" t="s">
        <v>265</v>
      </c>
    </row>
    <row r="34" spans="2:9" ht="15.6">
      <c r="D34" s="246"/>
      <c r="E34" s="254">
        <v>15</v>
      </c>
      <c r="F34" s="257" t="s">
        <v>237</v>
      </c>
      <c r="G34" s="262"/>
      <c r="H34" s="471" t="s">
        <v>521</v>
      </c>
    </row>
    <row r="35" spans="2:9" ht="15.6">
      <c r="D35" s="470" t="s">
        <v>237</v>
      </c>
      <c r="E35" s="254"/>
      <c r="F35" s="259"/>
      <c r="G35" s="450" t="s">
        <v>265</v>
      </c>
    </row>
    <row r="36" spans="2:9" ht="15.6">
      <c r="E36" s="254">
        <v>16</v>
      </c>
      <c r="F36" s="450" t="s">
        <v>265</v>
      </c>
      <c r="G36" s="258"/>
    </row>
    <row r="38" spans="2:9">
      <c r="E38" s="251"/>
    </row>
    <row r="39" spans="2:9">
      <c r="B39" s="233">
        <v>1</v>
      </c>
      <c r="C39" s="241"/>
      <c r="E39" s="251"/>
      <c r="H39" s="233">
        <v>1</v>
      </c>
      <c r="I39" s="241"/>
    </row>
    <row r="40" spans="2:9">
      <c r="E40" s="251"/>
    </row>
    <row r="41" spans="2:9">
      <c r="B41" s="233">
        <v>2</v>
      </c>
      <c r="C41" s="241"/>
      <c r="E41" s="251"/>
      <c r="H41" s="233">
        <v>2</v>
      </c>
      <c r="I41" s="241"/>
    </row>
    <row r="42" spans="2:9">
      <c r="E42" s="251"/>
    </row>
    <row r="43" spans="2:9">
      <c r="B43" s="233">
        <v>3</v>
      </c>
      <c r="C43" s="241"/>
      <c r="E43" s="251"/>
      <c r="H43" s="233">
        <v>3</v>
      </c>
      <c r="I43" s="241"/>
    </row>
    <row r="44" spans="2:9">
      <c r="E44" s="251"/>
    </row>
    <row r="45" spans="2:9">
      <c r="B45" s="233">
        <v>3</v>
      </c>
      <c r="C45" s="241"/>
      <c r="E45" s="251"/>
      <c r="H45" s="233">
        <v>3</v>
      </c>
      <c r="I45" s="241"/>
    </row>
    <row r="46" spans="2:9">
      <c r="E46" s="251"/>
    </row>
    <row r="47" spans="2:9">
      <c r="E47" s="251"/>
      <c r="H47" s="252"/>
    </row>
    <row r="48" spans="2:9">
      <c r="E48" s="251"/>
    </row>
    <row r="49" spans="5:5">
      <c r="E49" s="251"/>
    </row>
    <row r="50" spans="5:5">
      <c r="E50" s="251"/>
    </row>
    <row r="51" spans="5:5">
      <c r="E51" s="251"/>
    </row>
    <row r="52" spans="5:5">
      <c r="E52" s="251"/>
    </row>
    <row r="53" spans="5:5">
      <c r="E53" s="251"/>
    </row>
    <row r="54" spans="5:5">
      <c r="E54" s="251"/>
    </row>
    <row r="55" spans="5:5">
      <c r="E55" s="251"/>
    </row>
    <row r="56" spans="5:5">
      <c r="E56" s="251"/>
    </row>
    <row r="57" spans="5:5">
      <c r="E57" s="251"/>
    </row>
    <row r="58" spans="5:5">
      <c r="E58" s="251"/>
    </row>
    <row r="59" spans="5:5">
      <c r="E59" s="251"/>
    </row>
    <row r="60" spans="5:5">
      <c r="E60" s="251"/>
    </row>
    <row r="61" spans="5:5">
      <c r="E61" s="251"/>
    </row>
    <row r="62" spans="5:5">
      <c r="E62" s="251"/>
    </row>
    <row r="63" spans="5:5">
      <c r="E63" s="251"/>
    </row>
    <row r="64" spans="5:5">
      <c r="E64" s="251"/>
    </row>
    <row r="65" spans="5:5">
      <c r="E65" s="251"/>
    </row>
    <row r="66" spans="5:5">
      <c r="E66" s="251"/>
    </row>
    <row r="67" spans="5:5">
      <c r="E67" s="251"/>
    </row>
    <row r="68" spans="5:5">
      <c r="E68" s="251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48">
    <tabColor indexed="11"/>
  </sheetPr>
  <dimension ref="A1:AK47"/>
  <sheetViews>
    <sheetView topLeftCell="A19" workbookViewId="0">
      <selection activeCell="M11" sqref="M11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179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O5" s="197" t="s">
        <v>58</v>
      </c>
      <c r="P5" s="198" t="s">
        <v>64</v>
      </c>
      <c r="R5" s="197" t="s">
        <v>58</v>
      </c>
      <c r="S5" s="220" t="s">
        <v>93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O6" s="199" t="s">
        <v>65</v>
      </c>
      <c r="P6" s="200" t="s">
        <v>60</v>
      </c>
      <c r="R6" s="199" t="s">
        <v>65</v>
      </c>
      <c r="S6" s="221" t="s">
        <v>94</v>
      </c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223" t="s">
        <v>171</v>
      </c>
      <c r="F7" s="226"/>
      <c r="G7" s="223" t="s">
        <v>172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O7" s="201" t="s">
        <v>66</v>
      </c>
      <c r="P7" s="202" t="s">
        <v>62</v>
      </c>
      <c r="R7" s="201" t="s">
        <v>66</v>
      </c>
      <c r="S7" s="222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169</v>
      </c>
      <c r="F9" s="226"/>
      <c r="G9" s="223" t="s">
        <v>152</v>
      </c>
      <c r="H9" s="143"/>
      <c r="I9" s="138" t="str">
        <f>IF($B9="","",VLOOKUP($B9,#REF!,4))</f>
        <v/>
      </c>
      <c r="J9" s="130"/>
      <c r="K9" s="453" t="s">
        <v>517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175</v>
      </c>
      <c r="F11" s="226"/>
      <c r="G11" s="223" t="s">
        <v>176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82"/>
      <c r="F12" s="182"/>
      <c r="G12" s="182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170</v>
      </c>
      <c r="F13" s="226"/>
      <c r="G13" s="223" t="s">
        <v>143</v>
      </c>
      <c r="H13" s="141"/>
      <c r="I13" s="139" t="str">
        <f>IF($B13="","",VLOOKUP($B13,#REF!,4))</f>
        <v/>
      </c>
      <c r="J13" s="130"/>
      <c r="K13" s="453" t="s">
        <v>516</v>
      </c>
      <c r="L13" s="209"/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82"/>
      <c r="F14" s="182"/>
      <c r="G14" s="182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177</v>
      </c>
      <c r="F15" s="143"/>
      <c r="G15" s="223" t="s">
        <v>178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173</v>
      </c>
      <c r="F17" s="143"/>
      <c r="G17" s="223" t="s">
        <v>174</v>
      </c>
      <c r="H17" s="143"/>
      <c r="I17" s="138" t="str">
        <f>IF($B17="","",VLOOKUP($B17,#REF!,4))</f>
        <v/>
      </c>
      <c r="J17" s="130"/>
      <c r="K17" s="214"/>
      <c r="L17" s="209" t="str">
        <f>IF(K17="","",CONCATENATE(VLOOKUP($Y$3,$AB$1:$AK$1,K17)," pont"))</f>
        <v/>
      </c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563"/>
      <c r="C22" s="563"/>
      <c r="D22" s="562" t="str">
        <f>E7</f>
        <v>Mátyás</v>
      </c>
      <c r="E22" s="562"/>
      <c r="F22" s="562" t="str">
        <f>E9</f>
        <v>Vámos</v>
      </c>
      <c r="G22" s="562"/>
      <c r="H22" s="562" t="str">
        <f>E11</f>
        <v xml:space="preserve">Kállai </v>
      </c>
      <c r="I22" s="562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566" t="str">
        <f>E7</f>
        <v>Mátyás</v>
      </c>
      <c r="C23" s="566"/>
      <c r="D23" s="560"/>
      <c r="E23" s="560"/>
      <c r="F23" s="557" t="s">
        <v>511</v>
      </c>
      <c r="G23" s="558"/>
      <c r="H23" s="557" t="s">
        <v>511</v>
      </c>
      <c r="I23" s="558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566" t="str">
        <f>E9</f>
        <v>Vámos</v>
      </c>
      <c r="C24" s="566"/>
      <c r="D24" s="557" t="s">
        <v>512</v>
      </c>
      <c r="E24" s="558"/>
      <c r="F24" s="560"/>
      <c r="G24" s="560"/>
      <c r="H24" s="557" t="s">
        <v>526</v>
      </c>
      <c r="I24" s="558"/>
      <c r="J24" s="130"/>
      <c r="K24" s="130"/>
      <c r="L24" s="130"/>
      <c r="M24" s="192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566" t="str">
        <f>E11</f>
        <v xml:space="preserve">Kállai </v>
      </c>
      <c r="C25" s="566"/>
      <c r="D25" s="557" t="s">
        <v>512</v>
      </c>
      <c r="E25" s="558"/>
      <c r="F25" s="557" t="s">
        <v>527</v>
      </c>
      <c r="G25" s="558"/>
      <c r="H25" s="560"/>
      <c r="I25" s="560"/>
      <c r="J25" s="130"/>
      <c r="K25" s="130"/>
      <c r="L25" s="130"/>
      <c r="M25" s="192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563"/>
      <c r="C27" s="563"/>
      <c r="D27" s="562" t="str">
        <f>E13</f>
        <v>Dolmány</v>
      </c>
      <c r="E27" s="562"/>
      <c r="F27" s="562" t="str">
        <f>E15</f>
        <v>Kovács</v>
      </c>
      <c r="G27" s="562"/>
      <c r="H27" s="562" t="str">
        <f>E17</f>
        <v xml:space="preserve">Ulrich </v>
      </c>
      <c r="I27" s="562"/>
      <c r="J27" s="130"/>
      <c r="K27" s="130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566" t="str">
        <f>E13</f>
        <v>Dolmány</v>
      </c>
      <c r="C28" s="566"/>
      <c r="D28" s="560"/>
      <c r="E28" s="560"/>
      <c r="F28" s="557" t="s">
        <v>512</v>
      </c>
      <c r="G28" s="558"/>
      <c r="H28" s="557" t="s">
        <v>512</v>
      </c>
      <c r="I28" s="558"/>
      <c r="J28" s="130"/>
      <c r="K28" s="130"/>
      <c r="L28" s="130"/>
      <c r="M28" s="192"/>
    </row>
    <row r="29" spans="1:37" ht="18.75" customHeight="1">
      <c r="A29" s="189" t="s">
        <v>52</v>
      </c>
      <c r="B29" s="566" t="str">
        <f>E15</f>
        <v>Kovács</v>
      </c>
      <c r="C29" s="566"/>
      <c r="D29" s="557" t="s">
        <v>511</v>
      </c>
      <c r="E29" s="558"/>
      <c r="F29" s="560"/>
      <c r="G29" s="560"/>
      <c r="H29" s="557" t="s">
        <v>525</v>
      </c>
      <c r="I29" s="558"/>
      <c r="J29" s="130"/>
      <c r="K29" s="130"/>
      <c r="L29" s="130"/>
      <c r="M29" s="192"/>
    </row>
    <row r="30" spans="1:37" ht="18.75" customHeight="1">
      <c r="A30" s="189" t="s">
        <v>53</v>
      </c>
      <c r="B30" s="566" t="str">
        <f>E17</f>
        <v xml:space="preserve">Ulrich </v>
      </c>
      <c r="C30" s="566"/>
      <c r="D30" s="557" t="s">
        <v>511</v>
      </c>
      <c r="E30" s="558"/>
      <c r="F30" s="557" t="s">
        <v>525</v>
      </c>
      <c r="G30" s="558"/>
      <c r="H30" s="560"/>
      <c r="I30" s="560"/>
      <c r="J30" s="130"/>
      <c r="K30" s="130"/>
      <c r="L30" s="130"/>
      <c r="M30" s="192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 t="s">
        <v>38</v>
      </c>
      <c r="B32" s="130"/>
      <c r="C32" s="575" t="s">
        <v>426</v>
      </c>
      <c r="D32" s="575"/>
      <c r="E32" s="154" t="s">
        <v>55</v>
      </c>
      <c r="F32" s="594" t="s">
        <v>425</v>
      </c>
      <c r="G32" s="576"/>
      <c r="H32" s="130"/>
      <c r="I32" s="226" t="s">
        <v>597</v>
      </c>
      <c r="J32" s="130"/>
      <c r="K32" s="130"/>
      <c r="L32" s="130"/>
      <c r="M32" s="130"/>
    </row>
    <row r="33" spans="1:18">
      <c r="A33" s="130"/>
      <c r="B33" s="130"/>
      <c r="C33" s="130"/>
      <c r="D33" s="130"/>
      <c r="E33" s="130"/>
      <c r="F33" s="154"/>
      <c r="G33" s="154"/>
      <c r="H33" s="130"/>
      <c r="I33" s="130"/>
      <c r="J33" s="130"/>
      <c r="K33" s="130"/>
      <c r="L33" s="130"/>
      <c r="M33" s="130"/>
    </row>
    <row r="34" spans="1:18">
      <c r="A34" s="130" t="s">
        <v>54</v>
      </c>
      <c r="B34" s="130"/>
      <c r="C34" s="576" t="str">
        <f>IF(M23=2,B23,IF(M24=2,B24,IF(M25=2,B25,"")))</f>
        <v/>
      </c>
      <c r="D34" s="576"/>
      <c r="E34" s="154" t="s">
        <v>55</v>
      </c>
      <c r="F34" s="576" t="str">
        <f>IF(M28=2,B28,IF(M29=2,B29,IF(M30=2,B30,"")))</f>
        <v/>
      </c>
      <c r="G34" s="576"/>
      <c r="H34" s="130"/>
      <c r="I34" s="129"/>
      <c r="J34" s="130"/>
      <c r="K34" s="130"/>
      <c r="L34" s="130"/>
      <c r="M34" s="130"/>
    </row>
    <row r="35" spans="1:18">
      <c r="A35" s="130"/>
      <c r="B35" s="130"/>
      <c r="C35" s="154"/>
      <c r="D35" s="154"/>
      <c r="E35" s="154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56</v>
      </c>
      <c r="B36" s="130"/>
      <c r="C36" s="576" t="str">
        <f>IF(M23=3,B23,IF(M24=3,B24,IF(M25=3,B25,"")))</f>
        <v/>
      </c>
      <c r="D36" s="576"/>
      <c r="E36" s="154" t="s">
        <v>55</v>
      </c>
      <c r="F36" s="576" t="str">
        <f>IF(M28=3,B28,IF(M29=3,B29,IF(M30=3,B30,"")))</f>
        <v/>
      </c>
      <c r="G36" s="576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8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29"/>
      <c r="M38" s="130"/>
    </row>
    <row r="39" spans="1:18">
      <c r="A39" s="80" t="s">
        <v>26</v>
      </c>
      <c r="B39" s="81"/>
      <c r="C39" s="110"/>
      <c r="D39" s="162" t="s">
        <v>0</v>
      </c>
      <c r="E39" s="163" t="s">
        <v>28</v>
      </c>
      <c r="F39" s="180"/>
      <c r="G39" s="162" t="s">
        <v>0</v>
      </c>
      <c r="H39" s="163" t="s">
        <v>35</v>
      </c>
      <c r="I39" s="88"/>
      <c r="J39" s="163" t="s">
        <v>36</v>
      </c>
      <c r="K39" s="87" t="s">
        <v>37</v>
      </c>
      <c r="L39" s="31"/>
      <c r="M39" s="180"/>
      <c r="P39" s="156"/>
      <c r="Q39" s="156"/>
      <c r="R39" s="157"/>
    </row>
    <row r="40" spans="1:18">
      <c r="A40" s="133" t="s">
        <v>27</v>
      </c>
      <c r="B40" s="134"/>
      <c r="C40" s="135"/>
      <c r="D40" s="164">
        <v>1</v>
      </c>
      <c r="E40" s="565" t="e">
        <f>IF(D40&gt;$R$47,,UPPER(VLOOKUP(D40,#REF!,2)))</f>
        <v>#REF!</v>
      </c>
      <c r="F40" s="565"/>
      <c r="G40" s="174" t="s">
        <v>1</v>
      </c>
      <c r="H40" s="134"/>
      <c r="I40" s="165"/>
      <c r="J40" s="175"/>
      <c r="K40" s="131" t="s">
        <v>29</v>
      </c>
      <c r="L40" s="181"/>
      <c r="M40" s="166"/>
      <c r="P40" s="158"/>
      <c r="Q40" s="158"/>
      <c r="R40" s="159"/>
    </row>
    <row r="41" spans="1:18">
      <c r="A41" s="136" t="s">
        <v>34</v>
      </c>
      <c r="B41" s="86"/>
      <c r="C41" s="137"/>
      <c r="D41" s="167">
        <v>2</v>
      </c>
      <c r="E41" s="559" t="e">
        <f>IF(D41&gt;$R$47,,UPPER(VLOOKUP(D41,#REF!,2)))</f>
        <v>#REF!</v>
      </c>
      <c r="F41" s="559"/>
      <c r="G41" s="176" t="s">
        <v>2</v>
      </c>
      <c r="H41" s="168"/>
      <c r="I41" s="169"/>
      <c r="J41" s="78"/>
      <c r="K41" s="178"/>
      <c r="L41" s="129"/>
      <c r="M41" s="173"/>
      <c r="P41" s="159"/>
      <c r="Q41" s="160"/>
      <c r="R41" s="159"/>
    </row>
    <row r="42" spans="1:18">
      <c r="A42" s="101"/>
      <c r="B42" s="102"/>
      <c r="C42" s="103"/>
      <c r="D42" s="167"/>
      <c r="E42" s="171"/>
      <c r="F42" s="130"/>
      <c r="G42" s="176" t="s">
        <v>3</v>
      </c>
      <c r="H42" s="168"/>
      <c r="I42" s="169"/>
      <c r="J42" s="78"/>
      <c r="K42" s="131" t="s">
        <v>30</v>
      </c>
      <c r="L42" s="181"/>
      <c r="M42" s="166"/>
      <c r="P42" s="158"/>
      <c r="Q42" s="158"/>
      <c r="R42" s="159"/>
    </row>
    <row r="43" spans="1:18">
      <c r="A43" s="82"/>
      <c r="B43" s="108"/>
      <c r="C43" s="83"/>
      <c r="D43" s="167"/>
      <c r="E43" s="171"/>
      <c r="F43" s="130"/>
      <c r="G43" s="176" t="s">
        <v>4</v>
      </c>
      <c r="H43" s="168"/>
      <c r="I43" s="169"/>
      <c r="J43" s="78"/>
      <c r="K43" s="179"/>
      <c r="L43" s="130"/>
      <c r="M43" s="170"/>
      <c r="P43" s="159"/>
      <c r="Q43" s="160"/>
      <c r="R43" s="159"/>
    </row>
    <row r="44" spans="1:18">
      <c r="A44" s="90"/>
      <c r="B44" s="104"/>
      <c r="C44" s="109"/>
      <c r="D44" s="167"/>
      <c r="E44" s="171"/>
      <c r="F44" s="130"/>
      <c r="G44" s="176" t="s">
        <v>5</v>
      </c>
      <c r="H44" s="168"/>
      <c r="I44" s="169"/>
      <c r="J44" s="78"/>
      <c r="K44" s="136"/>
      <c r="L44" s="129"/>
      <c r="M44" s="173"/>
      <c r="P44" s="159"/>
      <c r="Q44" s="160"/>
      <c r="R44" s="159"/>
    </row>
    <row r="45" spans="1:18">
      <c r="A45" s="91"/>
      <c r="B45" s="21"/>
      <c r="C45" s="83"/>
      <c r="D45" s="167"/>
      <c r="E45" s="171"/>
      <c r="F45" s="130"/>
      <c r="G45" s="176" t="s">
        <v>6</v>
      </c>
      <c r="H45" s="168"/>
      <c r="I45" s="169"/>
      <c r="J45" s="78"/>
      <c r="K45" s="131" t="s">
        <v>25</v>
      </c>
      <c r="L45" s="181"/>
      <c r="M45" s="166"/>
      <c r="P45" s="158"/>
      <c r="Q45" s="158"/>
      <c r="R45" s="159"/>
    </row>
    <row r="46" spans="1:18">
      <c r="A46" s="91"/>
      <c r="B46" s="21"/>
      <c r="C46" s="99"/>
      <c r="D46" s="167"/>
      <c r="E46" s="171"/>
      <c r="F46" s="130"/>
      <c r="G46" s="176" t="s">
        <v>7</v>
      </c>
      <c r="H46" s="168"/>
      <c r="I46" s="169"/>
      <c r="J46" s="78"/>
      <c r="K46" s="179"/>
      <c r="L46" s="130"/>
      <c r="M46" s="170"/>
      <c r="P46" s="159"/>
      <c r="Q46" s="160"/>
      <c r="R46" s="159"/>
    </row>
    <row r="47" spans="1:18">
      <c r="A47" s="92"/>
      <c r="B47" s="89"/>
      <c r="C47" s="100"/>
      <c r="D47" s="172"/>
      <c r="E47" s="84"/>
      <c r="F47" s="129"/>
      <c r="G47" s="177" t="s">
        <v>8</v>
      </c>
      <c r="H47" s="86"/>
      <c r="I47" s="132"/>
      <c r="J47" s="85"/>
      <c r="K47" s="136" t="str">
        <f>L4</f>
        <v>Kádár Lászó István</v>
      </c>
      <c r="L47" s="129"/>
      <c r="M47" s="173"/>
      <c r="P47" s="159"/>
      <c r="Q47" s="160"/>
      <c r="R47" s="161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1" priority="1" stopIfTrue="1" operator="equal">
      <formula>"Bye"</formula>
    </cfRule>
  </conditionalFormatting>
  <conditionalFormatting sqref="R47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49">
    <tabColor indexed="11"/>
  </sheetPr>
  <dimension ref="A1:AK49"/>
  <sheetViews>
    <sheetView topLeftCell="A19" workbookViewId="0">
      <selection activeCell="I34" sqref="I34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>
      <c r="A1" s="593" t="str">
        <f>Altalanos!$A$6</f>
        <v>Diákolimpia</v>
      </c>
      <c r="B1" s="593"/>
      <c r="C1" s="593"/>
      <c r="D1" s="593"/>
      <c r="E1" s="593"/>
      <c r="F1" s="593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4" t="s">
        <v>168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139" t="s">
        <v>162</v>
      </c>
      <c r="F7" s="141"/>
      <c r="G7" s="139" t="s">
        <v>163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Q7" s="197" t="s">
        <v>58</v>
      </c>
      <c r="R7" s="220" t="s">
        <v>93</v>
      </c>
      <c r="S7" s="220" t="s">
        <v>95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55"/>
      <c r="F8" s="155"/>
      <c r="G8" s="155"/>
      <c r="H8" s="155"/>
      <c r="I8" s="155"/>
      <c r="J8" s="130"/>
      <c r="K8" s="154"/>
      <c r="L8" s="154"/>
      <c r="M8" s="216"/>
      <c r="Q8" s="199" t="s">
        <v>65</v>
      </c>
      <c r="R8" s="221" t="s">
        <v>94</v>
      </c>
      <c r="S8" s="221" t="s">
        <v>96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154</v>
      </c>
      <c r="F9" s="143"/>
      <c r="G9" s="223" t="s">
        <v>161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Q9" s="201" t="s">
        <v>66</v>
      </c>
      <c r="R9" s="222" t="s">
        <v>70</v>
      </c>
      <c r="S9" s="222" t="s">
        <v>97</v>
      </c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55"/>
      <c r="F10" s="155"/>
      <c r="G10" s="155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157</v>
      </c>
      <c r="F11" s="143"/>
      <c r="G11" s="223" t="s">
        <v>158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30"/>
      <c r="F12" s="130"/>
      <c r="G12" s="130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155</v>
      </c>
      <c r="F13" s="226"/>
      <c r="G13" s="223" t="s">
        <v>156</v>
      </c>
      <c r="H13" s="141"/>
      <c r="I13" s="139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55"/>
      <c r="F14" s="155"/>
      <c r="G14" s="155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159</v>
      </c>
      <c r="F15" s="143"/>
      <c r="G15" s="223" t="s">
        <v>160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164</v>
      </c>
      <c r="F17" s="143"/>
      <c r="G17" s="223" t="s">
        <v>165</v>
      </c>
      <c r="H17" s="143"/>
      <c r="I17" s="138" t="str">
        <f>IF($B17="","",VLOOKUP($B17,#REF!,4))</f>
        <v/>
      </c>
      <c r="J17" s="130"/>
      <c r="K17" s="214"/>
      <c r="L17" s="209" t="str">
        <f>IF(K17="","",CONCATENATE(VLOOKUP($Y$3,$AB$1:$AK$1,K17)," pont"))</f>
        <v/>
      </c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54"/>
      <c r="B18" s="204"/>
      <c r="C18" s="155"/>
      <c r="D18" s="155"/>
      <c r="E18" s="155"/>
      <c r="F18" s="155"/>
      <c r="G18" s="155"/>
      <c r="H18" s="155"/>
      <c r="I18" s="155"/>
      <c r="J18" s="130"/>
      <c r="K18" s="154"/>
      <c r="L18" s="154"/>
      <c r="M18" s="216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54" t="s">
        <v>53</v>
      </c>
      <c r="B19" s="205"/>
      <c r="C19" s="142" t="str">
        <f>IF($B19="","",VLOOKUP($B19,#REF!,5))</f>
        <v/>
      </c>
      <c r="D19" s="142" t="str">
        <f>IF($B19="","",VLOOKUP($B19,#REF!,15))</f>
        <v/>
      </c>
      <c r="E19" s="223" t="s">
        <v>166</v>
      </c>
      <c r="F19" s="143"/>
      <c r="G19" s="223" t="s">
        <v>167</v>
      </c>
      <c r="H19" s="143"/>
      <c r="I19" s="138" t="str">
        <f>IF($B19="","",VLOOKUP($B19,#REF!,4))</f>
        <v/>
      </c>
      <c r="J19" s="130"/>
      <c r="K19" s="214"/>
      <c r="L19" s="209" t="str">
        <f>IF(K19="","",CONCATENATE(VLOOKUP($Y$3,$AB$1:$AK$1,K19)," pont"))</f>
        <v/>
      </c>
      <c r="M19" s="215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563"/>
      <c r="C22" s="563"/>
      <c r="D22" s="562" t="str">
        <f>E7</f>
        <v>Pap</v>
      </c>
      <c r="E22" s="562"/>
      <c r="F22" s="562" t="str">
        <f>E9</f>
        <v>Homolya</v>
      </c>
      <c r="G22" s="562"/>
      <c r="H22" s="562" t="str">
        <f>E11</f>
        <v>Szabó</v>
      </c>
      <c r="I22" s="562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566" t="str">
        <f>E7</f>
        <v>Pap</v>
      </c>
      <c r="C23" s="566"/>
      <c r="D23" s="560"/>
      <c r="E23" s="560"/>
      <c r="F23" s="557" t="s">
        <v>511</v>
      </c>
      <c r="G23" s="558"/>
      <c r="H23" s="557" t="s">
        <v>511</v>
      </c>
      <c r="I23" s="558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566" t="str">
        <f>E9</f>
        <v>Homolya</v>
      </c>
      <c r="C24" s="566"/>
      <c r="D24" s="557" t="s">
        <v>512</v>
      </c>
      <c r="E24" s="558"/>
      <c r="F24" s="560"/>
      <c r="G24" s="560"/>
      <c r="H24" s="557" t="s">
        <v>529</v>
      </c>
      <c r="I24" s="558"/>
      <c r="J24" s="130"/>
      <c r="K24" s="130"/>
      <c r="L24" s="130"/>
      <c r="M24" s="192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566" t="str">
        <f>E11</f>
        <v>Szabó</v>
      </c>
      <c r="C25" s="566"/>
      <c r="D25" s="557" t="s">
        <v>512</v>
      </c>
      <c r="E25" s="558"/>
      <c r="F25" s="557" t="s">
        <v>524</v>
      </c>
      <c r="G25" s="558"/>
      <c r="H25" s="560"/>
      <c r="I25" s="560"/>
      <c r="J25" s="130"/>
      <c r="K25" s="130"/>
      <c r="L25" s="130"/>
      <c r="M25" s="192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563"/>
      <c r="C27" s="563"/>
      <c r="D27" s="562" t="str">
        <f>E13</f>
        <v>Neukunft</v>
      </c>
      <c r="E27" s="562"/>
      <c r="F27" s="562" t="str">
        <f>E15</f>
        <v xml:space="preserve">Légár </v>
      </c>
      <c r="G27" s="562"/>
      <c r="H27" s="562" t="str">
        <f>E17</f>
        <v>Zalán</v>
      </c>
      <c r="I27" s="562"/>
      <c r="J27" s="562" t="str">
        <f>E19</f>
        <v>Marsi</v>
      </c>
      <c r="K27" s="562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566" t="str">
        <f>E13</f>
        <v>Neukunft</v>
      </c>
      <c r="C28" s="566"/>
      <c r="D28" s="560"/>
      <c r="E28" s="560"/>
      <c r="F28" s="557" t="s">
        <v>511</v>
      </c>
      <c r="G28" s="558"/>
      <c r="H28" s="557" t="s">
        <v>237</v>
      </c>
      <c r="I28" s="558"/>
      <c r="J28" s="557" t="s">
        <v>237</v>
      </c>
      <c r="K28" s="558"/>
      <c r="L28" s="130"/>
      <c r="M28" s="192"/>
    </row>
    <row r="29" spans="1:37" ht="18.75" customHeight="1">
      <c r="A29" s="189" t="s">
        <v>52</v>
      </c>
      <c r="B29" s="566" t="str">
        <f>E15</f>
        <v xml:space="preserve">Légár </v>
      </c>
      <c r="C29" s="566"/>
      <c r="D29" s="557" t="s">
        <v>512</v>
      </c>
      <c r="E29" s="558"/>
      <c r="F29" s="560"/>
      <c r="G29" s="560"/>
      <c r="H29" s="557" t="s">
        <v>512</v>
      </c>
      <c r="I29" s="558"/>
      <c r="J29" s="557" t="s">
        <v>512</v>
      </c>
      <c r="K29" s="558"/>
      <c r="L29" s="130"/>
      <c r="M29" s="192"/>
    </row>
    <row r="30" spans="1:37" ht="18.75" customHeight="1">
      <c r="A30" s="189" t="s">
        <v>53</v>
      </c>
      <c r="B30" s="566" t="str">
        <f>E17</f>
        <v>Zalán</v>
      </c>
      <c r="C30" s="566"/>
      <c r="D30" s="557" t="s">
        <v>237</v>
      </c>
      <c r="E30" s="558"/>
      <c r="F30" s="557" t="s">
        <v>511</v>
      </c>
      <c r="G30" s="558"/>
      <c r="H30" s="560"/>
      <c r="I30" s="560"/>
      <c r="J30" s="557" t="s">
        <v>237</v>
      </c>
      <c r="K30" s="558"/>
      <c r="L30" s="130"/>
      <c r="M30" s="192"/>
    </row>
    <row r="31" spans="1:37" ht="18.75" customHeight="1">
      <c r="A31" s="189" t="s">
        <v>57</v>
      </c>
      <c r="B31" s="566" t="str">
        <f>E19</f>
        <v>Marsi</v>
      </c>
      <c r="C31" s="566"/>
      <c r="D31" s="557" t="s">
        <v>237</v>
      </c>
      <c r="E31" s="558"/>
      <c r="F31" s="557" t="s">
        <v>511</v>
      </c>
      <c r="G31" s="558"/>
      <c r="H31" s="561" t="s">
        <v>237</v>
      </c>
      <c r="I31" s="562"/>
      <c r="J31" s="560"/>
      <c r="K31" s="560"/>
      <c r="L31" s="130"/>
      <c r="M31" s="192"/>
    </row>
    <row r="32" spans="1:37" ht="18.75" customHeight="1">
      <c r="A32" s="194"/>
      <c r="B32" s="195"/>
      <c r="C32" s="195"/>
      <c r="D32" s="194"/>
      <c r="E32" s="194"/>
      <c r="F32" s="194"/>
      <c r="G32" s="194"/>
      <c r="H32" s="194"/>
      <c r="I32" s="194"/>
      <c r="J32" s="130"/>
      <c r="K32" s="130"/>
      <c r="L32" s="130"/>
      <c r="M32" s="196"/>
    </row>
    <row r="33" spans="1:18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8">
      <c r="A34" s="130" t="s">
        <v>38</v>
      </c>
      <c r="B34" s="130"/>
      <c r="C34" s="594" t="s">
        <v>429</v>
      </c>
      <c r="D34" s="576"/>
      <c r="E34" s="154" t="s">
        <v>55</v>
      </c>
      <c r="F34" s="575" t="s">
        <v>446</v>
      </c>
      <c r="G34" s="575"/>
      <c r="H34" s="130"/>
      <c r="I34" s="226" t="s">
        <v>524</v>
      </c>
      <c r="J34" s="130"/>
      <c r="K34" s="130"/>
      <c r="L34" s="130"/>
      <c r="M34" s="130"/>
    </row>
    <row r="35" spans="1:18">
      <c r="A35" s="130"/>
      <c r="B35" s="130"/>
      <c r="C35" s="130"/>
      <c r="D35" s="130"/>
      <c r="E35" s="130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54</v>
      </c>
      <c r="B36" s="130"/>
      <c r="C36" s="576" t="str">
        <f>IF(M23=2,B23,IF(M24=2,B24,IF(M25=2,B25,"")))</f>
        <v/>
      </c>
      <c r="D36" s="576"/>
      <c r="E36" s="154" t="s">
        <v>55</v>
      </c>
      <c r="F36" s="576" t="str">
        <f>IF(M28=2,B28,IF(M29=2,B29,IF(M30=2,B30,IF(M31=2,B31,""))))</f>
        <v/>
      </c>
      <c r="G36" s="576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54"/>
      <c r="D37" s="154"/>
      <c r="E37" s="154"/>
      <c r="F37" s="154"/>
      <c r="G37" s="154"/>
      <c r="H37" s="130"/>
      <c r="I37" s="130"/>
      <c r="J37" s="130"/>
      <c r="K37" s="130"/>
      <c r="L37" s="130"/>
      <c r="M37" s="130"/>
    </row>
    <row r="38" spans="1:18">
      <c r="A38" s="130" t="s">
        <v>56</v>
      </c>
      <c r="B38" s="130"/>
      <c r="C38" s="576" t="str">
        <f>IF(M23=3,B23,IF(M24=3,B24,IF(M25=3,B25,"")))</f>
        <v/>
      </c>
      <c r="D38" s="576"/>
      <c r="E38" s="154" t="s">
        <v>55</v>
      </c>
      <c r="F38" s="576" t="str">
        <f>IF(M28=3,B28,IF(M29=3,B29,IF(M30=3,B30,IF(M31=3,B31,""))))</f>
        <v/>
      </c>
      <c r="G38" s="576"/>
      <c r="H38" s="130"/>
      <c r="I38" s="129"/>
      <c r="J38" s="130"/>
      <c r="K38" s="130"/>
      <c r="L38" s="130"/>
      <c r="M38" s="130"/>
    </row>
    <row r="39" spans="1:18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8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29"/>
      <c r="M40" s="130"/>
    </row>
    <row r="41" spans="1:18">
      <c r="A41" s="80" t="s">
        <v>26</v>
      </c>
      <c r="B41" s="81"/>
      <c r="C41" s="110"/>
      <c r="D41" s="162" t="s">
        <v>0</v>
      </c>
      <c r="E41" s="163" t="s">
        <v>28</v>
      </c>
      <c r="F41" s="180"/>
      <c r="G41" s="162" t="s">
        <v>0</v>
      </c>
      <c r="H41" s="163" t="s">
        <v>35</v>
      </c>
      <c r="I41" s="88"/>
      <c r="J41" s="163" t="s">
        <v>36</v>
      </c>
      <c r="K41" s="87" t="s">
        <v>37</v>
      </c>
      <c r="L41" s="31"/>
      <c r="M41" s="180"/>
      <c r="P41" s="156"/>
      <c r="Q41" s="156"/>
      <c r="R41" s="157"/>
    </row>
    <row r="42" spans="1:18">
      <c r="A42" s="133" t="s">
        <v>27</v>
      </c>
      <c r="B42" s="134"/>
      <c r="C42" s="135"/>
      <c r="D42" s="164">
        <v>1</v>
      </c>
      <c r="E42" s="565" t="e">
        <f>IF(D42&gt;$R$44,,UPPER(VLOOKUP(D42,#REF!,2)))</f>
        <v>#REF!</v>
      </c>
      <c r="F42" s="565"/>
      <c r="G42" s="174" t="s">
        <v>1</v>
      </c>
      <c r="H42" s="134"/>
      <c r="I42" s="165"/>
      <c r="J42" s="175"/>
      <c r="K42" s="131" t="s">
        <v>29</v>
      </c>
      <c r="L42" s="181"/>
      <c r="M42" s="166"/>
      <c r="P42" s="158"/>
      <c r="Q42" s="158"/>
      <c r="R42" s="159"/>
    </row>
    <row r="43" spans="1:18">
      <c r="A43" s="136" t="s">
        <v>34</v>
      </c>
      <c r="B43" s="86"/>
      <c r="C43" s="137"/>
      <c r="D43" s="167">
        <v>2</v>
      </c>
      <c r="E43" s="559" t="e">
        <f>IF(D43&gt;$R$44,,UPPER(VLOOKUP(D43,#REF!,2)))</f>
        <v>#REF!</v>
      </c>
      <c r="F43" s="559"/>
      <c r="G43" s="176" t="s">
        <v>2</v>
      </c>
      <c r="H43" s="168"/>
      <c r="I43" s="169"/>
      <c r="J43" s="78"/>
      <c r="K43" s="178"/>
      <c r="L43" s="129"/>
      <c r="M43" s="173"/>
      <c r="P43" s="159"/>
      <c r="Q43" s="160"/>
      <c r="R43" s="159"/>
    </row>
    <row r="44" spans="1:18">
      <c r="A44" s="101"/>
      <c r="B44" s="102"/>
      <c r="C44" s="103"/>
      <c r="D44" s="167"/>
      <c r="E44" s="171"/>
      <c r="F44" s="130"/>
      <c r="G44" s="176" t="s">
        <v>3</v>
      </c>
      <c r="H44" s="168"/>
      <c r="I44" s="169"/>
      <c r="J44" s="78"/>
      <c r="K44" s="131" t="s">
        <v>30</v>
      </c>
      <c r="L44" s="181"/>
      <c r="M44" s="166"/>
      <c r="P44" s="158"/>
      <c r="Q44" s="158"/>
      <c r="R44" s="161" t="e">
        <f>MIN(4,#REF!)</f>
        <v>#REF!</v>
      </c>
    </row>
    <row r="45" spans="1:18">
      <c r="A45" s="82"/>
      <c r="B45" s="108"/>
      <c r="C45" s="83"/>
      <c r="D45" s="167"/>
      <c r="E45" s="171"/>
      <c r="F45" s="130"/>
      <c r="G45" s="176" t="s">
        <v>4</v>
      </c>
      <c r="H45" s="168"/>
      <c r="I45" s="169"/>
      <c r="J45" s="78"/>
      <c r="K45" s="179"/>
      <c r="L45" s="130"/>
      <c r="M45" s="170"/>
      <c r="P45" s="159"/>
      <c r="Q45" s="160"/>
      <c r="R45" s="159"/>
    </row>
    <row r="46" spans="1:18">
      <c r="A46" s="90"/>
      <c r="B46" s="104"/>
      <c r="C46" s="109"/>
      <c r="D46" s="167"/>
      <c r="E46" s="171"/>
      <c r="F46" s="130"/>
      <c r="G46" s="176" t="s">
        <v>5</v>
      </c>
      <c r="H46" s="168"/>
      <c r="I46" s="169"/>
      <c r="J46" s="78"/>
      <c r="K46" s="136"/>
      <c r="L46" s="129"/>
      <c r="M46" s="173"/>
      <c r="P46" s="159"/>
      <c r="Q46" s="160"/>
      <c r="R46" s="159"/>
    </row>
    <row r="47" spans="1:18">
      <c r="A47" s="91"/>
      <c r="B47" s="21"/>
      <c r="C47" s="83"/>
      <c r="D47" s="167"/>
      <c r="E47" s="171"/>
      <c r="F47" s="130"/>
      <c r="G47" s="176" t="s">
        <v>6</v>
      </c>
      <c r="H47" s="168"/>
      <c r="I47" s="169"/>
      <c r="J47" s="78"/>
      <c r="K47" s="131" t="s">
        <v>25</v>
      </c>
      <c r="L47" s="181"/>
      <c r="M47" s="166"/>
      <c r="P47" s="158"/>
      <c r="Q47" s="158"/>
      <c r="R47" s="159"/>
    </row>
    <row r="48" spans="1:18">
      <c r="A48" s="91"/>
      <c r="B48" s="21"/>
      <c r="C48" s="99"/>
      <c r="D48" s="167"/>
      <c r="E48" s="171"/>
      <c r="F48" s="130"/>
      <c r="G48" s="176" t="s">
        <v>7</v>
      </c>
      <c r="H48" s="168"/>
      <c r="I48" s="169"/>
      <c r="J48" s="78"/>
      <c r="K48" s="179"/>
      <c r="L48" s="130"/>
      <c r="M48" s="170"/>
      <c r="P48" s="159"/>
      <c r="Q48" s="160"/>
      <c r="R48" s="159"/>
    </row>
    <row r="49" spans="1:18">
      <c r="A49" s="92"/>
      <c r="B49" s="89"/>
      <c r="C49" s="100"/>
      <c r="D49" s="172"/>
      <c r="E49" s="84"/>
      <c r="F49" s="129"/>
      <c r="G49" s="177" t="s">
        <v>8</v>
      </c>
      <c r="H49" s="86"/>
      <c r="I49" s="132"/>
      <c r="J49" s="85"/>
      <c r="K49" s="136" t="str">
        <f>L4</f>
        <v>Kádár Lászó István</v>
      </c>
      <c r="L49" s="129"/>
      <c r="M49" s="173"/>
      <c r="P49" s="159"/>
      <c r="Q49" s="160"/>
      <c r="R49" s="161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9" priority="1" stopIfTrue="1" operator="equal">
      <formula>"Bye"</formula>
    </cfRule>
  </conditionalFormatting>
  <conditionalFormatting sqref="R44 R49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68"/>
  <sheetViews>
    <sheetView topLeftCell="E13" workbookViewId="0">
      <selection activeCell="I22" sqref="I22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5.8">
      <c r="B2" s="255" t="s">
        <v>100</v>
      </c>
      <c r="F2" s="253" t="s">
        <v>287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>
      <c r="E6" s="254">
        <v>1</v>
      </c>
      <c r="F6" s="240" t="s">
        <v>266</v>
      </c>
    </row>
    <row r="7" spans="2:9">
      <c r="D7" s="241"/>
      <c r="E7" s="254"/>
      <c r="F7" s="242"/>
      <c r="G7" s="240" t="s">
        <v>266</v>
      </c>
    </row>
    <row r="8" spans="2:9">
      <c r="D8" s="243"/>
      <c r="E8" s="254">
        <v>2</v>
      </c>
      <c r="F8" s="244" t="s">
        <v>237</v>
      </c>
      <c r="G8" s="245"/>
    </row>
    <row r="9" spans="2:9">
      <c r="C9" s="241"/>
      <c r="D9" s="246"/>
      <c r="E9" s="254"/>
      <c r="G9" s="247"/>
      <c r="H9" s="240" t="s">
        <v>266</v>
      </c>
    </row>
    <row r="10" spans="2:9">
      <c r="C10" s="243"/>
      <c r="D10" s="246"/>
      <c r="E10" s="254">
        <v>3</v>
      </c>
      <c r="F10" s="240" t="s">
        <v>267</v>
      </c>
      <c r="G10" s="247"/>
      <c r="H10" s="536" t="s">
        <v>520</v>
      </c>
    </row>
    <row r="11" spans="2:9">
      <c r="C11" s="246"/>
      <c r="D11" s="248"/>
      <c r="E11" s="254"/>
      <c r="F11" s="242"/>
      <c r="G11" s="240" t="s">
        <v>267</v>
      </c>
      <c r="H11" s="249"/>
    </row>
    <row r="12" spans="2:9">
      <c r="C12" s="246"/>
      <c r="E12" s="254">
        <v>4</v>
      </c>
      <c r="F12" s="244" t="s">
        <v>237</v>
      </c>
      <c r="H12" s="247"/>
    </row>
    <row r="13" spans="2:9">
      <c r="B13" s="241"/>
      <c r="C13" s="246"/>
      <c r="E13" s="254"/>
      <c r="H13" s="247"/>
      <c r="I13" s="240" t="s">
        <v>266</v>
      </c>
    </row>
    <row r="14" spans="2:9">
      <c r="B14" s="243"/>
      <c r="C14" s="246"/>
      <c r="E14" s="254">
        <v>5</v>
      </c>
      <c r="F14" s="240" t="s">
        <v>268</v>
      </c>
      <c r="H14" s="247"/>
      <c r="I14" s="538" t="s">
        <v>552</v>
      </c>
    </row>
    <row r="15" spans="2:9">
      <c r="B15" s="246"/>
      <c r="C15" s="246"/>
      <c r="D15" s="241"/>
      <c r="E15" s="254"/>
      <c r="F15" s="242"/>
      <c r="G15" s="240" t="s">
        <v>268</v>
      </c>
      <c r="H15" s="247"/>
      <c r="I15" s="249"/>
    </row>
    <row r="16" spans="2:9">
      <c r="B16" s="246"/>
      <c r="C16" s="246"/>
      <c r="D16" s="243"/>
      <c r="E16" s="254">
        <v>6</v>
      </c>
      <c r="F16" s="244" t="s">
        <v>237</v>
      </c>
      <c r="G16" s="245"/>
      <c r="H16" s="249"/>
      <c r="I16" s="249"/>
    </row>
    <row r="17" spans="2:9">
      <c r="B17" s="246"/>
      <c r="C17" s="248"/>
      <c r="D17" s="246"/>
      <c r="E17" s="254"/>
      <c r="G17" s="247"/>
      <c r="H17" s="240" t="s">
        <v>268</v>
      </c>
      <c r="I17" s="249"/>
    </row>
    <row r="18" spans="2:9">
      <c r="B18" s="246"/>
      <c r="D18" s="246"/>
      <c r="E18" s="254">
        <v>7</v>
      </c>
      <c r="F18" s="240" t="s">
        <v>269</v>
      </c>
      <c r="G18" s="247"/>
      <c r="H18" s="526" t="s">
        <v>520</v>
      </c>
      <c r="I18" s="247"/>
    </row>
    <row r="19" spans="2:9">
      <c r="B19" s="246"/>
      <c r="D19" s="248"/>
      <c r="E19" s="254"/>
      <c r="F19" s="242"/>
      <c r="G19" s="525" t="s">
        <v>237</v>
      </c>
      <c r="I19" s="247"/>
    </row>
    <row r="20" spans="2:9">
      <c r="B20" s="246"/>
      <c r="E20" s="254">
        <v>8</v>
      </c>
      <c r="F20" s="244" t="s">
        <v>270</v>
      </c>
      <c r="I20" s="247"/>
    </row>
    <row r="21" spans="2:9">
      <c r="B21" s="248"/>
      <c r="E21" s="254"/>
      <c r="I21" s="240" t="s">
        <v>266</v>
      </c>
    </row>
    <row r="22" spans="2:9">
      <c r="B22" s="243"/>
      <c r="E22" s="254">
        <v>9</v>
      </c>
      <c r="F22" s="240" t="s">
        <v>271</v>
      </c>
      <c r="I22" s="540" t="s">
        <v>556</v>
      </c>
    </row>
    <row r="23" spans="2:9">
      <c r="B23" s="246"/>
      <c r="D23" s="241"/>
      <c r="E23" s="254"/>
      <c r="F23" s="242"/>
      <c r="G23" s="244" t="s">
        <v>272</v>
      </c>
      <c r="I23" s="247"/>
    </row>
    <row r="24" spans="2:9">
      <c r="B24" s="246"/>
      <c r="D24" s="243"/>
      <c r="E24" s="254">
        <v>10</v>
      </c>
      <c r="F24" s="244" t="s">
        <v>272</v>
      </c>
      <c r="G24" s="531" t="s">
        <v>520</v>
      </c>
      <c r="I24" s="247"/>
    </row>
    <row r="25" spans="2:9">
      <c r="B25" s="246"/>
      <c r="C25" s="241"/>
      <c r="D25" s="246"/>
      <c r="E25" s="254"/>
      <c r="G25" s="247"/>
      <c r="H25" s="244" t="s">
        <v>237</v>
      </c>
      <c r="I25" s="247"/>
    </row>
    <row r="26" spans="2:9">
      <c r="B26" s="246"/>
      <c r="C26" s="243"/>
      <c r="D26" s="246"/>
      <c r="E26" s="254">
        <v>11</v>
      </c>
      <c r="F26" s="240" t="s">
        <v>237</v>
      </c>
      <c r="G26" s="247"/>
      <c r="H26" s="536"/>
      <c r="I26" s="249"/>
    </row>
    <row r="27" spans="2:9">
      <c r="B27" s="246"/>
      <c r="C27" s="246"/>
      <c r="D27" s="248"/>
      <c r="E27" s="254"/>
      <c r="F27" s="242"/>
      <c r="G27" s="244" t="s">
        <v>273</v>
      </c>
      <c r="H27" s="249"/>
      <c r="I27" s="249"/>
    </row>
    <row r="28" spans="2:9">
      <c r="B28" s="246"/>
      <c r="C28" s="246"/>
      <c r="E28" s="254">
        <v>12</v>
      </c>
      <c r="F28" s="244" t="s">
        <v>273</v>
      </c>
      <c r="H28" s="247"/>
      <c r="I28" s="249"/>
    </row>
    <row r="29" spans="2:9">
      <c r="B29" s="248"/>
      <c r="C29" s="246"/>
      <c r="E29" s="254"/>
      <c r="H29" s="247"/>
      <c r="I29" s="244" t="s">
        <v>275</v>
      </c>
    </row>
    <row r="30" spans="2:9">
      <c r="C30" s="246"/>
      <c r="E30" s="254">
        <v>13</v>
      </c>
      <c r="F30" s="240" t="s">
        <v>274</v>
      </c>
      <c r="H30" s="247"/>
      <c r="I30" s="537" t="s">
        <v>520</v>
      </c>
    </row>
    <row r="31" spans="2:9">
      <c r="C31" s="246"/>
      <c r="D31" s="241"/>
      <c r="E31" s="254"/>
      <c r="F31" s="242"/>
      <c r="G31" s="240" t="s">
        <v>274</v>
      </c>
      <c r="H31" s="247"/>
    </row>
    <row r="32" spans="2:9">
      <c r="C32" s="246"/>
      <c r="D32" s="243"/>
      <c r="E32" s="254">
        <v>14</v>
      </c>
      <c r="F32" s="244" t="s">
        <v>237</v>
      </c>
      <c r="G32" s="245"/>
      <c r="H32" s="249"/>
    </row>
    <row r="33" spans="2:9">
      <c r="C33" s="248"/>
      <c r="D33" s="246"/>
      <c r="G33" s="247"/>
      <c r="H33" s="244" t="s">
        <v>275</v>
      </c>
    </row>
    <row r="34" spans="2:9">
      <c r="D34" s="246"/>
      <c r="E34" s="254">
        <v>15</v>
      </c>
      <c r="F34" s="240" t="s">
        <v>237</v>
      </c>
      <c r="G34" s="247"/>
      <c r="H34" s="537" t="s">
        <v>520</v>
      </c>
    </row>
    <row r="35" spans="2:9">
      <c r="D35" s="248"/>
      <c r="E35" s="254"/>
      <c r="F35" s="242"/>
      <c r="G35" s="244" t="s">
        <v>275</v>
      </c>
    </row>
    <row r="36" spans="2:9">
      <c r="E36" s="254">
        <v>16</v>
      </c>
      <c r="F36" s="244" t="s">
        <v>275</v>
      </c>
    </row>
    <row r="38" spans="2:9">
      <c r="E38" s="251"/>
    </row>
    <row r="39" spans="2:9">
      <c r="B39" s="233">
        <v>1</v>
      </c>
      <c r="C39" s="241"/>
      <c r="E39" s="251"/>
      <c r="H39" s="233">
        <v>1</v>
      </c>
      <c r="I39" s="241"/>
    </row>
    <row r="40" spans="2:9">
      <c r="E40" s="251"/>
    </row>
    <row r="41" spans="2:9">
      <c r="B41" s="233">
        <v>2</v>
      </c>
      <c r="C41" s="241"/>
      <c r="E41" s="251"/>
      <c r="H41" s="233">
        <v>2</v>
      </c>
      <c r="I41" s="241"/>
    </row>
    <row r="42" spans="2:9">
      <c r="E42" s="251"/>
    </row>
    <row r="43" spans="2:9">
      <c r="B43" s="233">
        <v>3</v>
      </c>
      <c r="C43" s="241"/>
      <c r="E43" s="251"/>
      <c r="H43" s="233">
        <v>3</v>
      </c>
      <c r="I43" s="241"/>
    </row>
    <row r="44" spans="2:9">
      <c r="E44" s="251"/>
    </row>
    <row r="45" spans="2:9">
      <c r="B45" s="233">
        <v>3</v>
      </c>
      <c r="C45" s="241"/>
      <c r="E45" s="251"/>
      <c r="H45" s="233">
        <v>3</v>
      </c>
      <c r="I45" s="241"/>
    </row>
    <row r="46" spans="2:9">
      <c r="E46" s="251"/>
    </row>
    <row r="47" spans="2:9">
      <c r="E47" s="251"/>
      <c r="H47" s="252"/>
    </row>
    <row r="48" spans="2:9">
      <c r="E48" s="251"/>
    </row>
    <row r="49" spans="5:5">
      <c r="E49" s="251"/>
    </row>
    <row r="50" spans="5:5">
      <c r="E50" s="251"/>
    </row>
    <row r="51" spans="5:5">
      <c r="E51" s="251"/>
    </row>
    <row r="52" spans="5:5">
      <c r="E52" s="251"/>
    </row>
    <row r="53" spans="5:5">
      <c r="E53" s="251"/>
    </row>
    <row r="54" spans="5:5">
      <c r="E54" s="251"/>
    </row>
    <row r="55" spans="5:5">
      <c r="E55" s="251"/>
    </row>
    <row r="56" spans="5:5">
      <c r="E56" s="251"/>
    </row>
    <row r="57" spans="5:5">
      <c r="E57" s="251"/>
    </row>
    <row r="58" spans="5:5">
      <c r="E58" s="251"/>
    </row>
    <row r="59" spans="5:5">
      <c r="E59" s="251"/>
    </row>
    <row r="60" spans="5:5">
      <c r="E60" s="251"/>
    </row>
    <row r="61" spans="5:5">
      <c r="E61" s="251"/>
    </row>
    <row r="62" spans="5:5">
      <c r="E62" s="251"/>
    </row>
    <row r="63" spans="5:5">
      <c r="E63" s="251"/>
    </row>
    <row r="64" spans="5:5">
      <c r="E64" s="251"/>
    </row>
    <row r="65" spans="5:5">
      <c r="E65" s="251"/>
    </row>
    <row r="66" spans="5:5">
      <c r="E66" s="251"/>
    </row>
    <row r="67" spans="5:5">
      <c r="E67" s="251"/>
    </row>
    <row r="68" spans="5:5">
      <c r="E68" s="251"/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1"/>
  </sheetPr>
  <dimension ref="A1:AK41"/>
  <sheetViews>
    <sheetView topLeftCell="A4" workbookViewId="0">
      <selection activeCell="L18" sqref="L18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593" t="str">
        <f>Altalanos!$A$6</f>
        <v>Diákolimpia</v>
      </c>
      <c r="B1" s="593"/>
      <c r="C1" s="593"/>
      <c r="D1" s="593"/>
      <c r="E1" s="593"/>
      <c r="F1" s="593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189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569" t="s">
        <v>177</v>
      </c>
      <c r="F7" s="570"/>
      <c r="G7" s="569" t="s">
        <v>123</v>
      </c>
      <c r="H7" s="570"/>
      <c r="I7" s="187" t="str">
        <f>IF($B7="","",VLOOKUP($B7,#REF!,4))</f>
        <v/>
      </c>
      <c r="J7" s="130"/>
      <c r="K7" s="453" t="s">
        <v>517</v>
      </c>
      <c r="L7" s="209"/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569" t="s">
        <v>190</v>
      </c>
      <c r="F9" s="570"/>
      <c r="G9" s="569" t="s">
        <v>191</v>
      </c>
      <c r="H9" s="570"/>
      <c r="I9" s="187" t="str">
        <f>IF($B9="","",VLOOKUP($B9,#REF!,4))</f>
        <v/>
      </c>
      <c r="J9" s="130"/>
      <c r="K9" s="453" t="s">
        <v>516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569" t="s">
        <v>192</v>
      </c>
      <c r="F11" s="570"/>
      <c r="G11" s="569" t="s">
        <v>193</v>
      </c>
      <c r="H11" s="570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569" t="s">
        <v>194</v>
      </c>
      <c r="F13" s="570"/>
      <c r="G13" s="569" t="s">
        <v>195</v>
      </c>
      <c r="H13" s="570"/>
      <c r="I13" s="187" t="str">
        <f>IF($B13="","",VLOOKUP($B13,#REF!,4))</f>
        <v/>
      </c>
      <c r="J13" s="130"/>
      <c r="K13" s="453" t="s">
        <v>554</v>
      </c>
      <c r="L13" s="209"/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Kovács</v>
      </c>
      <c r="E18" s="562"/>
      <c r="F18" s="562" t="str">
        <f>E9</f>
        <v>Koczka</v>
      </c>
      <c r="G18" s="562"/>
      <c r="H18" s="562" t="str">
        <f>E11</f>
        <v>Hajdú</v>
      </c>
      <c r="I18" s="562"/>
      <c r="J18" s="562" t="str">
        <f>E13</f>
        <v>Ozsváth</v>
      </c>
      <c r="K18" s="562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Kovács</v>
      </c>
      <c r="C19" s="566"/>
      <c r="D19" s="560"/>
      <c r="E19" s="560"/>
      <c r="F19" s="557" t="s">
        <v>545</v>
      </c>
      <c r="G19" s="558"/>
      <c r="H19" s="557" t="s">
        <v>512</v>
      </c>
      <c r="I19" s="558"/>
      <c r="J19" s="561" t="s">
        <v>521</v>
      </c>
      <c r="K19" s="562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Koczka</v>
      </c>
      <c r="C20" s="566"/>
      <c r="D20" s="557" t="s">
        <v>546</v>
      </c>
      <c r="E20" s="558"/>
      <c r="F20" s="560"/>
      <c r="G20" s="560"/>
      <c r="H20" s="557" t="s">
        <v>512</v>
      </c>
      <c r="I20" s="558"/>
      <c r="J20" s="557" t="s">
        <v>547</v>
      </c>
      <c r="K20" s="558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Hajdú</v>
      </c>
      <c r="C21" s="566"/>
      <c r="D21" s="557" t="s">
        <v>511</v>
      </c>
      <c r="E21" s="558"/>
      <c r="F21" s="557" t="s">
        <v>511</v>
      </c>
      <c r="G21" s="558"/>
      <c r="H21" s="560"/>
      <c r="I21" s="560"/>
      <c r="J21" s="557" t="s">
        <v>511</v>
      </c>
      <c r="K21" s="558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566" t="str">
        <f>E13</f>
        <v>Ozsváth</v>
      </c>
      <c r="C22" s="566"/>
      <c r="D22" s="557" t="s">
        <v>548</v>
      </c>
      <c r="E22" s="558"/>
      <c r="F22" s="557" t="s">
        <v>553</v>
      </c>
      <c r="G22" s="558"/>
      <c r="H22" s="561" t="s">
        <v>512</v>
      </c>
      <c r="I22" s="562"/>
      <c r="J22" s="560"/>
      <c r="K22" s="56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52"/>
  <sheetViews>
    <sheetView topLeftCell="E4" workbookViewId="0">
      <selection activeCell="I14" sqref="I14"/>
    </sheetView>
  </sheetViews>
  <sheetFormatPr defaultColWidth="9.109375" defaultRowHeight="14.4"/>
  <cols>
    <col min="1" max="1" width="4.6640625" style="233" customWidth="1"/>
    <col min="2" max="2" width="20.5546875" style="233" customWidth="1"/>
    <col min="3" max="3" width="20.10937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4" t="s">
        <v>209</v>
      </c>
      <c r="C2" s="235" t="s">
        <v>100</v>
      </c>
      <c r="D2" s="236" t="s">
        <v>288</v>
      </c>
    </row>
    <row r="4" spans="2:9" ht="18">
      <c r="D4" s="237"/>
    </row>
    <row r="5" spans="2:9">
      <c r="B5" s="238" t="s">
        <v>211</v>
      </c>
      <c r="H5" s="238" t="s">
        <v>212</v>
      </c>
    </row>
    <row r="6" spans="2:9" ht="15.6">
      <c r="E6" s="239">
        <v>1</v>
      </c>
      <c r="F6" s="234" t="s">
        <v>276</v>
      </c>
    </row>
    <row r="7" spans="2:9" ht="15.6">
      <c r="D7" s="533" t="s">
        <v>237</v>
      </c>
      <c r="E7" s="239"/>
      <c r="F7" s="263"/>
      <c r="G7" s="234" t="s">
        <v>277</v>
      </c>
    </row>
    <row r="8" spans="2:9" ht="15.6">
      <c r="D8" s="243"/>
      <c r="E8" s="239">
        <v>2</v>
      </c>
      <c r="F8" s="234" t="s">
        <v>277</v>
      </c>
      <c r="G8" s="531" t="s">
        <v>520</v>
      </c>
    </row>
    <row r="9" spans="2:9" ht="15.6">
      <c r="C9" s="241"/>
      <c r="D9" s="246"/>
      <c r="E9" s="239"/>
      <c r="F9" s="234"/>
      <c r="G9" s="247"/>
      <c r="H9" s="234" t="s">
        <v>277</v>
      </c>
    </row>
    <row r="10" spans="2:9" ht="15.6">
      <c r="C10" s="243"/>
      <c r="D10" s="246"/>
      <c r="E10" s="239">
        <v>3</v>
      </c>
      <c r="F10" s="234" t="s">
        <v>278</v>
      </c>
      <c r="G10" s="247"/>
      <c r="H10" s="538" t="s">
        <v>555</v>
      </c>
    </row>
    <row r="11" spans="2:9" ht="15.6">
      <c r="C11" s="246"/>
      <c r="D11" s="532" t="s">
        <v>237</v>
      </c>
      <c r="E11" s="239"/>
      <c r="F11" s="263"/>
      <c r="G11" s="234" t="s">
        <v>279</v>
      </c>
      <c r="H11" s="249"/>
    </row>
    <row r="12" spans="2:9" ht="15.6">
      <c r="C12" s="246"/>
      <c r="E12" s="239">
        <v>4</v>
      </c>
      <c r="F12" s="234" t="s">
        <v>279</v>
      </c>
      <c r="G12" s="530" t="s">
        <v>542</v>
      </c>
      <c r="H12" s="247"/>
    </row>
    <row r="13" spans="2:9" ht="15.6">
      <c r="B13" s="241"/>
      <c r="C13" s="246"/>
      <c r="E13" s="239"/>
      <c r="F13" s="234"/>
      <c r="H13" s="247"/>
      <c r="I13" s="234" t="s">
        <v>283</v>
      </c>
    </row>
    <row r="14" spans="2:9" ht="15.6">
      <c r="B14" s="250"/>
      <c r="C14" s="246"/>
      <c r="E14" s="239">
        <v>5</v>
      </c>
      <c r="F14" s="234" t="s">
        <v>280</v>
      </c>
      <c r="H14" s="247"/>
      <c r="I14" s="539" t="s">
        <v>522</v>
      </c>
    </row>
    <row r="15" spans="2:9" ht="15.6">
      <c r="B15" s="247"/>
      <c r="C15" s="246"/>
      <c r="D15" s="533" t="s">
        <v>237</v>
      </c>
      <c r="E15" s="239"/>
      <c r="F15" s="263"/>
      <c r="G15" s="234" t="s">
        <v>280</v>
      </c>
      <c r="H15" s="247"/>
      <c r="I15" s="246"/>
    </row>
    <row r="16" spans="2:9" ht="15.6">
      <c r="C16" s="246"/>
      <c r="D16" s="243"/>
      <c r="E16" s="239">
        <v>6</v>
      </c>
      <c r="F16" s="234" t="s">
        <v>281</v>
      </c>
      <c r="G16" s="531" t="s">
        <v>520</v>
      </c>
      <c r="H16" s="249"/>
      <c r="I16" s="246"/>
    </row>
    <row r="17" spans="2:9" ht="15.6">
      <c r="C17" s="248"/>
      <c r="D17" s="246"/>
      <c r="E17" s="239"/>
      <c r="F17" s="234"/>
      <c r="G17" s="247"/>
      <c r="H17" s="234" t="s">
        <v>283</v>
      </c>
      <c r="I17" s="246"/>
    </row>
    <row r="18" spans="2:9" ht="15.6">
      <c r="D18" s="246"/>
      <c r="E18" s="239">
        <v>7</v>
      </c>
      <c r="F18" s="234" t="s">
        <v>282</v>
      </c>
      <c r="G18" s="247"/>
      <c r="H18" s="535" t="s">
        <v>549</v>
      </c>
    </row>
    <row r="19" spans="2:9" ht="15.6">
      <c r="D19" s="534" t="s">
        <v>237</v>
      </c>
      <c r="E19" s="239"/>
      <c r="F19" s="263"/>
      <c r="G19" s="234" t="s">
        <v>283</v>
      </c>
    </row>
    <row r="20" spans="2:9" ht="15.6">
      <c r="E20" s="239">
        <v>8</v>
      </c>
      <c r="F20" s="234" t="s">
        <v>283</v>
      </c>
      <c r="G20" s="529" t="s">
        <v>520</v>
      </c>
    </row>
    <row r="22" spans="2:9">
      <c r="E22" s="251"/>
    </row>
    <row r="23" spans="2:9">
      <c r="B23" s="233">
        <v>1</v>
      </c>
      <c r="C23" s="241"/>
      <c r="E23" s="251"/>
      <c r="H23" s="233">
        <v>1</v>
      </c>
      <c r="I23" s="241"/>
    </row>
    <row r="24" spans="2:9">
      <c r="E24" s="251"/>
    </row>
    <row r="25" spans="2:9">
      <c r="B25" s="233">
        <v>2</v>
      </c>
      <c r="C25" s="241"/>
      <c r="E25" s="251"/>
      <c r="H25" s="233">
        <v>2</v>
      </c>
      <c r="I25" s="241"/>
    </row>
    <row r="26" spans="2:9">
      <c r="E26" s="251"/>
    </row>
    <row r="27" spans="2:9">
      <c r="B27" s="233">
        <v>3</v>
      </c>
      <c r="C27" s="241"/>
      <c r="E27" s="251"/>
      <c r="H27" s="233">
        <v>3</v>
      </c>
      <c r="I27" s="241"/>
    </row>
    <row r="28" spans="2:9">
      <c r="E28" s="251"/>
    </row>
    <row r="29" spans="2:9">
      <c r="B29" s="233">
        <v>3</v>
      </c>
      <c r="C29" s="241"/>
      <c r="E29" s="251"/>
      <c r="H29" s="233">
        <v>3</v>
      </c>
      <c r="I29" s="241"/>
    </row>
    <row r="30" spans="2:9">
      <c r="E30" s="251"/>
    </row>
    <row r="31" spans="2:9">
      <c r="E31" s="251"/>
      <c r="H31" s="252"/>
    </row>
    <row r="32" spans="2:9">
      <c r="E32" s="251"/>
    </row>
    <row r="33" spans="5:5">
      <c r="E33" s="251"/>
    </row>
    <row r="34" spans="5:5">
      <c r="E34" s="251"/>
    </row>
    <row r="35" spans="5:5">
      <c r="E35" s="251"/>
    </row>
    <row r="36" spans="5:5">
      <c r="E36" s="251"/>
    </row>
    <row r="37" spans="5:5">
      <c r="E37" s="251"/>
    </row>
    <row r="38" spans="5:5">
      <c r="E38" s="251"/>
    </row>
    <row r="39" spans="5:5">
      <c r="E39" s="251"/>
    </row>
    <row r="40" spans="5:5">
      <c r="E40" s="251"/>
    </row>
    <row r="41" spans="5:5">
      <c r="E41" s="251"/>
    </row>
    <row r="42" spans="5:5">
      <c r="E42" s="251"/>
    </row>
    <row r="43" spans="5:5">
      <c r="E43" s="251"/>
    </row>
    <row r="44" spans="5:5">
      <c r="E44" s="251"/>
    </row>
    <row r="45" spans="5:5">
      <c r="E45" s="251"/>
    </row>
    <row r="46" spans="5:5">
      <c r="E46" s="251"/>
    </row>
    <row r="47" spans="5:5">
      <c r="E47" s="251"/>
    </row>
    <row r="48" spans="5:5">
      <c r="E48" s="251"/>
    </row>
    <row r="49" spans="5:5">
      <c r="E49" s="251"/>
    </row>
    <row r="50" spans="5:5">
      <c r="E50" s="251"/>
    </row>
    <row r="51" spans="5:5">
      <c r="E51" s="251"/>
    </row>
    <row r="52" spans="5:5">
      <c r="E52" s="2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3"/>
  <sheetViews>
    <sheetView topLeftCell="A49" workbookViewId="0">
      <selection activeCell="E63" sqref="E63"/>
    </sheetView>
  </sheetViews>
  <sheetFormatPr defaultRowHeight="14.4"/>
  <cols>
    <col min="1" max="1" width="5.6640625" style="440" customWidth="1"/>
    <col min="2" max="2" width="6.5546875" style="440" customWidth="1"/>
    <col min="3" max="3" width="8.5546875" style="440" customWidth="1"/>
    <col min="4" max="4" width="5.6640625" style="440" customWidth="1"/>
    <col min="5" max="6" width="22.109375" style="440" customWidth="1"/>
    <col min="7" max="7" width="12" style="440" customWidth="1"/>
    <col min="8" max="256" width="9.109375" style="416"/>
    <col min="257" max="257" width="5.6640625" style="416" customWidth="1"/>
    <col min="258" max="258" width="6.5546875" style="416" customWidth="1"/>
    <col min="259" max="259" width="8.5546875" style="416" customWidth="1"/>
    <col min="260" max="260" width="5.6640625" style="416" customWidth="1"/>
    <col min="261" max="262" width="22.109375" style="416" customWidth="1"/>
    <col min="263" max="263" width="12" style="416" customWidth="1"/>
    <col min="264" max="512" width="9.109375" style="416"/>
    <col min="513" max="513" width="5.6640625" style="416" customWidth="1"/>
    <col min="514" max="514" width="6.5546875" style="416" customWidth="1"/>
    <col min="515" max="515" width="8.5546875" style="416" customWidth="1"/>
    <col min="516" max="516" width="5.6640625" style="416" customWidth="1"/>
    <col min="517" max="518" width="22.109375" style="416" customWidth="1"/>
    <col min="519" max="519" width="12" style="416" customWidth="1"/>
    <col min="520" max="768" width="9.109375" style="416"/>
    <col min="769" max="769" width="5.6640625" style="416" customWidth="1"/>
    <col min="770" max="770" width="6.5546875" style="416" customWidth="1"/>
    <col min="771" max="771" width="8.5546875" style="416" customWidth="1"/>
    <col min="772" max="772" width="5.6640625" style="416" customWidth="1"/>
    <col min="773" max="774" width="22.109375" style="416" customWidth="1"/>
    <col min="775" max="775" width="12" style="416" customWidth="1"/>
    <col min="776" max="1024" width="9.109375" style="416"/>
    <col min="1025" max="1025" width="5.6640625" style="416" customWidth="1"/>
    <col min="1026" max="1026" width="6.5546875" style="416" customWidth="1"/>
    <col min="1027" max="1027" width="8.5546875" style="416" customWidth="1"/>
    <col min="1028" max="1028" width="5.6640625" style="416" customWidth="1"/>
    <col min="1029" max="1030" width="22.109375" style="416" customWidth="1"/>
    <col min="1031" max="1031" width="12" style="416" customWidth="1"/>
    <col min="1032" max="1280" width="9.109375" style="416"/>
    <col min="1281" max="1281" width="5.6640625" style="416" customWidth="1"/>
    <col min="1282" max="1282" width="6.5546875" style="416" customWidth="1"/>
    <col min="1283" max="1283" width="8.5546875" style="416" customWidth="1"/>
    <col min="1284" max="1284" width="5.6640625" style="416" customWidth="1"/>
    <col min="1285" max="1286" width="22.109375" style="416" customWidth="1"/>
    <col min="1287" max="1287" width="12" style="416" customWidth="1"/>
    <col min="1288" max="1536" width="9.109375" style="416"/>
    <col min="1537" max="1537" width="5.6640625" style="416" customWidth="1"/>
    <col min="1538" max="1538" width="6.5546875" style="416" customWidth="1"/>
    <col min="1539" max="1539" width="8.5546875" style="416" customWidth="1"/>
    <col min="1540" max="1540" width="5.6640625" style="416" customWidth="1"/>
    <col min="1541" max="1542" width="22.109375" style="416" customWidth="1"/>
    <col min="1543" max="1543" width="12" style="416" customWidth="1"/>
    <col min="1544" max="1792" width="9.109375" style="416"/>
    <col min="1793" max="1793" width="5.6640625" style="416" customWidth="1"/>
    <col min="1794" max="1794" width="6.5546875" style="416" customWidth="1"/>
    <col min="1795" max="1795" width="8.5546875" style="416" customWidth="1"/>
    <col min="1796" max="1796" width="5.6640625" style="416" customWidth="1"/>
    <col min="1797" max="1798" width="22.109375" style="416" customWidth="1"/>
    <col min="1799" max="1799" width="12" style="416" customWidth="1"/>
    <col min="1800" max="2048" width="9.109375" style="416"/>
    <col min="2049" max="2049" width="5.6640625" style="416" customWidth="1"/>
    <col min="2050" max="2050" width="6.5546875" style="416" customWidth="1"/>
    <col min="2051" max="2051" width="8.5546875" style="416" customWidth="1"/>
    <col min="2052" max="2052" width="5.6640625" style="416" customWidth="1"/>
    <col min="2053" max="2054" width="22.109375" style="416" customWidth="1"/>
    <col min="2055" max="2055" width="12" style="416" customWidth="1"/>
    <col min="2056" max="2304" width="9.109375" style="416"/>
    <col min="2305" max="2305" width="5.6640625" style="416" customWidth="1"/>
    <col min="2306" max="2306" width="6.5546875" style="416" customWidth="1"/>
    <col min="2307" max="2307" width="8.5546875" style="416" customWidth="1"/>
    <col min="2308" max="2308" width="5.6640625" style="416" customWidth="1"/>
    <col min="2309" max="2310" width="22.109375" style="416" customWidth="1"/>
    <col min="2311" max="2311" width="12" style="416" customWidth="1"/>
    <col min="2312" max="2560" width="9.109375" style="416"/>
    <col min="2561" max="2561" width="5.6640625" style="416" customWidth="1"/>
    <col min="2562" max="2562" width="6.5546875" style="416" customWidth="1"/>
    <col min="2563" max="2563" width="8.5546875" style="416" customWidth="1"/>
    <col min="2564" max="2564" width="5.6640625" style="416" customWidth="1"/>
    <col min="2565" max="2566" width="22.109375" style="416" customWidth="1"/>
    <col min="2567" max="2567" width="12" style="416" customWidth="1"/>
    <col min="2568" max="2816" width="9.109375" style="416"/>
    <col min="2817" max="2817" width="5.6640625" style="416" customWidth="1"/>
    <col min="2818" max="2818" width="6.5546875" style="416" customWidth="1"/>
    <col min="2819" max="2819" width="8.5546875" style="416" customWidth="1"/>
    <col min="2820" max="2820" width="5.6640625" style="416" customWidth="1"/>
    <col min="2821" max="2822" width="22.109375" style="416" customWidth="1"/>
    <col min="2823" max="2823" width="12" style="416" customWidth="1"/>
    <col min="2824" max="3072" width="9.109375" style="416"/>
    <col min="3073" max="3073" width="5.6640625" style="416" customWidth="1"/>
    <col min="3074" max="3074" width="6.5546875" style="416" customWidth="1"/>
    <col min="3075" max="3075" width="8.5546875" style="416" customWidth="1"/>
    <col min="3076" max="3076" width="5.6640625" style="416" customWidth="1"/>
    <col min="3077" max="3078" width="22.109375" style="416" customWidth="1"/>
    <col min="3079" max="3079" width="12" style="416" customWidth="1"/>
    <col min="3080" max="3328" width="9.109375" style="416"/>
    <col min="3329" max="3329" width="5.6640625" style="416" customWidth="1"/>
    <col min="3330" max="3330" width="6.5546875" style="416" customWidth="1"/>
    <col min="3331" max="3331" width="8.5546875" style="416" customWidth="1"/>
    <col min="3332" max="3332" width="5.6640625" style="416" customWidth="1"/>
    <col min="3333" max="3334" width="22.109375" style="416" customWidth="1"/>
    <col min="3335" max="3335" width="12" style="416" customWidth="1"/>
    <col min="3336" max="3584" width="9.109375" style="416"/>
    <col min="3585" max="3585" width="5.6640625" style="416" customWidth="1"/>
    <col min="3586" max="3586" width="6.5546875" style="416" customWidth="1"/>
    <col min="3587" max="3587" width="8.5546875" style="416" customWidth="1"/>
    <col min="3588" max="3588" width="5.6640625" style="416" customWidth="1"/>
    <col min="3589" max="3590" width="22.109375" style="416" customWidth="1"/>
    <col min="3591" max="3591" width="12" style="416" customWidth="1"/>
    <col min="3592" max="3840" width="9.109375" style="416"/>
    <col min="3841" max="3841" width="5.6640625" style="416" customWidth="1"/>
    <col min="3842" max="3842" width="6.5546875" style="416" customWidth="1"/>
    <col min="3843" max="3843" width="8.5546875" style="416" customWidth="1"/>
    <col min="3844" max="3844" width="5.6640625" style="416" customWidth="1"/>
    <col min="3845" max="3846" width="22.109375" style="416" customWidth="1"/>
    <col min="3847" max="3847" width="12" style="416" customWidth="1"/>
    <col min="3848" max="4096" width="9.109375" style="416"/>
    <col min="4097" max="4097" width="5.6640625" style="416" customWidth="1"/>
    <col min="4098" max="4098" width="6.5546875" style="416" customWidth="1"/>
    <col min="4099" max="4099" width="8.5546875" style="416" customWidth="1"/>
    <col min="4100" max="4100" width="5.6640625" style="416" customWidth="1"/>
    <col min="4101" max="4102" width="22.109375" style="416" customWidth="1"/>
    <col min="4103" max="4103" width="12" style="416" customWidth="1"/>
    <col min="4104" max="4352" width="9.109375" style="416"/>
    <col min="4353" max="4353" width="5.6640625" style="416" customWidth="1"/>
    <col min="4354" max="4354" width="6.5546875" style="416" customWidth="1"/>
    <col min="4355" max="4355" width="8.5546875" style="416" customWidth="1"/>
    <col min="4356" max="4356" width="5.6640625" style="416" customWidth="1"/>
    <col min="4357" max="4358" width="22.109375" style="416" customWidth="1"/>
    <col min="4359" max="4359" width="12" style="416" customWidth="1"/>
    <col min="4360" max="4608" width="9.109375" style="416"/>
    <col min="4609" max="4609" width="5.6640625" style="416" customWidth="1"/>
    <col min="4610" max="4610" width="6.5546875" style="416" customWidth="1"/>
    <col min="4611" max="4611" width="8.5546875" style="416" customWidth="1"/>
    <col min="4612" max="4612" width="5.6640625" style="416" customWidth="1"/>
    <col min="4613" max="4614" width="22.109375" style="416" customWidth="1"/>
    <col min="4615" max="4615" width="12" style="416" customWidth="1"/>
    <col min="4616" max="4864" width="9.109375" style="416"/>
    <col min="4865" max="4865" width="5.6640625" style="416" customWidth="1"/>
    <col min="4866" max="4866" width="6.5546875" style="416" customWidth="1"/>
    <col min="4867" max="4867" width="8.5546875" style="416" customWidth="1"/>
    <col min="4868" max="4868" width="5.6640625" style="416" customWidth="1"/>
    <col min="4869" max="4870" width="22.109375" style="416" customWidth="1"/>
    <col min="4871" max="4871" width="12" style="416" customWidth="1"/>
    <col min="4872" max="5120" width="9.109375" style="416"/>
    <col min="5121" max="5121" width="5.6640625" style="416" customWidth="1"/>
    <col min="5122" max="5122" width="6.5546875" style="416" customWidth="1"/>
    <col min="5123" max="5123" width="8.5546875" style="416" customWidth="1"/>
    <col min="5124" max="5124" width="5.6640625" style="416" customWidth="1"/>
    <col min="5125" max="5126" width="22.109375" style="416" customWidth="1"/>
    <col min="5127" max="5127" width="12" style="416" customWidth="1"/>
    <col min="5128" max="5376" width="9.109375" style="416"/>
    <col min="5377" max="5377" width="5.6640625" style="416" customWidth="1"/>
    <col min="5378" max="5378" width="6.5546875" style="416" customWidth="1"/>
    <col min="5379" max="5379" width="8.5546875" style="416" customWidth="1"/>
    <col min="5380" max="5380" width="5.6640625" style="416" customWidth="1"/>
    <col min="5381" max="5382" width="22.109375" style="416" customWidth="1"/>
    <col min="5383" max="5383" width="12" style="416" customWidth="1"/>
    <col min="5384" max="5632" width="9.109375" style="416"/>
    <col min="5633" max="5633" width="5.6640625" style="416" customWidth="1"/>
    <col min="5634" max="5634" width="6.5546875" style="416" customWidth="1"/>
    <col min="5635" max="5635" width="8.5546875" style="416" customWidth="1"/>
    <col min="5636" max="5636" width="5.6640625" style="416" customWidth="1"/>
    <col min="5637" max="5638" width="22.109375" style="416" customWidth="1"/>
    <col min="5639" max="5639" width="12" style="416" customWidth="1"/>
    <col min="5640" max="5888" width="9.109375" style="416"/>
    <col min="5889" max="5889" width="5.6640625" style="416" customWidth="1"/>
    <col min="5890" max="5890" width="6.5546875" style="416" customWidth="1"/>
    <col min="5891" max="5891" width="8.5546875" style="416" customWidth="1"/>
    <col min="5892" max="5892" width="5.6640625" style="416" customWidth="1"/>
    <col min="5893" max="5894" width="22.109375" style="416" customWidth="1"/>
    <col min="5895" max="5895" width="12" style="416" customWidth="1"/>
    <col min="5896" max="6144" width="9.109375" style="416"/>
    <col min="6145" max="6145" width="5.6640625" style="416" customWidth="1"/>
    <col min="6146" max="6146" width="6.5546875" style="416" customWidth="1"/>
    <col min="6147" max="6147" width="8.5546875" style="416" customWidth="1"/>
    <col min="6148" max="6148" width="5.6640625" style="416" customWidth="1"/>
    <col min="6149" max="6150" width="22.109375" style="416" customWidth="1"/>
    <col min="6151" max="6151" width="12" style="416" customWidth="1"/>
    <col min="6152" max="6400" width="9.109375" style="416"/>
    <col min="6401" max="6401" width="5.6640625" style="416" customWidth="1"/>
    <col min="6402" max="6402" width="6.5546875" style="416" customWidth="1"/>
    <col min="6403" max="6403" width="8.5546875" style="416" customWidth="1"/>
    <col min="6404" max="6404" width="5.6640625" style="416" customWidth="1"/>
    <col min="6405" max="6406" width="22.109375" style="416" customWidth="1"/>
    <col min="6407" max="6407" width="12" style="416" customWidth="1"/>
    <col min="6408" max="6656" width="9.109375" style="416"/>
    <col min="6657" max="6657" width="5.6640625" style="416" customWidth="1"/>
    <col min="6658" max="6658" width="6.5546875" style="416" customWidth="1"/>
    <col min="6659" max="6659" width="8.5546875" style="416" customWidth="1"/>
    <col min="6660" max="6660" width="5.6640625" style="416" customWidth="1"/>
    <col min="6661" max="6662" width="22.109375" style="416" customWidth="1"/>
    <col min="6663" max="6663" width="12" style="416" customWidth="1"/>
    <col min="6664" max="6912" width="9.109375" style="416"/>
    <col min="6913" max="6913" width="5.6640625" style="416" customWidth="1"/>
    <col min="6914" max="6914" width="6.5546875" style="416" customWidth="1"/>
    <col min="6915" max="6915" width="8.5546875" style="416" customWidth="1"/>
    <col min="6916" max="6916" width="5.6640625" style="416" customWidth="1"/>
    <col min="6917" max="6918" width="22.109375" style="416" customWidth="1"/>
    <col min="6919" max="6919" width="12" style="416" customWidth="1"/>
    <col min="6920" max="7168" width="9.109375" style="416"/>
    <col min="7169" max="7169" width="5.6640625" style="416" customWidth="1"/>
    <col min="7170" max="7170" width="6.5546875" style="416" customWidth="1"/>
    <col min="7171" max="7171" width="8.5546875" style="416" customWidth="1"/>
    <col min="7172" max="7172" width="5.6640625" style="416" customWidth="1"/>
    <col min="7173" max="7174" width="22.109375" style="416" customWidth="1"/>
    <col min="7175" max="7175" width="12" style="416" customWidth="1"/>
    <col min="7176" max="7424" width="9.109375" style="416"/>
    <col min="7425" max="7425" width="5.6640625" style="416" customWidth="1"/>
    <col min="7426" max="7426" width="6.5546875" style="416" customWidth="1"/>
    <col min="7427" max="7427" width="8.5546875" style="416" customWidth="1"/>
    <col min="7428" max="7428" width="5.6640625" style="416" customWidth="1"/>
    <col min="7429" max="7430" width="22.109375" style="416" customWidth="1"/>
    <col min="7431" max="7431" width="12" style="416" customWidth="1"/>
    <col min="7432" max="7680" width="9.109375" style="416"/>
    <col min="7681" max="7681" width="5.6640625" style="416" customWidth="1"/>
    <col min="7682" max="7682" width="6.5546875" style="416" customWidth="1"/>
    <col min="7683" max="7683" width="8.5546875" style="416" customWidth="1"/>
    <col min="7684" max="7684" width="5.6640625" style="416" customWidth="1"/>
    <col min="7685" max="7686" width="22.109375" style="416" customWidth="1"/>
    <col min="7687" max="7687" width="12" style="416" customWidth="1"/>
    <col min="7688" max="7936" width="9.109375" style="416"/>
    <col min="7937" max="7937" width="5.6640625" style="416" customWidth="1"/>
    <col min="7938" max="7938" width="6.5546875" style="416" customWidth="1"/>
    <col min="7939" max="7939" width="8.5546875" style="416" customWidth="1"/>
    <col min="7940" max="7940" width="5.6640625" style="416" customWidth="1"/>
    <col min="7941" max="7942" width="22.109375" style="416" customWidth="1"/>
    <col min="7943" max="7943" width="12" style="416" customWidth="1"/>
    <col min="7944" max="8192" width="9.109375" style="416"/>
    <col min="8193" max="8193" width="5.6640625" style="416" customWidth="1"/>
    <col min="8194" max="8194" width="6.5546875" style="416" customWidth="1"/>
    <col min="8195" max="8195" width="8.5546875" style="416" customWidth="1"/>
    <col min="8196" max="8196" width="5.6640625" style="416" customWidth="1"/>
    <col min="8197" max="8198" width="22.109375" style="416" customWidth="1"/>
    <col min="8199" max="8199" width="12" style="416" customWidth="1"/>
    <col min="8200" max="8448" width="9.109375" style="416"/>
    <col min="8449" max="8449" width="5.6640625" style="416" customWidth="1"/>
    <col min="8450" max="8450" width="6.5546875" style="416" customWidth="1"/>
    <col min="8451" max="8451" width="8.5546875" style="416" customWidth="1"/>
    <col min="8452" max="8452" width="5.6640625" style="416" customWidth="1"/>
    <col min="8453" max="8454" width="22.109375" style="416" customWidth="1"/>
    <col min="8455" max="8455" width="12" style="416" customWidth="1"/>
    <col min="8456" max="8704" width="9.109375" style="416"/>
    <col min="8705" max="8705" width="5.6640625" style="416" customWidth="1"/>
    <col min="8706" max="8706" width="6.5546875" style="416" customWidth="1"/>
    <col min="8707" max="8707" width="8.5546875" style="416" customWidth="1"/>
    <col min="8708" max="8708" width="5.6640625" style="416" customWidth="1"/>
    <col min="8709" max="8710" width="22.109375" style="416" customWidth="1"/>
    <col min="8711" max="8711" width="12" style="416" customWidth="1"/>
    <col min="8712" max="8960" width="9.109375" style="416"/>
    <col min="8961" max="8961" width="5.6640625" style="416" customWidth="1"/>
    <col min="8962" max="8962" width="6.5546875" style="416" customWidth="1"/>
    <col min="8963" max="8963" width="8.5546875" style="416" customWidth="1"/>
    <col min="8964" max="8964" width="5.6640625" style="416" customWidth="1"/>
    <col min="8965" max="8966" width="22.109375" style="416" customWidth="1"/>
    <col min="8967" max="8967" width="12" style="416" customWidth="1"/>
    <col min="8968" max="9216" width="9.109375" style="416"/>
    <col min="9217" max="9217" width="5.6640625" style="416" customWidth="1"/>
    <col min="9218" max="9218" width="6.5546875" style="416" customWidth="1"/>
    <col min="9219" max="9219" width="8.5546875" style="416" customWidth="1"/>
    <col min="9220" max="9220" width="5.6640625" style="416" customWidth="1"/>
    <col min="9221" max="9222" width="22.109375" style="416" customWidth="1"/>
    <col min="9223" max="9223" width="12" style="416" customWidth="1"/>
    <col min="9224" max="9472" width="9.109375" style="416"/>
    <col min="9473" max="9473" width="5.6640625" style="416" customWidth="1"/>
    <col min="9474" max="9474" width="6.5546875" style="416" customWidth="1"/>
    <col min="9475" max="9475" width="8.5546875" style="416" customWidth="1"/>
    <col min="9476" max="9476" width="5.6640625" style="416" customWidth="1"/>
    <col min="9477" max="9478" width="22.109375" style="416" customWidth="1"/>
    <col min="9479" max="9479" width="12" style="416" customWidth="1"/>
    <col min="9480" max="9728" width="9.109375" style="416"/>
    <col min="9729" max="9729" width="5.6640625" style="416" customWidth="1"/>
    <col min="9730" max="9730" width="6.5546875" style="416" customWidth="1"/>
    <col min="9731" max="9731" width="8.5546875" style="416" customWidth="1"/>
    <col min="9732" max="9732" width="5.6640625" style="416" customWidth="1"/>
    <col min="9733" max="9734" width="22.109375" style="416" customWidth="1"/>
    <col min="9735" max="9735" width="12" style="416" customWidth="1"/>
    <col min="9736" max="9984" width="9.109375" style="416"/>
    <col min="9985" max="9985" width="5.6640625" style="416" customWidth="1"/>
    <col min="9986" max="9986" width="6.5546875" style="416" customWidth="1"/>
    <col min="9987" max="9987" width="8.5546875" style="416" customWidth="1"/>
    <col min="9988" max="9988" width="5.6640625" style="416" customWidth="1"/>
    <col min="9989" max="9990" width="22.109375" style="416" customWidth="1"/>
    <col min="9991" max="9991" width="12" style="416" customWidth="1"/>
    <col min="9992" max="10240" width="9.109375" style="416"/>
    <col min="10241" max="10241" width="5.6640625" style="416" customWidth="1"/>
    <col min="10242" max="10242" width="6.5546875" style="416" customWidth="1"/>
    <col min="10243" max="10243" width="8.5546875" style="416" customWidth="1"/>
    <col min="10244" max="10244" width="5.6640625" style="416" customWidth="1"/>
    <col min="10245" max="10246" width="22.109375" style="416" customWidth="1"/>
    <col min="10247" max="10247" width="12" style="416" customWidth="1"/>
    <col min="10248" max="10496" width="9.109375" style="416"/>
    <col min="10497" max="10497" width="5.6640625" style="416" customWidth="1"/>
    <col min="10498" max="10498" width="6.5546875" style="416" customWidth="1"/>
    <col min="10499" max="10499" width="8.5546875" style="416" customWidth="1"/>
    <col min="10500" max="10500" width="5.6640625" style="416" customWidth="1"/>
    <col min="10501" max="10502" width="22.109375" style="416" customWidth="1"/>
    <col min="10503" max="10503" width="12" style="416" customWidth="1"/>
    <col min="10504" max="10752" width="9.109375" style="416"/>
    <col min="10753" max="10753" width="5.6640625" style="416" customWidth="1"/>
    <col min="10754" max="10754" width="6.5546875" style="416" customWidth="1"/>
    <col min="10755" max="10755" width="8.5546875" style="416" customWidth="1"/>
    <col min="10756" max="10756" width="5.6640625" style="416" customWidth="1"/>
    <col min="10757" max="10758" width="22.109375" style="416" customWidth="1"/>
    <col min="10759" max="10759" width="12" style="416" customWidth="1"/>
    <col min="10760" max="11008" width="9.109375" style="416"/>
    <col min="11009" max="11009" width="5.6640625" style="416" customWidth="1"/>
    <col min="11010" max="11010" width="6.5546875" style="416" customWidth="1"/>
    <col min="11011" max="11011" width="8.5546875" style="416" customWidth="1"/>
    <col min="11012" max="11012" width="5.6640625" style="416" customWidth="1"/>
    <col min="11013" max="11014" width="22.109375" style="416" customWidth="1"/>
    <col min="11015" max="11015" width="12" style="416" customWidth="1"/>
    <col min="11016" max="11264" width="9.109375" style="416"/>
    <col min="11265" max="11265" width="5.6640625" style="416" customWidth="1"/>
    <col min="11266" max="11266" width="6.5546875" style="416" customWidth="1"/>
    <col min="11267" max="11267" width="8.5546875" style="416" customWidth="1"/>
    <col min="11268" max="11268" width="5.6640625" style="416" customWidth="1"/>
    <col min="11269" max="11270" width="22.109375" style="416" customWidth="1"/>
    <col min="11271" max="11271" width="12" style="416" customWidth="1"/>
    <col min="11272" max="11520" width="9.109375" style="416"/>
    <col min="11521" max="11521" width="5.6640625" style="416" customWidth="1"/>
    <col min="11522" max="11522" width="6.5546875" style="416" customWidth="1"/>
    <col min="11523" max="11523" width="8.5546875" style="416" customWidth="1"/>
    <col min="11524" max="11524" width="5.6640625" style="416" customWidth="1"/>
    <col min="11525" max="11526" width="22.109375" style="416" customWidth="1"/>
    <col min="11527" max="11527" width="12" style="416" customWidth="1"/>
    <col min="11528" max="11776" width="9.109375" style="416"/>
    <col min="11777" max="11777" width="5.6640625" style="416" customWidth="1"/>
    <col min="11778" max="11778" width="6.5546875" style="416" customWidth="1"/>
    <col min="11779" max="11779" width="8.5546875" style="416" customWidth="1"/>
    <col min="11780" max="11780" width="5.6640625" style="416" customWidth="1"/>
    <col min="11781" max="11782" width="22.109375" style="416" customWidth="1"/>
    <col min="11783" max="11783" width="12" style="416" customWidth="1"/>
    <col min="11784" max="12032" width="9.109375" style="416"/>
    <col min="12033" max="12033" width="5.6640625" style="416" customWidth="1"/>
    <col min="12034" max="12034" width="6.5546875" style="416" customWidth="1"/>
    <col min="12035" max="12035" width="8.5546875" style="416" customWidth="1"/>
    <col min="12036" max="12036" width="5.6640625" style="416" customWidth="1"/>
    <col min="12037" max="12038" width="22.109375" style="416" customWidth="1"/>
    <col min="12039" max="12039" width="12" style="416" customWidth="1"/>
    <col min="12040" max="12288" width="9.109375" style="416"/>
    <col min="12289" max="12289" width="5.6640625" style="416" customWidth="1"/>
    <col min="12290" max="12290" width="6.5546875" style="416" customWidth="1"/>
    <col min="12291" max="12291" width="8.5546875" style="416" customWidth="1"/>
    <col min="12292" max="12292" width="5.6640625" style="416" customWidth="1"/>
    <col min="12293" max="12294" width="22.109375" style="416" customWidth="1"/>
    <col min="12295" max="12295" width="12" style="416" customWidth="1"/>
    <col min="12296" max="12544" width="9.109375" style="416"/>
    <col min="12545" max="12545" width="5.6640625" style="416" customWidth="1"/>
    <col min="12546" max="12546" width="6.5546875" style="416" customWidth="1"/>
    <col min="12547" max="12547" width="8.5546875" style="416" customWidth="1"/>
    <col min="12548" max="12548" width="5.6640625" style="416" customWidth="1"/>
    <col min="12549" max="12550" width="22.109375" style="416" customWidth="1"/>
    <col min="12551" max="12551" width="12" style="416" customWidth="1"/>
    <col min="12552" max="12800" width="9.109375" style="416"/>
    <col min="12801" max="12801" width="5.6640625" style="416" customWidth="1"/>
    <col min="12802" max="12802" width="6.5546875" style="416" customWidth="1"/>
    <col min="12803" max="12803" width="8.5546875" style="416" customWidth="1"/>
    <col min="12804" max="12804" width="5.6640625" style="416" customWidth="1"/>
    <col min="12805" max="12806" width="22.109375" style="416" customWidth="1"/>
    <col min="12807" max="12807" width="12" style="416" customWidth="1"/>
    <col min="12808" max="13056" width="9.109375" style="416"/>
    <col min="13057" max="13057" width="5.6640625" style="416" customWidth="1"/>
    <col min="13058" max="13058" width="6.5546875" style="416" customWidth="1"/>
    <col min="13059" max="13059" width="8.5546875" style="416" customWidth="1"/>
    <col min="13060" max="13060" width="5.6640625" style="416" customWidth="1"/>
    <col min="13061" max="13062" width="22.109375" style="416" customWidth="1"/>
    <col min="13063" max="13063" width="12" style="416" customWidth="1"/>
    <col min="13064" max="13312" width="9.109375" style="416"/>
    <col min="13313" max="13313" width="5.6640625" style="416" customWidth="1"/>
    <col min="13314" max="13314" width="6.5546875" style="416" customWidth="1"/>
    <col min="13315" max="13315" width="8.5546875" style="416" customWidth="1"/>
    <col min="13316" max="13316" width="5.6640625" style="416" customWidth="1"/>
    <col min="13317" max="13318" width="22.109375" style="416" customWidth="1"/>
    <col min="13319" max="13319" width="12" style="416" customWidth="1"/>
    <col min="13320" max="13568" width="9.109375" style="416"/>
    <col min="13569" max="13569" width="5.6640625" style="416" customWidth="1"/>
    <col min="13570" max="13570" width="6.5546875" style="416" customWidth="1"/>
    <col min="13571" max="13571" width="8.5546875" style="416" customWidth="1"/>
    <col min="13572" max="13572" width="5.6640625" style="416" customWidth="1"/>
    <col min="13573" max="13574" width="22.109375" style="416" customWidth="1"/>
    <col min="13575" max="13575" width="12" style="416" customWidth="1"/>
    <col min="13576" max="13824" width="9.109375" style="416"/>
    <col min="13825" max="13825" width="5.6640625" style="416" customWidth="1"/>
    <col min="13826" max="13826" width="6.5546875" style="416" customWidth="1"/>
    <col min="13827" max="13827" width="8.5546875" style="416" customWidth="1"/>
    <col min="13828" max="13828" width="5.6640625" style="416" customWidth="1"/>
    <col min="13829" max="13830" width="22.109375" style="416" customWidth="1"/>
    <col min="13831" max="13831" width="12" style="416" customWidth="1"/>
    <col min="13832" max="14080" width="9.109375" style="416"/>
    <col min="14081" max="14081" width="5.6640625" style="416" customWidth="1"/>
    <col min="14082" max="14082" width="6.5546875" style="416" customWidth="1"/>
    <col min="14083" max="14083" width="8.5546875" style="416" customWidth="1"/>
    <col min="14084" max="14084" width="5.6640625" style="416" customWidth="1"/>
    <col min="14085" max="14086" width="22.109375" style="416" customWidth="1"/>
    <col min="14087" max="14087" width="12" style="416" customWidth="1"/>
    <col min="14088" max="14336" width="9.109375" style="416"/>
    <col min="14337" max="14337" width="5.6640625" style="416" customWidth="1"/>
    <col min="14338" max="14338" width="6.5546875" style="416" customWidth="1"/>
    <col min="14339" max="14339" width="8.5546875" style="416" customWidth="1"/>
    <col min="14340" max="14340" width="5.6640625" style="416" customWidth="1"/>
    <col min="14341" max="14342" width="22.109375" style="416" customWidth="1"/>
    <col min="14343" max="14343" width="12" style="416" customWidth="1"/>
    <col min="14344" max="14592" width="9.109375" style="416"/>
    <col min="14593" max="14593" width="5.6640625" style="416" customWidth="1"/>
    <col min="14594" max="14594" width="6.5546875" style="416" customWidth="1"/>
    <col min="14595" max="14595" width="8.5546875" style="416" customWidth="1"/>
    <col min="14596" max="14596" width="5.6640625" style="416" customWidth="1"/>
    <col min="14597" max="14598" width="22.109375" style="416" customWidth="1"/>
    <col min="14599" max="14599" width="12" style="416" customWidth="1"/>
    <col min="14600" max="14848" width="9.109375" style="416"/>
    <col min="14849" max="14849" width="5.6640625" style="416" customWidth="1"/>
    <col min="14850" max="14850" width="6.5546875" style="416" customWidth="1"/>
    <col min="14851" max="14851" width="8.5546875" style="416" customWidth="1"/>
    <col min="14852" max="14852" width="5.6640625" style="416" customWidth="1"/>
    <col min="14853" max="14854" width="22.109375" style="416" customWidth="1"/>
    <col min="14855" max="14855" width="12" style="416" customWidth="1"/>
    <col min="14856" max="15104" width="9.109375" style="416"/>
    <col min="15105" max="15105" width="5.6640625" style="416" customWidth="1"/>
    <col min="15106" max="15106" width="6.5546875" style="416" customWidth="1"/>
    <col min="15107" max="15107" width="8.5546875" style="416" customWidth="1"/>
    <col min="15108" max="15108" width="5.6640625" style="416" customWidth="1"/>
    <col min="15109" max="15110" width="22.109375" style="416" customWidth="1"/>
    <col min="15111" max="15111" width="12" style="416" customWidth="1"/>
    <col min="15112" max="15360" width="9.109375" style="416"/>
    <col min="15361" max="15361" width="5.6640625" style="416" customWidth="1"/>
    <col min="15362" max="15362" width="6.5546875" style="416" customWidth="1"/>
    <col min="15363" max="15363" width="8.5546875" style="416" customWidth="1"/>
    <col min="15364" max="15364" width="5.6640625" style="416" customWidth="1"/>
    <col min="15365" max="15366" width="22.109375" style="416" customWidth="1"/>
    <col min="15367" max="15367" width="12" style="416" customWidth="1"/>
    <col min="15368" max="15616" width="9.109375" style="416"/>
    <col min="15617" max="15617" width="5.6640625" style="416" customWidth="1"/>
    <col min="15618" max="15618" width="6.5546875" style="416" customWidth="1"/>
    <col min="15619" max="15619" width="8.5546875" style="416" customWidth="1"/>
    <col min="15620" max="15620" width="5.6640625" style="416" customWidth="1"/>
    <col min="15621" max="15622" width="22.109375" style="416" customWidth="1"/>
    <col min="15623" max="15623" width="12" style="416" customWidth="1"/>
    <col min="15624" max="15872" width="9.109375" style="416"/>
    <col min="15873" max="15873" width="5.6640625" style="416" customWidth="1"/>
    <col min="15874" max="15874" width="6.5546875" style="416" customWidth="1"/>
    <col min="15875" max="15875" width="8.5546875" style="416" customWidth="1"/>
    <col min="15876" max="15876" width="5.6640625" style="416" customWidth="1"/>
    <col min="15877" max="15878" width="22.109375" style="416" customWidth="1"/>
    <col min="15879" max="15879" width="12" style="416" customWidth="1"/>
    <col min="15880" max="16128" width="9.109375" style="416"/>
    <col min="16129" max="16129" width="5.6640625" style="416" customWidth="1"/>
    <col min="16130" max="16130" width="6.5546875" style="416" customWidth="1"/>
    <col min="16131" max="16131" width="8.5546875" style="416" customWidth="1"/>
    <col min="16132" max="16132" width="5.6640625" style="416" customWidth="1"/>
    <col min="16133" max="16134" width="22.109375" style="416" customWidth="1"/>
    <col min="16135" max="16135" width="12" style="416" customWidth="1"/>
    <col min="16136" max="16384" width="9.109375" style="416"/>
  </cols>
  <sheetData>
    <row r="1" spans="1:7" ht="45" customHeight="1">
      <c r="A1" s="548" t="s">
        <v>507</v>
      </c>
      <c r="B1" s="549"/>
      <c r="C1" s="549"/>
      <c r="D1" s="549"/>
      <c r="E1" s="549"/>
      <c r="F1" s="549"/>
      <c r="G1" s="550"/>
    </row>
    <row r="2" spans="1:7" ht="24" customHeight="1">
      <c r="A2" s="551"/>
      <c r="B2" s="552"/>
      <c r="C2" s="552"/>
      <c r="D2" s="552"/>
      <c r="E2" s="552"/>
      <c r="F2" s="552"/>
      <c r="G2" s="553"/>
    </row>
    <row r="3" spans="1:7" ht="21" hidden="1">
      <c r="A3" s="554"/>
      <c r="B3" s="555"/>
      <c r="C3" s="555"/>
      <c r="D3" s="555"/>
      <c r="E3" s="555"/>
      <c r="F3" s="555"/>
      <c r="G3" s="556"/>
    </row>
    <row r="4" spans="1:7" ht="48" customHeight="1">
      <c r="A4" s="433" t="s">
        <v>357</v>
      </c>
      <c r="B4" s="433" t="s">
        <v>358</v>
      </c>
      <c r="C4" s="433" t="s">
        <v>359</v>
      </c>
      <c r="D4" s="433" t="s">
        <v>360</v>
      </c>
      <c r="E4" s="434"/>
      <c r="F4" s="434"/>
      <c r="G4" s="434" t="s">
        <v>361</v>
      </c>
    </row>
    <row r="5" spans="1:7" ht="21.9" customHeight="1">
      <c r="A5" s="439" t="s">
        <v>362</v>
      </c>
      <c r="B5" s="446"/>
      <c r="C5" s="439" t="s">
        <v>414</v>
      </c>
      <c r="D5" s="416"/>
      <c r="E5" s="434" t="s">
        <v>415</v>
      </c>
      <c r="F5" s="434" t="s">
        <v>416</v>
      </c>
      <c r="G5" s="447"/>
    </row>
    <row r="6" spans="1:7" ht="21.9" customHeight="1">
      <c r="A6" s="434"/>
      <c r="B6" s="435"/>
      <c r="C6" s="434"/>
      <c r="D6" s="434"/>
      <c r="E6" s="434" t="s">
        <v>417</v>
      </c>
      <c r="F6" s="434" t="s">
        <v>418</v>
      </c>
      <c r="G6" s="437"/>
    </row>
    <row r="7" spans="1:7" ht="21.9" customHeight="1">
      <c r="A7" s="434"/>
      <c r="B7" s="435"/>
      <c r="C7" s="434" t="s">
        <v>419</v>
      </c>
      <c r="D7" s="434"/>
      <c r="E7" s="434" t="s">
        <v>213</v>
      </c>
      <c r="F7" s="434" t="s">
        <v>214</v>
      </c>
      <c r="G7" s="437"/>
    </row>
    <row r="8" spans="1:7" ht="21.9" customHeight="1">
      <c r="A8" s="434"/>
      <c r="B8" s="435"/>
      <c r="C8" s="434"/>
      <c r="D8" s="434"/>
      <c r="E8" s="434" t="s">
        <v>215</v>
      </c>
      <c r="F8" s="434" t="s">
        <v>216</v>
      </c>
      <c r="G8" s="437"/>
    </row>
    <row r="9" spans="1:7" ht="21.9" customHeight="1">
      <c r="A9" s="434"/>
      <c r="B9" s="435"/>
      <c r="C9" s="434"/>
      <c r="D9" s="434"/>
      <c r="E9" s="434" t="s">
        <v>420</v>
      </c>
      <c r="F9" s="434" t="s">
        <v>218</v>
      </c>
      <c r="G9" s="437"/>
    </row>
    <row r="10" spans="1:7" ht="21.9" customHeight="1">
      <c r="A10" s="434" t="s">
        <v>365</v>
      </c>
      <c r="B10" s="435"/>
      <c r="C10" s="434"/>
      <c r="D10" s="434"/>
      <c r="E10" s="434" t="s">
        <v>421</v>
      </c>
      <c r="F10" s="434" t="s">
        <v>220</v>
      </c>
      <c r="G10" s="437"/>
    </row>
    <row r="11" spans="1:7" ht="21.9" customHeight="1">
      <c r="A11" s="434"/>
      <c r="B11" s="435"/>
      <c r="C11" s="434" t="s">
        <v>324</v>
      </c>
      <c r="D11" s="434"/>
      <c r="E11" s="434" t="s">
        <v>328</v>
      </c>
      <c r="F11" s="434" t="s">
        <v>329</v>
      </c>
      <c r="G11" s="437"/>
    </row>
    <row r="12" spans="1:7" ht="21.9" customHeight="1">
      <c r="A12" s="434"/>
      <c r="B12" s="435"/>
      <c r="C12" s="434"/>
      <c r="D12" s="434"/>
      <c r="E12" s="434" t="s">
        <v>330</v>
      </c>
      <c r="F12" s="434" t="s">
        <v>331</v>
      </c>
      <c r="G12" s="437"/>
    </row>
    <row r="13" spans="1:7" ht="21.9" customHeight="1">
      <c r="A13" s="434"/>
      <c r="B13" s="435"/>
      <c r="C13" s="434"/>
      <c r="D13" s="434"/>
      <c r="E13" s="434" t="s">
        <v>333</v>
      </c>
      <c r="F13" s="434" t="s">
        <v>334</v>
      </c>
      <c r="G13" s="437"/>
    </row>
    <row r="14" spans="1:7" ht="21.9" customHeight="1">
      <c r="A14" s="434"/>
      <c r="B14" s="435"/>
      <c r="C14" s="439" t="s">
        <v>422</v>
      </c>
      <c r="D14" s="439"/>
      <c r="E14" s="434" t="s">
        <v>423</v>
      </c>
      <c r="F14" s="434" t="s">
        <v>258</v>
      </c>
      <c r="G14" s="437"/>
    </row>
    <row r="15" spans="1:7" ht="21.9" customHeight="1">
      <c r="A15" s="434" t="s">
        <v>373</v>
      </c>
      <c r="B15" s="435"/>
      <c r="C15" s="434"/>
      <c r="D15" s="434"/>
      <c r="E15" s="434" t="s">
        <v>263</v>
      </c>
      <c r="F15" s="434" t="s">
        <v>264</v>
      </c>
      <c r="G15" s="437"/>
    </row>
    <row r="16" spans="1:7" ht="21.9" customHeight="1">
      <c r="A16" s="434"/>
      <c r="B16" s="435"/>
      <c r="C16" s="434" t="s">
        <v>179</v>
      </c>
      <c r="D16" s="434"/>
      <c r="E16" s="434" t="s">
        <v>424</v>
      </c>
      <c r="F16" s="434" t="s">
        <v>425</v>
      </c>
      <c r="G16" s="437"/>
    </row>
    <row r="17" spans="1:12" ht="21.9" customHeight="1">
      <c r="A17" s="434"/>
      <c r="B17" s="435"/>
      <c r="C17" s="439"/>
      <c r="D17" s="434"/>
      <c r="E17" s="434" t="s">
        <v>426</v>
      </c>
      <c r="F17" s="434" t="s">
        <v>427</v>
      </c>
      <c r="G17" s="437"/>
      <c r="I17" s="439"/>
      <c r="J17" s="434"/>
      <c r="K17" s="434"/>
      <c r="L17" s="434"/>
    </row>
    <row r="18" spans="1:12" ht="21.9" customHeight="1">
      <c r="A18" s="434"/>
      <c r="B18" s="435"/>
      <c r="C18" s="434" t="s">
        <v>168</v>
      </c>
      <c r="D18" s="434"/>
      <c r="E18" s="434" t="s">
        <v>428</v>
      </c>
      <c r="F18" s="434" t="s">
        <v>429</v>
      </c>
      <c r="G18" s="437"/>
      <c r="I18" s="434"/>
      <c r="J18" s="434"/>
      <c r="K18" s="434"/>
      <c r="L18" s="434"/>
    </row>
    <row r="19" spans="1:12" ht="21.9" customHeight="1">
      <c r="A19" s="434"/>
      <c r="B19" s="435"/>
      <c r="C19" s="434"/>
      <c r="D19" s="434"/>
      <c r="E19" s="448" t="s">
        <v>430</v>
      </c>
      <c r="F19" s="434" t="s">
        <v>431</v>
      </c>
      <c r="G19" s="437"/>
    </row>
    <row r="20" spans="1:12" ht="21.9" customHeight="1">
      <c r="A20" s="434" t="s">
        <v>432</v>
      </c>
      <c r="B20" s="435"/>
      <c r="C20" s="434"/>
      <c r="D20" s="434"/>
      <c r="E20" s="434" t="s">
        <v>433</v>
      </c>
      <c r="F20" s="440" t="s">
        <v>434</v>
      </c>
      <c r="G20" s="437"/>
    </row>
    <row r="21" spans="1:12" ht="21.9" customHeight="1">
      <c r="A21" s="434"/>
      <c r="B21" s="435"/>
      <c r="C21" s="439" t="s">
        <v>414</v>
      </c>
      <c r="D21" s="434"/>
      <c r="E21" s="434" t="s">
        <v>417</v>
      </c>
      <c r="F21" s="434" t="s">
        <v>415</v>
      </c>
      <c r="G21" s="437"/>
    </row>
    <row r="22" spans="1:12" ht="21.9" customHeight="1">
      <c r="A22" s="434"/>
      <c r="B22" s="443"/>
      <c r="C22" s="434"/>
      <c r="D22" s="434"/>
      <c r="E22" s="434" t="s">
        <v>416</v>
      </c>
      <c r="F22" s="434" t="s">
        <v>418</v>
      </c>
      <c r="G22" s="437"/>
    </row>
    <row r="23" spans="1:12" ht="21.9" customHeight="1">
      <c r="A23" s="434"/>
      <c r="B23" s="435"/>
      <c r="C23" s="434" t="s">
        <v>419</v>
      </c>
      <c r="D23" s="434" t="s">
        <v>374</v>
      </c>
      <c r="E23" s="448"/>
      <c r="F23" s="434"/>
      <c r="G23" s="437"/>
    </row>
    <row r="24" spans="1:12" ht="21.9" customHeight="1">
      <c r="A24" s="434"/>
      <c r="B24" s="435"/>
      <c r="C24" s="434"/>
      <c r="D24" s="434" t="s">
        <v>374</v>
      </c>
      <c r="E24" s="434"/>
      <c r="F24" s="434"/>
      <c r="G24" s="437"/>
    </row>
    <row r="25" spans="1:12" ht="21.9" customHeight="1">
      <c r="A25" s="434" t="s">
        <v>377</v>
      </c>
      <c r="B25" s="435"/>
      <c r="C25" s="434" t="s">
        <v>324</v>
      </c>
      <c r="D25" s="434"/>
      <c r="E25" s="434" t="s">
        <v>325</v>
      </c>
      <c r="F25" s="434" t="s">
        <v>435</v>
      </c>
      <c r="G25" s="437"/>
    </row>
    <row r="26" spans="1:12" ht="21.9" customHeight="1">
      <c r="A26" s="434"/>
      <c r="B26" s="443"/>
      <c r="C26" s="434"/>
      <c r="D26" s="434"/>
      <c r="E26" s="434" t="s">
        <v>327</v>
      </c>
      <c r="F26" s="434" t="s">
        <v>436</v>
      </c>
      <c r="G26" s="437"/>
    </row>
    <row r="27" spans="1:12" ht="21.9" customHeight="1">
      <c r="A27" s="434"/>
      <c r="B27" s="435"/>
      <c r="C27" s="449"/>
      <c r="D27" s="434"/>
      <c r="E27" s="434" t="s">
        <v>437</v>
      </c>
      <c r="F27" s="434" t="s">
        <v>332</v>
      </c>
      <c r="G27" s="437"/>
    </row>
    <row r="28" spans="1:12" ht="21.9" customHeight="1">
      <c r="A28" s="434"/>
      <c r="B28" s="434"/>
      <c r="C28" s="434"/>
      <c r="D28" s="434"/>
      <c r="E28" s="434" t="s">
        <v>438</v>
      </c>
      <c r="F28" s="434" t="s">
        <v>335</v>
      </c>
      <c r="G28" s="437"/>
    </row>
    <row r="29" spans="1:12" ht="21.9" customHeight="1">
      <c r="A29" s="434"/>
      <c r="B29" s="435"/>
      <c r="C29" s="434" t="s">
        <v>422</v>
      </c>
      <c r="D29" s="434"/>
      <c r="E29" s="434" t="s">
        <v>256</v>
      </c>
      <c r="F29" s="434" t="s">
        <v>439</v>
      </c>
      <c r="G29" s="437"/>
    </row>
    <row r="30" spans="1:12" ht="21.9" customHeight="1">
      <c r="A30" s="434" t="s">
        <v>440</v>
      </c>
      <c r="B30" s="435"/>
      <c r="C30" s="434"/>
      <c r="D30" s="434"/>
      <c r="E30" s="434" t="s">
        <v>259</v>
      </c>
      <c r="F30" s="434" t="s">
        <v>260</v>
      </c>
      <c r="G30" s="437"/>
    </row>
    <row r="31" spans="1:12" ht="21.9" customHeight="1">
      <c r="A31" s="434"/>
      <c r="B31" s="435"/>
      <c r="C31" s="434"/>
      <c r="D31" s="438"/>
      <c r="E31" s="434" t="s">
        <v>441</v>
      </c>
      <c r="F31" s="434" t="s">
        <v>262</v>
      </c>
      <c r="G31" s="437"/>
    </row>
    <row r="32" spans="1:12" ht="21.9" customHeight="1">
      <c r="A32" s="434"/>
      <c r="B32" s="435"/>
      <c r="C32" s="434"/>
      <c r="D32" s="434"/>
      <c r="E32" s="434" t="s">
        <v>442</v>
      </c>
      <c r="F32" s="434" t="s">
        <v>265</v>
      </c>
      <c r="G32" s="437"/>
    </row>
    <row r="33" spans="1:7" ht="21.9" customHeight="1">
      <c r="A33" s="434"/>
      <c r="B33" s="435"/>
      <c r="C33" s="434" t="s">
        <v>179</v>
      </c>
      <c r="D33" s="434"/>
      <c r="E33" s="434" t="s">
        <v>443</v>
      </c>
      <c r="F33" s="434" t="s">
        <v>424</v>
      </c>
      <c r="G33" s="434"/>
    </row>
    <row r="34" spans="1:7" ht="21.9" customHeight="1">
      <c r="B34" s="435"/>
      <c r="C34" s="434"/>
      <c r="D34" s="434"/>
      <c r="E34" s="434" t="s">
        <v>444</v>
      </c>
      <c r="F34" s="434" t="s">
        <v>426</v>
      </c>
      <c r="G34" s="434"/>
    </row>
    <row r="35" spans="1:7" ht="21.9" customHeight="1">
      <c r="A35" s="434" t="s">
        <v>379</v>
      </c>
      <c r="B35" s="435"/>
      <c r="C35" s="434" t="s">
        <v>168</v>
      </c>
      <c r="D35" s="434"/>
      <c r="E35" s="434" t="s">
        <v>430</v>
      </c>
      <c r="F35" s="434" t="s">
        <v>428</v>
      </c>
      <c r="G35" s="437"/>
    </row>
    <row r="36" spans="1:7" ht="21.9" customHeight="1">
      <c r="A36" s="434"/>
      <c r="B36" s="435"/>
      <c r="C36" s="434"/>
      <c r="D36" s="434"/>
      <c r="E36" s="434" t="s">
        <v>445</v>
      </c>
      <c r="F36" s="434" t="s">
        <v>429</v>
      </c>
      <c r="G36" s="437"/>
    </row>
    <row r="37" spans="1:7" ht="21.9" customHeight="1">
      <c r="A37" s="434"/>
      <c r="B37" s="435"/>
      <c r="C37" s="434"/>
      <c r="D37" s="434"/>
      <c r="E37" s="434" t="s">
        <v>446</v>
      </c>
      <c r="F37" s="434" t="s">
        <v>433</v>
      </c>
      <c r="G37" s="437"/>
    </row>
    <row r="38" spans="1:7" ht="21.9" customHeight="1">
      <c r="A38" s="434"/>
      <c r="B38" s="435"/>
      <c r="C38" s="434" t="s">
        <v>208</v>
      </c>
      <c r="D38" s="434"/>
      <c r="E38" s="434" t="s">
        <v>415</v>
      </c>
      <c r="F38" s="434" t="s">
        <v>418</v>
      </c>
      <c r="G38" s="437"/>
    </row>
    <row r="39" spans="1:7" ht="21.9" customHeight="1">
      <c r="A39" s="434"/>
      <c r="B39" s="435"/>
      <c r="C39" s="434"/>
      <c r="D39" s="434"/>
      <c r="E39" s="434" t="s">
        <v>417</v>
      </c>
      <c r="F39" s="434" t="s">
        <v>416</v>
      </c>
      <c r="G39" s="437"/>
    </row>
    <row r="40" spans="1:7" ht="21.9" customHeight="1">
      <c r="A40" s="434" t="s">
        <v>447</v>
      </c>
      <c r="B40" s="434"/>
      <c r="C40" s="434" t="s">
        <v>419</v>
      </c>
      <c r="D40" s="434" t="s">
        <v>389</v>
      </c>
      <c r="E40" s="434"/>
      <c r="F40" s="434"/>
      <c r="G40" s="437"/>
    </row>
    <row r="41" spans="1:7" ht="21.9" customHeight="1">
      <c r="A41" s="434"/>
      <c r="B41" s="434"/>
      <c r="C41" s="434"/>
      <c r="D41" s="434" t="s">
        <v>448</v>
      </c>
      <c r="E41" s="434"/>
      <c r="F41" s="434"/>
      <c r="G41" s="437"/>
    </row>
    <row r="42" spans="1:7" ht="21.9" customHeight="1">
      <c r="A42" s="434"/>
      <c r="B42" s="434"/>
      <c r="C42" s="434"/>
      <c r="D42" s="434" t="s">
        <v>448</v>
      </c>
      <c r="E42" s="434"/>
      <c r="F42" s="434"/>
      <c r="G42" s="437"/>
    </row>
    <row r="43" spans="1:7" ht="21.9" customHeight="1">
      <c r="A43" s="434"/>
      <c r="B43" s="435"/>
      <c r="C43" s="434" t="s">
        <v>449</v>
      </c>
      <c r="D43" s="434" t="s">
        <v>374</v>
      </c>
      <c r="E43" s="434"/>
      <c r="F43" s="434"/>
      <c r="G43" s="437"/>
    </row>
    <row r="44" spans="1:7" ht="21.9" customHeight="1">
      <c r="A44" s="434"/>
      <c r="B44" s="435"/>
      <c r="C44" s="434"/>
      <c r="D44" s="434" t="s">
        <v>374</v>
      </c>
      <c r="E44" s="434"/>
      <c r="F44" s="434"/>
      <c r="G44" s="437"/>
    </row>
    <row r="45" spans="1:7" ht="21.9" customHeight="1">
      <c r="A45" s="434" t="s">
        <v>386</v>
      </c>
      <c r="B45" s="435"/>
      <c r="C45" s="434" t="s">
        <v>422</v>
      </c>
      <c r="D45" s="434" t="s">
        <v>374</v>
      </c>
      <c r="E45" s="434"/>
      <c r="F45" s="434"/>
      <c r="G45" s="437"/>
    </row>
    <row r="46" spans="1:7" ht="21.9" customHeight="1">
      <c r="A46" s="434"/>
      <c r="B46" s="434"/>
      <c r="C46" s="434"/>
      <c r="D46" s="434" t="s">
        <v>374</v>
      </c>
      <c r="E46" s="434"/>
      <c r="F46" s="434"/>
      <c r="G46" s="437"/>
    </row>
    <row r="47" spans="1:7" ht="21.9" customHeight="1">
      <c r="A47" s="434"/>
      <c r="B47" s="434"/>
      <c r="C47" s="434" t="s">
        <v>179</v>
      </c>
      <c r="D47" s="434"/>
      <c r="E47" s="434" t="s">
        <v>425</v>
      </c>
      <c r="F47" s="434" t="s">
        <v>443</v>
      </c>
      <c r="G47" s="437"/>
    </row>
    <row r="48" spans="1:7" ht="21.9" customHeight="1">
      <c r="A48" s="434"/>
      <c r="B48" s="434"/>
      <c r="C48" s="434"/>
      <c r="D48" s="434"/>
      <c r="E48" s="434" t="s">
        <v>427</v>
      </c>
      <c r="F48" s="434" t="s">
        <v>450</v>
      </c>
      <c r="G48" s="437"/>
    </row>
    <row r="49" spans="1:7" ht="21.9" customHeight="1">
      <c r="A49" s="434"/>
      <c r="B49" s="434"/>
      <c r="C49" s="434" t="s">
        <v>168</v>
      </c>
      <c r="D49" s="434"/>
      <c r="E49" s="434" t="s">
        <v>451</v>
      </c>
      <c r="F49" s="434" t="s">
        <v>431</v>
      </c>
      <c r="G49" s="437"/>
    </row>
    <row r="50" spans="1:7" ht="21.9" customHeight="1">
      <c r="A50" s="434" t="s">
        <v>452</v>
      </c>
      <c r="B50" s="434"/>
      <c r="C50" s="434"/>
      <c r="D50" s="434"/>
      <c r="E50" s="434" t="s">
        <v>429</v>
      </c>
      <c r="F50" s="434" t="s">
        <v>430</v>
      </c>
      <c r="G50" s="437"/>
    </row>
    <row r="51" spans="1:7" ht="21.9" customHeight="1">
      <c r="A51" s="434"/>
      <c r="B51" s="434"/>
      <c r="C51" s="434"/>
      <c r="D51" s="434"/>
      <c r="E51" s="434" t="s">
        <v>434</v>
      </c>
      <c r="F51" s="434" t="s">
        <v>453</v>
      </c>
      <c r="G51" s="437"/>
    </row>
    <row r="52" spans="1:7" ht="21.9" customHeight="1">
      <c r="A52" s="434"/>
      <c r="B52" s="434"/>
      <c r="C52" s="434" t="s">
        <v>324</v>
      </c>
      <c r="D52" s="434" t="s">
        <v>454</v>
      </c>
      <c r="E52" s="434"/>
      <c r="F52" s="434"/>
      <c r="G52" s="437"/>
    </row>
    <row r="53" spans="1:7" ht="21.9" customHeight="1">
      <c r="A53" s="434"/>
      <c r="B53" s="434"/>
      <c r="C53" s="434"/>
      <c r="D53" s="434"/>
      <c r="E53" s="434"/>
      <c r="F53" s="434"/>
      <c r="G53" s="437"/>
    </row>
    <row r="54" spans="1:7" ht="21.9" customHeight="1">
      <c r="A54" s="434"/>
      <c r="B54" s="434"/>
      <c r="C54" s="434"/>
      <c r="D54" s="434"/>
      <c r="E54" s="434"/>
      <c r="F54" s="434"/>
      <c r="G54" s="437"/>
    </row>
    <row r="55" spans="1:7" ht="21.9" customHeight="1">
      <c r="A55" s="434" t="s">
        <v>390</v>
      </c>
      <c r="B55" s="435"/>
      <c r="C55" s="434" t="s">
        <v>324</v>
      </c>
      <c r="D55" s="434" t="s">
        <v>389</v>
      </c>
      <c r="F55" s="434"/>
      <c r="G55" s="437"/>
    </row>
    <row r="56" spans="1:7" ht="21.9" customHeight="1">
      <c r="A56" s="434"/>
      <c r="B56" s="435"/>
      <c r="C56" s="434" t="s">
        <v>455</v>
      </c>
      <c r="D56" s="434" t="s">
        <v>454</v>
      </c>
      <c r="E56" s="434"/>
      <c r="F56" s="434"/>
      <c r="G56" s="437"/>
    </row>
    <row r="57" spans="1:7" ht="21.9" customHeight="1">
      <c r="A57" s="434"/>
      <c r="B57" s="435"/>
      <c r="C57" s="434"/>
      <c r="D57" s="434"/>
      <c r="E57" s="434"/>
      <c r="F57" s="434"/>
      <c r="G57" s="437"/>
    </row>
    <row r="58" spans="1:7" ht="21.9" customHeight="1">
      <c r="A58" s="434"/>
      <c r="B58" s="435"/>
      <c r="C58" s="434" t="s">
        <v>422</v>
      </c>
      <c r="D58" s="434" t="s">
        <v>389</v>
      </c>
      <c r="F58" s="434"/>
      <c r="G58" s="437"/>
    </row>
    <row r="59" spans="1:7" ht="21.9" customHeight="1">
      <c r="A59" s="434" t="s">
        <v>456</v>
      </c>
      <c r="B59" s="435"/>
      <c r="C59" s="434" t="s">
        <v>179</v>
      </c>
      <c r="D59" s="434" t="s">
        <v>389</v>
      </c>
      <c r="E59" s="434"/>
      <c r="F59" s="434"/>
      <c r="G59" s="437"/>
    </row>
    <row r="60" spans="1:7" ht="21.9" customHeight="1">
      <c r="A60" s="434"/>
      <c r="B60" s="435"/>
      <c r="C60" s="434"/>
      <c r="D60" s="434" t="s">
        <v>457</v>
      </c>
      <c r="E60" s="434"/>
      <c r="F60" s="434"/>
      <c r="G60" s="437"/>
    </row>
    <row r="61" spans="1:7" ht="21.9" customHeight="1">
      <c r="A61" s="434"/>
      <c r="B61" s="435"/>
      <c r="C61" s="434" t="s">
        <v>168</v>
      </c>
      <c r="D61" s="434" t="s">
        <v>389</v>
      </c>
      <c r="E61" s="434"/>
      <c r="F61" s="434"/>
      <c r="G61" s="434"/>
    </row>
    <row r="62" spans="1:7" ht="21.9" customHeight="1">
      <c r="B62" s="435"/>
      <c r="C62" s="434"/>
      <c r="D62" s="434" t="s">
        <v>457</v>
      </c>
      <c r="E62" s="434"/>
      <c r="F62" s="434"/>
      <c r="G62" s="434"/>
    </row>
    <row r="63" spans="1:7" ht="21.9" customHeight="1">
      <c r="A63" s="434"/>
      <c r="B63" s="435"/>
      <c r="C63" s="434"/>
      <c r="D63" s="434"/>
      <c r="E63" s="451" t="s">
        <v>391</v>
      </c>
      <c r="F63" s="434"/>
      <c r="G63" s="434"/>
    </row>
    <row r="64" spans="1:7" ht="21.9" customHeight="1">
      <c r="A64" s="434"/>
      <c r="B64" s="434"/>
      <c r="C64" s="434"/>
      <c r="D64" s="434"/>
      <c r="E64" s="434"/>
      <c r="F64" s="434"/>
      <c r="G64" s="434"/>
    </row>
    <row r="65" spans="1:7" ht="21.9" customHeight="1">
      <c r="A65" s="434"/>
      <c r="B65" s="434"/>
      <c r="C65" s="434"/>
      <c r="D65" s="434"/>
      <c r="E65" s="434"/>
      <c r="F65" s="434"/>
      <c r="G65" s="434"/>
    </row>
    <row r="66" spans="1:7" ht="21.9" customHeight="1">
      <c r="A66" s="434"/>
      <c r="B66" s="435"/>
      <c r="C66" s="434"/>
      <c r="D66" s="434"/>
      <c r="F66" s="434"/>
      <c r="G66" s="434"/>
    </row>
    <row r="67" spans="1:7" ht="21.9" customHeight="1">
      <c r="A67" s="434"/>
      <c r="B67" s="435"/>
      <c r="C67" s="434"/>
      <c r="D67" s="434"/>
      <c r="E67" s="434"/>
      <c r="F67" s="434"/>
      <c r="G67" s="434"/>
    </row>
    <row r="68" spans="1:7" ht="21.9" customHeight="1">
      <c r="B68" s="435"/>
      <c r="C68" s="434"/>
      <c r="D68" s="434"/>
      <c r="E68" s="434"/>
      <c r="F68" s="434"/>
      <c r="G68" s="434"/>
    </row>
    <row r="69" spans="1:7">
      <c r="A69" s="434"/>
      <c r="B69" s="435"/>
      <c r="C69" s="434"/>
      <c r="D69" s="434"/>
      <c r="E69" s="434"/>
      <c r="F69" s="434"/>
      <c r="G69" s="434"/>
    </row>
    <row r="70" spans="1:7">
      <c r="A70" s="434"/>
      <c r="B70" s="434"/>
      <c r="C70" s="434"/>
      <c r="D70" s="434"/>
      <c r="E70" s="434"/>
      <c r="F70" s="434"/>
      <c r="G70" s="434"/>
    </row>
    <row r="71" spans="1:7">
      <c r="A71" s="434"/>
      <c r="B71" s="434"/>
      <c r="C71" s="434"/>
      <c r="D71" s="434"/>
      <c r="E71" s="434"/>
      <c r="F71" s="434"/>
      <c r="G71" s="434"/>
    </row>
    <row r="72" spans="1:7">
      <c r="A72" s="434"/>
      <c r="B72" s="434"/>
      <c r="C72" s="434"/>
      <c r="D72" s="434"/>
      <c r="E72" s="434"/>
      <c r="F72" s="434"/>
      <c r="G72" s="434"/>
    </row>
    <row r="73" spans="1:7">
      <c r="A73" s="434"/>
      <c r="B73" s="434"/>
      <c r="C73" s="434"/>
      <c r="D73" s="434"/>
      <c r="E73" s="434"/>
      <c r="F73" s="434"/>
      <c r="G73" s="434"/>
    </row>
  </sheetData>
  <mergeCells count="3">
    <mergeCell ref="A1:G1"/>
    <mergeCell ref="A2:G2"/>
    <mergeCell ref="A3:G3"/>
  </mergeCells>
  <conditionalFormatting sqref="E18">
    <cfRule type="expression" dxfId="39" priority="5" stopIfTrue="1">
      <formula>$Q19&gt;=1</formula>
    </cfRule>
  </conditionalFormatting>
  <conditionalFormatting sqref="E19">
    <cfRule type="expression" dxfId="38" priority="7" stopIfTrue="1">
      <formula>$Q12&gt;=1</formula>
    </cfRule>
  </conditionalFormatting>
  <conditionalFormatting sqref="E22">
    <cfRule type="expression" dxfId="37" priority="3" stopIfTrue="1">
      <formula>$Q23&gt;=1</formula>
    </cfRule>
  </conditionalFormatting>
  <conditionalFormatting sqref="E23">
    <cfRule type="expression" dxfId="36" priority="6" stopIfTrue="1">
      <formula>$Q16&gt;=1</formula>
    </cfRule>
  </conditionalFormatting>
  <conditionalFormatting sqref="F5">
    <cfRule type="expression" dxfId="35" priority="8" stopIfTrue="1">
      <formula>$Q6&gt;=1</formula>
    </cfRule>
  </conditionalFormatting>
  <conditionalFormatting sqref="F35">
    <cfRule type="expression" dxfId="34" priority="2" stopIfTrue="1">
      <formula>$Q36&gt;=1</formula>
    </cfRule>
  </conditionalFormatting>
  <conditionalFormatting sqref="F39">
    <cfRule type="expression" dxfId="33" priority="1" stopIfTrue="1">
      <formula>$Q40&gt;=1</formula>
    </cfRule>
  </conditionalFormatting>
  <conditionalFormatting sqref="K18">
    <cfRule type="expression" dxfId="32" priority="4" stopIfTrue="1">
      <formula>$Q19&gt;=1</formula>
    </cfRule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1"/>
  </sheetPr>
  <dimension ref="A1:AK41"/>
  <sheetViews>
    <sheetView topLeftCell="A7" workbookViewId="0">
      <selection activeCell="L17" sqref="L17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593" t="str">
        <f>Altalanos!$A$6</f>
        <v>Diákolimpia</v>
      </c>
      <c r="B1" s="593"/>
      <c r="C1" s="593"/>
      <c r="D1" s="593"/>
      <c r="E1" s="593"/>
      <c r="F1" s="593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185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569" t="s">
        <v>186</v>
      </c>
      <c r="F7" s="570"/>
      <c r="G7" s="569" t="s">
        <v>184</v>
      </c>
      <c r="H7" s="570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569" t="s">
        <v>182</v>
      </c>
      <c r="F9" s="570"/>
      <c r="G9" s="569" t="s">
        <v>183</v>
      </c>
      <c r="H9" s="570"/>
      <c r="I9" s="187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569" t="s">
        <v>180</v>
      </c>
      <c r="F11" s="570"/>
      <c r="G11" s="569" t="s">
        <v>181</v>
      </c>
      <c r="H11" s="570"/>
      <c r="I11" s="187" t="str">
        <f>IF($B11="","",VLOOKUP($B11,#REF!,4))</f>
        <v/>
      </c>
      <c r="J11" s="130"/>
      <c r="K11" s="453" t="s">
        <v>516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569" t="s">
        <v>187</v>
      </c>
      <c r="F13" s="570"/>
      <c r="G13" s="569" t="s">
        <v>188</v>
      </c>
      <c r="H13" s="570"/>
      <c r="I13" s="187" t="str">
        <f>IF($B13="","",VLOOKUP($B13,#REF!,4))</f>
        <v/>
      </c>
      <c r="J13" s="130"/>
      <c r="K13" s="453" t="s">
        <v>517</v>
      </c>
      <c r="L13" s="209"/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Lovasi</v>
      </c>
      <c r="E18" s="562"/>
      <c r="F18" s="562" t="str">
        <f>E9</f>
        <v>Radics</v>
      </c>
      <c r="G18" s="562"/>
      <c r="H18" s="562" t="str">
        <f>E11</f>
        <v>Juhász</v>
      </c>
      <c r="I18" s="562"/>
      <c r="J18" s="562" t="str">
        <f>E13</f>
        <v>Molnár</v>
      </c>
      <c r="K18" s="562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Lovasi</v>
      </c>
      <c r="C19" s="566"/>
      <c r="D19" s="560"/>
      <c r="E19" s="560"/>
      <c r="F19" s="557" t="s">
        <v>237</v>
      </c>
      <c r="G19" s="558"/>
      <c r="H19" s="557" t="s">
        <v>511</v>
      </c>
      <c r="I19" s="558"/>
      <c r="J19" s="557" t="s">
        <v>511</v>
      </c>
      <c r="K19" s="558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Radics</v>
      </c>
      <c r="C20" s="566"/>
      <c r="D20" s="557" t="s">
        <v>237</v>
      </c>
      <c r="E20" s="558"/>
      <c r="F20" s="560"/>
      <c r="G20" s="560"/>
      <c r="H20" s="557" t="s">
        <v>511</v>
      </c>
      <c r="I20" s="558"/>
      <c r="J20" s="557" t="s">
        <v>511</v>
      </c>
      <c r="K20" s="558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Juhász</v>
      </c>
      <c r="C21" s="566"/>
      <c r="D21" s="557" t="s">
        <v>512</v>
      </c>
      <c r="E21" s="558"/>
      <c r="F21" s="557" t="s">
        <v>512</v>
      </c>
      <c r="G21" s="558"/>
      <c r="H21" s="560"/>
      <c r="I21" s="560"/>
      <c r="J21" s="557" t="s">
        <v>540</v>
      </c>
      <c r="K21" s="558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566" t="str">
        <f>E13</f>
        <v>Molnár</v>
      </c>
      <c r="C22" s="566"/>
      <c r="D22" s="557" t="s">
        <v>512</v>
      </c>
      <c r="E22" s="558"/>
      <c r="F22" s="557" t="s">
        <v>512</v>
      </c>
      <c r="G22" s="558"/>
      <c r="H22" s="561" t="s">
        <v>589</v>
      </c>
      <c r="I22" s="562"/>
      <c r="J22" s="560"/>
      <c r="K22" s="56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5" priority="2" stopIfTrue="1" operator="equal">
      <formula>"Bye"</formula>
    </cfRule>
  </conditionalFormatting>
  <conditionalFormatting sqref="R41">
    <cfRule type="expression" dxfId="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1"/>
  </sheetPr>
  <dimension ref="A1:AK41"/>
  <sheetViews>
    <sheetView workbookViewId="0">
      <selection activeCell="L18" sqref="L18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207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196</v>
      </c>
      <c r="F7" s="226"/>
      <c r="G7" s="225" t="s">
        <v>197</v>
      </c>
      <c r="H7" s="226"/>
      <c r="I7" s="138" t="str">
        <f>IF($B7="","",VLOOKUP($B7,#REF!,4))</f>
        <v/>
      </c>
      <c r="J7" s="130"/>
      <c r="K7" s="453" t="s">
        <v>75</v>
      </c>
      <c r="L7" s="209"/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198</v>
      </c>
      <c r="F9" s="226"/>
      <c r="G9" s="225" t="s">
        <v>199</v>
      </c>
      <c r="H9" s="226"/>
      <c r="I9" s="138" t="str">
        <f>IF($B9="","",VLOOKUP($B9,#REF!,4))</f>
        <v/>
      </c>
      <c r="J9" s="130"/>
      <c r="K9" s="453" t="s">
        <v>74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200</v>
      </c>
      <c r="F11" s="226"/>
      <c r="G11" s="225" t="s">
        <v>104</v>
      </c>
      <c r="H11" s="226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 xml:space="preserve">Somodi </v>
      </c>
      <c r="E18" s="562"/>
      <c r="F18" s="562" t="str">
        <f>E9</f>
        <v>Bene</v>
      </c>
      <c r="G18" s="562"/>
      <c r="H18" s="562" t="str">
        <f>E11</f>
        <v>Győrfi</v>
      </c>
      <c r="I18" s="562"/>
      <c r="J18" s="130"/>
      <c r="K18" s="130"/>
      <c r="L18" s="182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 xml:space="preserve">Somodi </v>
      </c>
      <c r="C19" s="566"/>
      <c r="D19" s="560"/>
      <c r="E19" s="560"/>
      <c r="F19" s="557" t="s">
        <v>551</v>
      </c>
      <c r="G19" s="558"/>
      <c r="H19" s="557" t="s">
        <v>512</v>
      </c>
      <c r="I19" s="558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Bene</v>
      </c>
      <c r="C20" s="566"/>
      <c r="D20" s="557" t="s">
        <v>550</v>
      </c>
      <c r="E20" s="558"/>
      <c r="F20" s="560"/>
      <c r="G20" s="560"/>
      <c r="H20" s="557" t="s">
        <v>512</v>
      </c>
      <c r="I20" s="558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Győrfi</v>
      </c>
      <c r="C21" s="566"/>
      <c r="D21" s="557" t="s">
        <v>511</v>
      </c>
      <c r="E21" s="558"/>
      <c r="F21" s="557" t="s">
        <v>511</v>
      </c>
      <c r="G21" s="558"/>
      <c r="H21" s="560"/>
      <c r="I21" s="56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1"/>
  </sheetPr>
  <dimension ref="A1:AK41"/>
  <sheetViews>
    <sheetView workbookViewId="0">
      <selection activeCell="L7" sqref="L7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201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202</v>
      </c>
      <c r="F7" s="226"/>
      <c r="G7" s="225" t="s">
        <v>195</v>
      </c>
      <c r="H7" s="226"/>
      <c r="I7" s="138" t="str">
        <f>IF($B7="","",VLOOKUP($B7,#REF!,4))</f>
        <v/>
      </c>
      <c r="J7" s="130"/>
      <c r="K7" s="453" t="s">
        <v>517</v>
      </c>
      <c r="L7" s="209"/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203</v>
      </c>
      <c r="F9" s="226"/>
      <c r="G9" s="225" t="s">
        <v>204</v>
      </c>
      <c r="H9" s="226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205</v>
      </c>
      <c r="F11" s="226"/>
      <c r="G11" s="225" t="s">
        <v>206</v>
      </c>
      <c r="H11" s="226"/>
      <c r="I11" s="138" t="str">
        <f>IF($B11="","",VLOOKUP($B11,#REF!,4))</f>
        <v/>
      </c>
      <c r="J11" s="130"/>
      <c r="K11" s="453" t="s">
        <v>516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Szombathelyi</v>
      </c>
      <c r="E18" s="562"/>
      <c r="F18" s="562" t="str">
        <f>E9</f>
        <v>Edvi</v>
      </c>
      <c r="G18" s="562"/>
      <c r="H18" s="562" t="str">
        <f>E11</f>
        <v>Marsa</v>
      </c>
      <c r="I18" s="562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Szombathelyi</v>
      </c>
      <c r="C19" s="566"/>
      <c r="D19" s="560"/>
      <c r="E19" s="560"/>
      <c r="F19" s="557" t="s">
        <v>513</v>
      </c>
      <c r="G19" s="558"/>
      <c r="H19" s="557" t="s">
        <v>596</v>
      </c>
      <c r="I19" s="558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Edvi</v>
      </c>
      <c r="C20" s="566"/>
      <c r="D20" s="557" t="s">
        <v>511</v>
      </c>
      <c r="E20" s="558"/>
      <c r="F20" s="560"/>
      <c r="G20" s="560"/>
      <c r="H20" s="557" t="s">
        <v>511</v>
      </c>
      <c r="I20" s="558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Marsa</v>
      </c>
      <c r="C21" s="566"/>
      <c r="D21" s="557" t="s">
        <v>523</v>
      </c>
      <c r="E21" s="558"/>
      <c r="F21" s="557" t="s">
        <v>513</v>
      </c>
      <c r="G21" s="558"/>
      <c r="H21" s="560"/>
      <c r="I21" s="56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6"/>
  <sheetViews>
    <sheetView topLeftCell="A52" workbookViewId="0">
      <selection sqref="A1:G1"/>
    </sheetView>
  </sheetViews>
  <sheetFormatPr defaultRowHeight="14.4"/>
  <cols>
    <col min="1" max="1" width="5.6640625" style="440" customWidth="1"/>
    <col min="2" max="2" width="6.5546875" style="440" customWidth="1"/>
    <col min="3" max="3" width="8.5546875" style="440" customWidth="1"/>
    <col min="4" max="4" width="5.6640625" style="440" customWidth="1"/>
    <col min="5" max="6" width="22.109375" style="440" customWidth="1"/>
    <col min="7" max="7" width="12" style="440" customWidth="1"/>
    <col min="8" max="256" width="9.109375" style="416"/>
    <col min="257" max="257" width="5.6640625" style="416" customWidth="1"/>
    <col min="258" max="258" width="6.5546875" style="416" customWidth="1"/>
    <col min="259" max="259" width="8.5546875" style="416" customWidth="1"/>
    <col min="260" max="260" width="5.6640625" style="416" customWidth="1"/>
    <col min="261" max="262" width="22.109375" style="416" customWidth="1"/>
    <col min="263" max="263" width="12" style="416" customWidth="1"/>
    <col min="264" max="512" width="9.109375" style="416"/>
    <col min="513" max="513" width="5.6640625" style="416" customWidth="1"/>
    <col min="514" max="514" width="6.5546875" style="416" customWidth="1"/>
    <col min="515" max="515" width="8.5546875" style="416" customWidth="1"/>
    <col min="516" max="516" width="5.6640625" style="416" customWidth="1"/>
    <col min="517" max="518" width="22.109375" style="416" customWidth="1"/>
    <col min="519" max="519" width="12" style="416" customWidth="1"/>
    <col min="520" max="768" width="9.109375" style="416"/>
    <col min="769" max="769" width="5.6640625" style="416" customWidth="1"/>
    <col min="770" max="770" width="6.5546875" style="416" customWidth="1"/>
    <col min="771" max="771" width="8.5546875" style="416" customWidth="1"/>
    <col min="772" max="772" width="5.6640625" style="416" customWidth="1"/>
    <col min="773" max="774" width="22.109375" style="416" customWidth="1"/>
    <col min="775" max="775" width="12" style="416" customWidth="1"/>
    <col min="776" max="1024" width="9.109375" style="416"/>
    <col min="1025" max="1025" width="5.6640625" style="416" customWidth="1"/>
    <col min="1026" max="1026" width="6.5546875" style="416" customWidth="1"/>
    <col min="1027" max="1027" width="8.5546875" style="416" customWidth="1"/>
    <col min="1028" max="1028" width="5.6640625" style="416" customWidth="1"/>
    <col min="1029" max="1030" width="22.109375" style="416" customWidth="1"/>
    <col min="1031" max="1031" width="12" style="416" customWidth="1"/>
    <col min="1032" max="1280" width="9.109375" style="416"/>
    <col min="1281" max="1281" width="5.6640625" style="416" customWidth="1"/>
    <col min="1282" max="1282" width="6.5546875" style="416" customWidth="1"/>
    <col min="1283" max="1283" width="8.5546875" style="416" customWidth="1"/>
    <col min="1284" max="1284" width="5.6640625" style="416" customWidth="1"/>
    <col min="1285" max="1286" width="22.109375" style="416" customWidth="1"/>
    <col min="1287" max="1287" width="12" style="416" customWidth="1"/>
    <col min="1288" max="1536" width="9.109375" style="416"/>
    <col min="1537" max="1537" width="5.6640625" style="416" customWidth="1"/>
    <col min="1538" max="1538" width="6.5546875" style="416" customWidth="1"/>
    <col min="1539" max="1539" width="8.5546875" style="416" customWidth="1"/>
    <col min="1540" max="1540" width="5.6640625" style="416" customWidth="1"/>
    <col min="1541" max="1542" width="22.109375" style="416" customWidth="1"/>
    <col min="1543" max="1543" width="12" style="416" customWidth="1"/>
    <col min="1544" max="1792" width="9.109375" style="416"/>
    <col min="1793" max="1793" width="5.6640625" style="416" customWidth="1"/>
    <col min="1794" max="1794" width="6.5546875" style="416" customWidth="1"/>
    <col min="1795" max="1795" width="8.5546875" style="416" customWidth="1"/>
    <col min="1796" max="1796" width="5.6640625" style="416" customWidth="1"/>
    <col min="1797" max="1798" width="22.109375" style="416" customWidth="1"/>
    <col min="1799" max="1799" width="12" style="416" customWidth="1"/>
    <col min="1800" max="2048" width="9.109375" style="416"/>
    <col min="2049" max="2049" width="5.6640625" style="416" customWidth="1"/>
    <col min="2050" max="2050" width="6.5546875" style="416" customWidth="1"/>
    <col min="2051" max="2051" width="8.5546875" style="416" customWidth="1"/>
    <col min="2052" max="2052" width="5.6640625" style="416" customWidth="1"/>
    <col min="2053" max="2054" width="22.109375" style="416" customWidth="1"/>
    <col min="2055" max="2055" width="12" style="416" customWidth="1"/>
    <col min="2056" max="2304" width="9.109375" style="416"/>
    <col min="2305" max="2305" width="5.6640625" style="416" customWidth="1"/>
    <col min="2306" max="2306" width="6.5546875" style="416" customWidth="1"/>
    <col min="2307" max="2307" width="8.5546875" style="416" customWidth="1"/>
    <col min="2308" max="2308" width="5.6640625" style="416" customWidth="1"/>
    <col min="2309" max="2310" width="22.109375" style="416" customWidth="1"/>
    <col min="2311" max="2311" width="12" style="416" customWidth="1"/>
    <col min="2312" max="2560" width="9.109375" style="416"/>
    <col min="2561" max="2561" width="5.6640625" style="416" customWidth="1"/>
    <col min="2562" max="2562" width="6.5546875" style="416" customWidth="1"/>
    <col min="2563" max="2563" width="8.5546875" style="416" customWidth="1"/>
    <col min="2564" max="2564" width="5.6640625" style="416" customWidth="1"/>
    <col min="2565" max="2566" width="22.109375" style="416" customWidth="1"/>
    <col min="2567" max="2567" width="12" style="416" customWidth="1"/>
    <col min="2568" max="2816" width="9.109375" style="416"/>
    <col min="2817" max="2817" width="5.6640625" style="416" customWidth="1"/>
    <col min="2818" max="2818" width="6.5546875" style="416" customWidth="1"/>
    <col min="2819" max="2819" width="8.5546875" style="416" customWidth="1"/>
    <col min="2820" max="2820" width="5.6640625" style="416" customWidth="1"/>
    <col min="2821" max="2822" width="22.109375" style="416" customWidth="1"/>
    <col min="2823" max="2823" width="12" style="416" customWidth="1"/>
    <col min="2824" max="3072" width="9.109375" style="416"/>
    <col min="3073" max="3073" width="5.6640625" style="416" customWidth="1"/>
    <col min="3074" max="3074" width="6.5546875" style="416" customWidth="1"/>
    <col min="3075" max="3075" width="8.5546875" style="416" customWidth="1"/>
    <col min="3076" max="3076" width="5.6640625" style="416" customWidth="1"/>
    <col min="3077" max="3078" width="22.109375" style="416" customWidth="1"/>
    <col min="3079" max="3079" width="12" style="416" customWidth="1"/>
    <col min="3080" max="3328" width="9.109375" style="416"/>
    <col min="3329" max="3329" width="5.6640625" style="416" customWidth="1"/>
    <col min="3330" max="3330" width="6.5546875" style="416" customWidth="1"/>
    <col min="3331" max="3331" width="8.5546875" style="416" customWidth="1"/>
    <col min="3332" max="3332" width="5.6640625" style="416" customWidth="1"/>
    <col min="3333" max="3334" width="22.109375" style="416" customWidth="1"/>
    <col min="3335" max="3335" width="12" style="416" customWidth="1"/>
    <col min="3336" max="3584" width="9.109375" style="416"/>
    <col min="3585" max="3585" width="5.6640625" style="416" customWidth="1"/>
    <col min="3586" max="3586" width="6.5546875" style="416" customWidth="1"/>
    <col min="3587" max="3587" width="8.5546875" style="416" customWidth="1"/>
    <col min="3588" max="3588" width="5.6640625" style="416" customWidth="1"/>
    <col min="3589" max="3590" width="22.109375" style="416" customWidth="1"/>
    <col min="3591" max="3591" width="12" style="416" customWidth="1"/>
    <col min="3592" max="3840" width="9.109375" style="416"/>
    <col min="3841" max="3841" width="5.6640625" style="416" customWidth="1"/>
    <col min="3842" max="3842" width="6.5546875" style="416" customWidth="1"/>
    <col min="3843" max="3843" width="8.5546875" style="416" customWidth="1"/>
    <col min="3844" max="3844" width="5.6640625" style="416" customWidth="1"/>
    <col min="3845" max="3846" width="22.109375" style="416" customWidth="1"/>
    <col min="3847" max="3847" width="12" style="416" customWidth="1"/>
    <col min="3848" max="4096" width="9.109375" style="416"/>
    <col min="4097" max="4097" width="5.6640625" style="416" customWidth="1"/>
    <col min="4098" max="4098" width="6.5546875" style="416" customWidth="1"/>
    <col min="4099" max="4099" width="8.5546875" style="416" customWidth="1"/>
    <col min="4100" max="4100" width="5.6640625" style="416" customWidth="1"/>
    <col min="4101" max="4102" width="22.109375" style="416" customWidth="1"/>
    <col min="4103" max="4103" width="12" style="416" customWidth="1"/>
    <col min="4104" max="4352" width="9.109375" style="416"/>
    <col min="4353" max="4353" width="5.6640625" style="416" customWidth="1"/>
    <col min="4354" max="4354" width="6.5546875" style="416" customWidth="1"/>
    <col min="4355" max="4355" width="8.5546875" style="416" customWidth="1"/>
    <col min="4356" max="4356" width="5.6640625" style="416" customWidth="1"/>
    <col min="4357" max="4358" width="22.109375" style="416" customWidth="1"/>
    <col min="4359" max="4359" width="12" style="416" customWidth="1"/>
    <col min="4360" max="4608" width="9.109375" style="416"/>
    <col min="4609" max="4609" width="5.6640625" style="416" customWidth="1"/>
    <col min="4610" max="4610" width="6.5546875" style="416" customWidth="1"/>
    <col min="4611" max="4611" width="8.5546875" style="416" customWidth="1"/>
    <col min="4612" max="4612" width="5.6640625" style="416" customWidth="1"/>
    <col min="4613" max="4614" width="22.109375" style="416" customWidth="1"/>
    <col min="4615" max="4615" width="12" style="416" customWidth="1"/>
    <col min="4616" max="4864" width="9.109375" style="416"/>
    <col min="4865" max="4865" width="5.6640625" style="416" customWidth="1"/>
    <col min="4866" max="4866" width="6.5546875" style="416" customWidth="1"/>
    <col min="4867" max="4867" width="8.5546875" style="416" customWidth="1"/>
    <col min="4868" max="4868" width="5.6640625" style="416" customWidth="1"/>
    <col min="4869" max="4870" width="22.109375" style="416" customWidth="1"/>
    <col min="4871" max="4871" width="12" style="416" customWidth="1"/>
    <col min="4872" max="5120" width="9.109375" style="416"/>
    <col min="5121" max="5121" width="5.6640625" style="416" customWidth="1"/>
    <col min="5122" max="5122" width="6.5546875" style="416" customWidth="1"/>
    <col min="5123" max="5123" width="8.5546875" style="416" customWidth="1"/>
    <col min="5124" max="5124" width="5.6640625" style="416" customWidth="1"/>
    <col min="5125" max="5126" width="22.109375" style="416" customWidth="1"/>
    <col min="5127" max="5127" width="12" style="416" customWidth="1"/>
    <col min="5128" max="5376" width="9.109375" style="416"/>
    <col min="5377" max="5377" width="5.6640625" style="416" customWidth="1"/>
    <col min="5378" max="5378" width="6.5546875" style="416" customWidth="1"/>
    <col min="5379" max="5379" width="8.5546875" style="416" customWidth="1"/>
    <col min="5380" max="5380" width="5.6640625" style="416" customWidth="1"/>
    <col min="5381" max="5382" width="22.109375" style="416" customWidth="1"/>
    <col min="5383" max="5383" width="12" style="416" customWidth="1"/>
    <col min="5384" max="5632" width="9.109375" style="416"/>
    <col min="5633" max="5633" width="5.6640625" style="416" customWidth="1"/>
    <col min="5634" max="5634" width="6.5546875" style="416" customWidth="1"/>
    <col min="5635" max="5635" width="8.5546875" style="416" customWidth="1"/>
    <col min="5636" max="5636" width="5.6640625" style="416" customWidth="1"/>
    <col min="5637" max="5638" width="22.109375" style="416" customWidth="1"/>
    <col min="5639" max="5639" width="12" style="416" customWidth="1"/>
    <col min="5640" max="5888" width="9.109375" style="416"/>
    <col min="5889" max="5889" width="5.6640625" style="416" customWidth="1"/>
    <col min="5890" max="5890" width="6.5546875" style="416" customWidth="1"/>
    <col min="5891" max="5891" width="8.5546875" style="416" customWidth="1"/>
    <col min="5892" max="5892" width="5.6640625" style="416" customWidth="1"/>
    <col min="5893" max="5894" width="22.109375" style="416" customWidth="1"/>
    <col min="5895" max="5895" width="12" style="416" customWidth="1"/>
    <col min="5896" max="6144" width="9.109375" style="416"/>
    <col min="6145" max="6145" width="5.6640625" style="416" customWidth="1"/>
    <col min="6146" max="6146" width="6.5546875" style="416" customWidth="1"/>
    <col min="6147" max="6147" width="8.5546875" style="416" customWidth="1"/>
    <col min="6148" max="6148" width="5.6640625" style="416" customWidth="1"/>
    <col min="6149" max="6150" width="22.109375" style="416" customWidth="1"/>
    <col min="6151" max="6151" width="12" style="416" customWidth="1"/>
    <col min="6152" max="6400" width="9.109375" style="416"/>
    <col min="6401" max="6401" width="5.6640625" style="416" customWidth="1"/>
    <col min="6402" max="6402" width="6.5546875" style="416" customWidth="1"/>
    <col min="6403" max="6403" width="8.5546875" style="416" customWidth="1"/>
    <col min="6404" max="6404" width="5.6640625" style="416" customWidth="1"/>
    <col min="6405" max="6406" width="22.109375" style="416" customWidth="1"/>
    <col min="6407" max="6407" width="12" style="416" customWidth="1"/>
    <col min="6408" max="6656" width="9.109375" style="416"/>
    <col min="6657" max="6657" width="5.6640625" style="416" customWidth="1"/>
    <col min="6658" max="6658" width="6.5546875" style="416" customWidth="1"/>
    <col min="6659" max="6659" width="8.5546875" style="416" customWidth="1"/>
    <col min="6660" max="6660" width="5.6640625" style="416" customWidth="1"/>
    <col min="6661" max="6662" width="22.109375" style="416" customWidth="1"/>
    <col min="6663" max="6663" width="12" style="416" customWidth="1"/>
    <col min="6664" max="6912" width="9.109375" style="416"/>
    <col min="6913" max="6913" width="5.6640625" style="416" customWidth="1"/>
    <col min="6914" max="6914" width="6.5546875" style="416" customWidth="1"/>
    <col min="6915" max="6915" width="8.5546875" style="416" customWidth="1"/>
    <col min="6916" max="6916" width="5.6640625" style="416" customWidth="1"/>
    <col min="6917" max="6918" width="22.109375" style="416" customWidth="1"/>
    <col min="6919" max="6919" width="12" style="416" customWidth="1"/>
    <col min="6920" max="7168" width="9.109375" style="416"/>
    <col min="7169" max="7169" width="5.6640625" style="416" customWidth="1"/>
    <col min="7170" max="7170" width="6.5546875" style="416" customWidth="1"/>
    <col min="7171" max="7171" width="8.5546875" style="416" customWidth="1"/>
    <col min="7172" max="7172" width="5.6640625" style="416" customWidth="1"/>
    <col min="7173" max="7174" width="22.109375" style="416" customWidth="1"/>
    <col min="7175" max="7175" width="12" style="416" customWidth="1"/>
    <col min="7176" max="7424" width="9.109375" style="416"/>
    <col min="7425" max="7425" width="5.6640625" style="416" customWidth="1"/>
    <col min="7426" max="7426" width="6.5546875" style="416" customWidth="1"/>
    <col min="7427" max="7427" width="8.5546875" style="416" customWidth="1"/>
    <col min="7428" max="7428" width="5.6640625" style="416" customWidth="1"/>
    <col min="7429" max="7430" width="22.109375" style="416" customWidth="1"/>
    <col min="7431" max="7431" width="12" style="416" customWidth="1"/>
    <col min="7432" max="7680" width="9.109375" style="416"/>
    <col min="7681" max="7681" width="5.6640625" style="416" customWidth="1"/>
    <col min="7682" max="7682" width="6.5546875" style="416" customWidth="1"/>
    <col min="7683" max="7683" width="8.5546875" style="416" customWidth="1"/>
    <col min="7684" max="7684" width="5.6640625" style="416" customWidth="1"/>
    <col min="7685" max="7686" width="22.109375" style="416" customWidth="1"/>
    <col min="7687" max="7687" width="12" style="416" customWidth="1"/>
    <col min="7688" max="7936" width="9.109375" style="416"/>
    <col min="7937" max="7937" width="5.6640625" style="416" customWidth="1"/>
    <col min="7938" max="7938" width="6.5546875" style="416" customWidth="1"/>
    <col min="7939" max="7939" width="8.5546875" style="416" customWidth="1"/>
    <col min="7940" max="7940" width="5.6640625" style="416" customWidth="1"/>
    <col min="7941" max="7942" width="22.109375" style="416" customWidth="1"/>
    <col min="7943" max="7943" width="12" style="416" customWidth="1"/>
    <col min="7944" max="8192" width="9.109375" style="416"/>
    <col min="8193" max="8193" width="5.6640625" style="416" customWidth="1"/>
    <col min="8194" max="8194" width="6.5546875" style="416" customWidth="1"/>
    <col min="8195" max="8195" width="8.5546875" style="416" customWidth="1"/>
    <col min="8196" max="8196" width="5.6640625" style="416" customWidth="1"/>
    <col min="8197" max="8198" width="22.109375" style="416" customWidth="1"/>
    <col min="8199" max="8199" width="12" style="416" customWidth="1"/>
    <col min="8200" max="8448" width="9.109375" style="416"/>
    <col min="8449" max="8449" width="5.6640625" style="416" customWidth="1"/>
    <col min="8450" max="8450" width="6.5546875" style="416" customWidth="1"/>
    <col min="8451" max="8451" width="8.5546875" style="416" customWidth="1"/>
    <col min="8452" max="8452" width="5.6640625" style="416" customWidth="1"/>
    <col min="8453" max="8454" width="22.109375" style="416" customWidth="1"/>
    <col min="8455" max="8455" width="12" style="416" customWidth="1"/>
    <col min="8456" max="8704" width="9.109375" style="416"/>
    <col min="8705" max="8705" width="5.6640625" style="416" customWidth="1"/>
    <col min="8706" max="8706" width="6.5546875" style="416" customWidth="1"/>
    <col min="8707" max="8707" width="8.5546875" style="416" customWidth="1"/>
    <col min="8708" max="8708" width="5.6640625" style="416" customWidth="1"/>
    <col min="8709" max="8710" width="22.109375" style="416" customWidth="1"/>
    <col min="8711" max="8711" width="12" style="416" customWidth="1"/>
    <col min="8712" max="8960" width="9.109375" style="416"/>
    <col min="8961" max="8961" width="5.6640625" style="416" customWidth="1"/>
    <col min="8962" max="8962" width="6.5546875" style="416" customWidth="1"/>
    <col min="8963" max="8963" width="8.5546875" style="416" customWidth="1"/>
    <col min="8964" max="8964" width="5.6640625" style="416" customWidth="1"/>
    <col min="8965" max="8966" width="22.109375" style="416" customWidth="1"/>
    <col min="8967" max="8967" width="12" style="416" customWidth="1"/>
    <col min="8968" max="9216" width="9.109375" style="416"/>
    <col min="9217" max="9217" width="5.6640625" style="416" customWidth="1"/>
    <col min="9218" max="9218" width="6.5546875" style="416" customWidth="1"/>
    <col min="9219" max="9219" width="8.5546875" style="416" customWidth="1"/>
    <col min="9220" max="9220" width="5.6640625" style="416" customWidth="1"/>
    <col min="9221" max="9222" width="22.109375" style="416" customWidth="1"/>
    <col min="9223" max="9223" width="12" style="416" customWidth="1"/>
    <col min="9224" max="9472" width="9.109375" style="416"/>
    <col min="9473" max="9473" width="5.6640625" style="416" customWidth="1"/>
    <col min="9474" max="9474" width="6.5546875" style="416" customWidth="1"/>
    <col min="9475" max="9475" width="8.5546875" style="416" customWidth="1"/>
    <col min="9476" max="9476" width="5.6640625" style="416" customWidth="1"/>
    <col min="9477" max="9478" width="22.109375" style="416" customWidth="1"/>
    <col min="9479" max="9479" width="12" style="416" customWidth="1"/>
    <col min="9480" max="9728" width="9.109375" style="416"/>
    <col min="9729" max="9729" width="5.6640625" style="416" customWidth="1"/>
    <col min="9730" max="9730" width="6.5546875" style="416" customWidth="1"/>
    <col min="9731" max="9731" width="8.5546875" style="416" customWidth="1"/>
    <col min="9732" max="9732" width="5.6640625" style="416" customWidth="1"/>
    <col min="9733" max="9734" width="22.109375" style="416" customWidth="1"/>
    <col min="9735" max="9735" width="12" style="416" customWidth="1"/>
    <col min="9736" max="9984" width="9.109375" style="416"/>
    <col min="9985" max="9985" width="5.6640625" style="416" customWidth="1"/>
    <col min="9986" max="9986" width="6.5546875" style="416" customWidth="1"/>
    <col min="9987" max="9987" width="8.5546875" style="416" customWidth="1"/>
    <col min="9988" max="9988" width="5.6640625" style="416" customWidth="1"/>
    <col min="9989" max="9990" width="22.109375" style="416" customWidth="1"/>
    <col min="9991" max="9991" width="12" style="416" customWidth="1"/>
    <col min="9992" max="10240" width="9.109375" style="416"/>
    <col min="10241" max="10241" width="5.6640625" style="416" customWidth="1"/>
    <col min="10242" max="10242" width="6.5546875" style="416" customWidth="1"/>
    <col min="10243" max="10243" width="8.5546875" style="416" customWidth="1"/>
    <col min="10244" max="10244" width="5.6640625" style="416" customWidth="1"/>
    <col min="10245" max="10246" width="22.109375" style="416" customWidth="1"/>
    <col min="10247" max="10247" width="12" style="416" customWidth="1"/>
    <col min="10248" max="10496" width="9.109375" style="416"/>
    <col min="10497" max="10497" width="5.6640625" style="416" customWidth="1"/>
    <col min="10498" max="10498" width="6.5546875" style="416" customWidth="1"/>
    <col min="10499" max="10499" width="8.5546875" style="416" customWidth="1"/>
    <col min="10500" max="10500" width="5.6640625" style="416" customWidth="1"/>
    <col min="10501" max="10502" width="22.109375" style="416" customWidth="1"/>
    <col min="10503" max="10503" width="12" style="416" customWidth="1"/>
    <col min="10504" max="10752" width="9.109375" style="416"/>
    <col min="10753" max="10753" width="5.6640625" style="416" customWidth="1"/>
    <col min="10754" max="10754" width="6.5546875" style="416" customWidth="1"/>
    <col min="10755" max="10755" width="8.5546875" style="416" customWidth="1"/>
    <col min="10756" max="10756" width="5.6640625" style="416" customWidth="1"/>
    <col min="10757" max="10758" width="22.109375" style="416" customWidth="1"/>
    <col min="10759" max="10759" width="12" style="416" customWidth="1"/>
    <col min="10760" max="11008" width="9.109375" style="416"/>
    <col min="11009" max="11009" width="5.6640625" style="416" customWidth="1"/>
    <col min="11010" max="11010" width="6.5546875" style="416" customWidth="1"/>
    <col min="11011" max="11011" width="8.5546875" style="416" customWidth="1"/>
    <col min="11012" max="11012" width="5.6640625" style="416" customWidth="1"/>
    <col min="11013" max="11014" width="22.109375" style="416" customWidth="1"/>
    <col min="11015" max="11015" width="12" style="416" customWidth="1"/>
    <col min="11016" max="11264" width="9.109375" style="416"/>
    <col min="11265" max="11265" width="5.6640625" style="416" customWidth="1"/>
    <col min="11266" max="11266" width="6.5546875" style="416" customWidth="1"/>
    <col min="11267" max="11267" width="8.5546875" style="416" customWidth="1"/>
    <col min="11268" max="11268" width="5.6640625" style="416" customWidth="1"/>
    <col min="11269" max="11270" width="22.109375" style="416" customWidth="1"/>
    <col min="11271" max="11271" width="12" style="416" customWidth="1"/>
    <col min="11272" max="11520" width="9.109375" style="416"/>
    <col min="11521" max="11521" width="5.6640625" style="416" customWidth="1"/>
    <col min="11522" max="11522" width="6.5546875" style="416" customWidth="1"/>
    <col min="11523" max="11523" width="8.5546875" style="416" customWidth="1"/>
    <col min="11524" max="11524" width="5.6640625" style="416" customWidth="1"/>
    <col min="11525" max="11526" width="22.109375" style="416" customWidth="1"/>
    <col min="11527" max="11527" width="12" style="416" customWidth="1"/>
    <col min="11528" max="11776" width="9.109375" style="416"/>
    <col min="11777" max="11777" width="5.6640625" style="416" customWidth="1"/>
    <col min="11778" max="11778" width="6.5546875" style="416" customWidth="1"/>
    <col min="11779" max="11779" width="8.5546875" style="416" customWidth="1"/>
    <col min="11780" max="11780" width="5.6640625" style="416" customWidth="1"/>
    <col min="11781" max="11782" width="22.109375" style="416" customWidth="1"/>
    <col min="11783" max="11783" width="12" style="416" customWidth="1"/>
    <col min="11784" max="12032" width="9.109375" style="416"/>
    <col min="12033" max="12033" width="5.6640625" style="416" customWidth="1"/>
    <col min="12034" max="12034" width="6.5546875" style="416" customWidth="1"/>
    <col min="12035" max="12035" width="8.5546875" style="416" customWidth="1"/>
    <col min="12036" max="12036" width="5.6640625" style="416" customWidth="1"/>
    <col min="12037" max="12038" width="22.109375" style="416" customWidth="1"/>
    <col min="12039" max="12039" width="12" style="416" customWidth="1"/>
    <col min="12040" max="12288" width="9.109375" style="416"/>
    <col min="12289" max="12289" width="5.6640625" style="416" customWidth="1"/>
    <col min="12290" max="12290" width="6.5546875" style="416" customWidth="1"/>
    <col min="12291" max="12291" width="8.5546875" style="416" customWidth="1"/>
    <col min="12292" max="12292" width="5.6640625" style="416" customWidth="1"/>
    <col min="12293" max="12294" width="22.109375" style="416" customWidth="1"/>
    <col min="12295" max="12295" width="12" style="416" customWidth="1"/>
    <col min="12296" max="12544" width="9.109375" style="416"/>
    <col min="12545" max="12545" width="5.6640625" style="416" customWidth="1"/>
    <col min="12546" max="12546" width="6.5546875" style="416" customWidth="1"/>
    <col min="12547" max="12547" width="8.5546875" style="416" customWidth="1"/>
    <col min="12548" max="12548" width="5.6640625" style="416" customWidth="1"/>
    <col min="12549" max="12550" width="22.109375" style="416" customWidth="1"/>
    <col min="12551" max="12551" width="12" style="416" customWidth="1"/>
    <col min="12552" max="12800" width="9.109375" style="416"/>
    <col min="12801" max="12801" width="5.6640625" style="416" customWidth="1"/>
    <col min="12802" max="12802" width="6.5546875" style="416" customWidth="1"/>
    <col min="12803" max="12803" width="8.5546875" style="416" customWidth="1"/>
    <col min="12804" max="12804" width="5.6640625" style="416" customWidth="1"/>
    <col min="12805" max="12806" width="22.109375" style="416" customWidth="1"/>
    <col min="12807" max="12807" width="12" style="416" customWidth="1"/>
    <col min="12808" max="13056" width="9.109375" style="416"/>
    <col min="13057" max="13057" width="5.6640625" style="416" customWidth="1"/>
    <col min="13058" max="13058" width="6.5546875" style="416" customWidth="1"/>
    <col min="13059" max="13059" width="8.5546875" style="416" customWidth="1"/>
    <col min="13060" max="13060" width="5.6640625" style="416" customWidth="1"/>
    <col min="13061" max="13062" width="22.109375" style="416" customWidth="1"/>
    <col min="13063" max="13063" width="12" style="416" customWidth="1"/>
    <col min="13064" max="13312" width="9.109375" style="416"/>
    <col min="13313" max="13313" width="5.6640625" style="416" customWidth="1"/>
    <col min="13314" max="13314" width="6.5546875" style="416" customWidth="1"/>
    <col min="13315" max="13315" width="8.5546875" style="416" customWidth="1"/>
    <col min="13316" max="13316" width="5.6640625" style="416" customWidth="1"/>
    <col min="13317" max="13318" width="22.109375" style="416" customWidth="1"/>
    <col min="13319" max="13319" width="12" style="416" customWidth="1"/>
    <col min="13320" max="13568" width="9.109375" style="416"/>
    <col min="13569" max="13569" width="5.6640625" style="416" customWidth="1"/>
    <col min="13570" max="13570" width="6.5546875" style="416" customWidth="1"/>
    <col min="13571" max="13571" width="8.5546875" style="416" customWidth="1"/>
    <col min="13572" max="13572" width="5.6640625" style="416" customWidth="1"/>
    <col min="13573" max="13574" width="22.109375" style="416" customWidth="1"/>
    <col min="13575" max="13575" width="12" style="416" customWidth="1"/>
    <col min="13576" max="13824" width="9.109375" style="416"/>
    <col min="13825" max="13825" width="5.6640625" style="416" customWidth="1"/>
    <col min="13826" max="13826" width="6.5546875" style="416" customWidth="1"/>
    <col min="13827" max="13827" width="8.5546875" style="416" customWidth="1"/>
    <col min="13828" max="13828" width="5.6640625" style="416" customWidth="1"/>
    <col min="13829" max="13830" width="22.109375" style="416" customWidth="1"/>
    <col min="13831" max="13831" width="12" style="416" customWidth="1"/>
    <col min="13832" max="14080" width="9.109375" style="416"/>
    <col min="14081" max="14081" width="5.6640625" style="416" customWidth="1"/>
    <col min="14082" max="14082" width="6.5546875" style="416" customWidth="1"/>
    <col min="14083" max="14083" width="8.5546875" style="416" customWidth="1"/>
    <col min="14084" max="14084" width="5.6640625" style="416" customWidth="1"/>
    <col min="14085" max="14086" width="22.109375" style="416" customWidth="1"/>
    <col min="14087" max="14087" width="12" style="416" customWidth="1"/>
    <col min="14088" max="14336" width="9.109375" style="416"/>
    <col min="14337" max="14337" width="5.6640625" style="416" customWidth="1"/>
    <col min="14338" max="14338" width="6.5546875" style="416" customWidth="1"/>
    <col min="14339" max="14339" width="8.5546875" style="416" customWidth="1"/>
    <col min="14340" max="14340" width="5.6640625" style="416" customWidth="1"/>
    <col min="14341" max="14342" width="22.109375" style="416" customWidth="1"/>
    <col min="14343" max="14343" width="12" style="416" customWidth="1"/>
    <col min="14344" max="14592" width="9.109375" style="416"/>
    <col min="14593" max="14593" width="5.6640625" style="416" customWidth="1"/>
    <col min="14594" max="14594" width="6.5546875" style="416" customWidth="1"/>
    <col min="14595" max="14595" width="8.5546875" style="416" customWidth="1"/>
    <col min="14596" max="14596" width="5.6640625" style="416" customWidth="1"/>
    <col min="14597" max="14598" width="22.109375" style="416" customWidth="1"/>
    <col min="14599" max="14599" width="12" style="416" customWidth="1"/>
    <col min="14600" max="14848" width="9.109375" style="416"/>
    <col min="14849" max="14849" width="5.6640625" style="416" customWidth="1"/>
    <col min="14850" max="14850" width="6.5546875" style="416" customWidth="1"/>
    <col min="14851" max="14851" width="8.5546875" style="416" customWidth="1"/>
    <col min="14852" max="14852" width="5.6640625" style="416" customWidth="1"/>
    <col min="14853" max="14854" width="22.109375" style="416" customWidth="1"/>
    <col min="14855" max="14855" width="12" style="416" customWidth="1"/>
    <col min="14856" max="15104" width="9.109375" style="416"/>
    <col min="15105" max="15105" width="5.6640625" style="416" customWidth="1"/>
    <col min="15106" max="15106" width="6.5546875" style="416" customWidth="1"/>
    <col min="15107" max="15107" width="8.5546875" style="416" customWidth="1"/>
    <col min="15108" max="15108" width="5.6640625" style="416" customWidth="1"/>
    <col min="15109" max="15110" width="22.109375" style="416" customWidth="1"/>
    <col min="15111" max="15111" width="12" style="416" customWidth="1"/>
    <col min="15112" max="15360" width="9.109375" style="416"/>
    <col min="15361" max="15361" width="5.6640625" style="416" customWidth="1"/>
    <col min="15362" max="15362" width="6.5546875" style="416" customWidth="1"/>
    <col min="15363" max="15363" width="8.5546875" style="416" customWidth="1"/>
    <col min="15364" max="15364" width="5.6640625" style="416" customWidth="1"/>
    <col min="15365" max="15366" width="22.109375" style="416" customWidth="1"/>
    <col min="15367" max="15367" width="12" style="416" customWidth="1"/>
    <col min="15368" max="15616" width="9.109375" style="416"/>
    <col min="15617" max="15617" width="5.6640625" style="416" customWidth="1"/>
    <col min="15618" max="15618" width="6.5546875" style="416" customWidth="1"/>
    <col min="15619" max="15619" width="8.5546875" style="416" customWidth="1"/>
    <col min="15620" max="15620" width="5.6640625" style="416" customWidth="1"/>
    <col min="15621" max="15622" width="22.109375" style="416" customWidth="1"/>
    <col min="15623" max="15623" width="12" style="416" customWidth="1"/>
    <col min="15624" max="15872" width="9.109375" style="416"/>
    <col min="15873" max="15873" width="5.6640625" style="416" customWidth="1"/>
    <col min="15874" max="15874" width="6.5546875" style="416" customWidth="1"/>
    <col min="15875" max="15875" width="8.5546875" style="416" customWidth="1"/>
    <col min="15876" max="15876" width="5.6640625" style="416" customWidth="1"/>
    <col min="15877" max="15878" width="22.109375" style="416" customWidth="1"/>
    <col min="15879" max="15879" width="12" style="416" customWidth="1"/>
    <col min="15880" max="16128" width="9.109375" style="416"/>
    <col min="16129" max="16129" width="5.6640625" style="416" customWidth="1"/>
    <col min="16130" max="16130" width="6.5546875" style="416" customWidth="1"/>
    <col min="16131" max="16131" width="8.5546875" style="416" customWidth="1"/>
    <col min="16132" max="16132" width="5.6640625" style="416" customWidth="1"/>
    <col min="16133" max="16134" width="22.109375" style="416" customWidth="1"/>
    <col min="16135" max="16135" width="12" style="416" customWidth="1"/>
    <col min="16136" max="16384" width="9.109375" style="416"/>
  </cols>
  <sheetData>
    <row r="1" spans="1:13" ht="45" customHeight="1">
      <c r="A1" s="548" t="s">
        <v>413</v>
      </c>
      <c r="B1" s="549"/>
      <c r="C1" s="549"/>
      <c r="D1" s="549"/>
      <c r="E1" s="549"/>
      <c r="F1" s="549"/>
      <c r="G1" s="550"/>
    </row>
    <row r="2" spans="1:13" ht="22.5" customHeight="1">
      <c r="A2" s="551"/>
      <c r="B2" s="552"/>
      <c r="C2" s="552"/>
      <c r="D2" s="552"/>
      <c r="E2" s="552"/>
      <c r="F2" s="552"/>
      <c r="G2" s="553"/>
    </row>
    <row r="3" spans="1:13" ht="0.75" customHeight="1">
      <c r="A3" s="554"/>
      <c r="B3" s="555"/>
      <c r="C3" s="555"/>
      <c r="D3" s="555"/>
      <c r="E3" s="555"/>
      <c r="F3" s="555"/>
      <c r="G3" s="556"/>
    </row>
    <row r="4" spans="1:13" ht="48" customHeight="1">
      <c r="A4" s="433" t="s">
        <v>357</v>
      </c>
      <c r="B4" s="433" t="s">
        <v>358</v>
      </c>
      <c r="C4" s="433" t="s">
        <v>359</v>
      </c>
      <c r="D4" s="433" t="s">
        <v>360</v>
      </c>
      <c r="E4" s="434"/>
      <c r="F4" s="434"/>
      <c r="G4" s="434" t="s">
        <v>361</v>
      </c>
    </row>
    <row r="5" spans="1:13" ht="21.9" customHeight="1">
      <c r="A5" s="434" t="s">
        <v>362</v>
      </c>
      <c r="B5" s="445"/>
      <c r="C5" s="438" t="s">
        <v>118</v>
      </c>
      <c r="D5" s="438"/>
      <c r="E5" s="434" t="s">
        <v>458</v>
      </c>
      <c r="F5" s="434" t="s">
        <v>459</v>
      </c>
      <c r="G5" s="437"/>
    </row>
    <row r="6" spans="1:13" ht="21.9" customHeight="1">
      <c r="A6" s="434"/>
      <c r="B6" s="435"/>
      <c r="C6" s="438"/>
      <c r="D6" s="438"/>
      <c r="E6" s="434" t="s">
        <v>460</v>
      </c>
      <c r="F6" s="434" t="s">
        <v>461</v>
      </c>
      <c r="G6" s="437"/>
    </row>
    <row r="7" spans="1:13" ht="21.9" customHeight="1">
      <c r="A7" s="434"/>
      <c r="B7" s="435"/>
      <c r="C7" s="438" t="s">
        <v>146</v>
      </c>
      <c r="D7" s="438"/>
      <c r="E7" s="434" t="s">
        <v>462</v>
      </c>
      <c r="F7" s="434" t="s">
        <v>463</v>
      </c>
      <c r="G7" s="437"/>
      <c r="J7" s="438"/>
      <c r="K7" s="434"/>
      <c r="L7" s="434"/>
      <c r="M7" s="434"/>
    </row>
    <row r="8" spans="1:13" ht="21.9" customHeight="1">
      <c r="A8" s="434"/>
      <c r="B8" s="435"/>
      <c r="C8" s="438"/>
      <c r="D8" s="438"/>
      <c r="E8" s="434" t="s">
        <v>464</v>
      </c>
      <c r="F8" s="434" t="s">
        <v>465</v>
      </c>
      <c r="G8" s="437"/>
      <c r="J8" s="438"/>
      <c r="K8" s="434"/>
      <c r="L8" s="434"/>
      <c r="M8" s="434"/>
    </row>
    <row r="9" spans="1:13" ht="21.9" customHeight="1">
      <c r="A9" s="434" t="s">
        <v>466</v>
      </c>
      <c r="B9" s="435"/>
      <c r="C9" s="438" t="s">
        <v>467</v>
      </c>
      <c r="D9" s="438"/>
      <c r="E9" s="434" t="s">
        <v>468</v>
      </c>
      <c r="F9" s="434" t="s">
        <v>469</v>
      </c>
      <c r="G9" s="437"/>
    </row>
    <row r="10" spans="1:13" ht="21.9" customHeight="1">
      <c r="A10" s="434"/>
      <c r="B10" s="435"/>
      <c r="C10" s="438" t="s">
        <v>470</v>
      </c>
      <c r="D10" s="438"/>
      <c r="E10" s="434" t="s">
        <v>471</v>
      </c>
      <c r="F10" s="434" t="s">
        <v>472</v>
      </c>
      <c r="G10" s="437"/>
    </row>
    <row r="11" spans="1:13" ht="21.9" customHeight="1">
      <c r="A11" s="434" t="s">
        <v>473</v>
      </c>
      <c r="B11" s="435"/>
      <c r="C11" s="438" t="s">
        <v>474</v>
      </c>
      <c r="D11" s="438"/>
      <c r="E11" s="434" t="s">
        <v>475</v>
      </c>
      <c r="F11" s="434" t="s">
        <v>476</v>
      </c>
      <c r="G11" s="416"/>
      <c r="J11" s="438"/>
      <c r="K11" s="434"/>
      <c r="L11" s="434"/>
      <c r="M11" s="434"/>
    </row>
    <row r="12" spans="1:13" ht="21.9" customHeight="1">
      <c r="A12" s="434"/>
      <c r="B12" s="435"/>
      <c r="C12" s="438"/>
      <c r="D12" s="438"/>
      <c r="E12" s="434" t="s">
        <v>477</v>
      </c>
      <c r="F12" s="434" t="s">
        <v>478</v>
      </c>
      <c r="G12" s="416"/>
      <c r="J12" s="438"/>
      <c r="K12" s="434"/>
      <c r="L12" s="434"/>
      <c r="M12" s="434"/>
    </row>
    <row r="13" spans="1:13" ht="21.9" customHeight="1">
      <c r="A13" s="434" t="s">
        <v>479</v>
      </c>
      <c r="B13" s="435"/>
      <c r="C13" s="438" t="s">
        <v>118</v>
      </c>
      <c r="D13" s="438"/>
      <c r="E13" s="434" t="s">
        <v>459</v>
      </c>
      <c r="F13" s="434" t="s">
        <v>460</v>
      </c>
      <c r="G13" s="416"/>
    </row>
    <row r="14" spans="1:13" ht="21.9" customHeight="1">
      <c r="A14" s="434"/>
      <c r="B14" s="443"/>
      <c r="C14" s="438"/>
      <c r="D14" s="438"/>
      <c r="E14" s="434" t="s">
        <v>480</v>
      </c>
      <c r="F14" s="434" t="s">
        <v>458</v>
      </c>
      <c r="G14" s="416"/>
    </row>
    <row r="15" spans="1:13" ht="21.9" customHeight="1">
      <c r="A15" s="434" t="s">
        <v>365</v>
      </c>
      <c r="B15" s="435"/>
      <c r="C15" s="438" t="s">
        <v>467</v>
      </c>
      <c r="D15" s="438"/>
      <c r="E15" s="434" t="s">
        <v>469</v>
      </c>
      <c r="F15" s="434" t="s">
        <v>481</v>
      </c>
      <c r="G15" s="437"/>
      <c r="J15" s="438"/>
      <c r="K15" s="434"/>
      <c r="L15" s="434"/>
      <c r="M15" s="434"/>
    </row>
    <row r="16" spans="1:13" ht="21.9" customHeight="1">
      <c r="A16" s="434"/>
      <c r="B16" s="435"/>
      <c r="C16" s="438" t="s">
        <v>470</v>
      </c>
      <c r="D16" s="438"/>
      <c r="E16" s="434" t="s">
        <v>472</v>
      </c>
      <c r="F16" s="434" t="s">
        <v>482</v>
      </c>
      <c r="G16" s="437"/>
      <c r="J16" s="444"/>
      <c r="K16" s="434"/>
      <c r="L16" s="434"/>
      <c r="M16" s="434"/>
    </row>
    <row r="17" spans="1:15" ht="21.9" customHeight="1">
      <c r="A17" s="434"/>
      <c r="B17" s="435"/>
      <c r="C17" s="438" t="s">
        <v>146</v>
      </c>
      <c r="D17" s="438"/>
      <c r="E17" s="434" t="s">
        <v>462</v>
      </c>
      <c r="F17" s="434" t="s">
        <v>463</v>
      </c>
      <c r="G17" s="416"/>
    </row>
    <row r="18" spans="1:15" ht="21.9" customHeight="1">
      <c r="A18" s="434"/>
      <c r="B18" s="435"/>
      <c r="C18" s="438"/>
      <c r="D18" s="438"/>
      <c r="E18" s="434" t="s">
        <v>464</v>
      </c>
      <c r="F18" s="434" t="s">
        <v>465</v>
      </c>
      <c r="G18" s="416"/>
    </row>
    <row r="19" spans="1:15" ht="21.9" customHeight="1">
      <c r="A19" s="434" t="s">
        <v>483</v>
      </c>
      <c r="B19" s="435"/>
      <c r="C19" s="438" t="s">
        <v>118</v>
      </c>
      <c r="D19" s="438"/>
      <c r="E19" s="434" t="s">
        <v>461</v>
      </c>
      <c r="F19" s="434" t="s">
        <v>480</v>
      </c>
      <c r="G19" s="437"/>
      <c r="J19" s="438"/>
      <c r="K19" s="434"/>
      <c r="L19" s="434"/>
      <c r="M19" s="434"/>
    </row>
    <row r="20" spans="1:15" ht="21.9" customHeight="1">
      <c r="A20" s="434"/>
      <c r="B20" s="435"/>
      <c r="C20" s="438"/>
      <c r="D20" s="438"/>
      <c r="E20" s="434" t="s">
        <v>460</v>
      </c>
      <c r="F20" s="434" t="s">
        <v>458</v>
      </c>
      <c r="G20" s="437"/>
      <c r="J20" s="438"/>
      <c r="K20" s="434"/>
      <c r="L20" s="434"/>
      <c r="M20" s="434"/>
    </row>
    <row r="21" spans="1:15" ht="21.9" customHeight="1">
      <c r="A21" s="434" t="s">
        <v>484</v>
      </c>
      <c r="B21" s="435"/>
      <c r="C21" s="438" t="s">
        <v>485</v>
      </c>
      <c r="D21" s="438"/>
      <c r="E21" s="434" t="s">
        <v>486</v>
      </c>
      <c r="F21" s="434" t="s">
        <v>487</v>
      </c>
      <c r="G21" s="437"/>
    </row>
    <row r="22" spans="1:15" ht="21.9" customHeight="1">
      <c r="A22" s="434"/>
      <c r="B22" s="435"/>
      <c r="C22" s="438"/>
      <c r="D22" s="438"/>
      <c r="E22" s="434" t="s">
        <v>488</v>
      </c>
      <c r="F22" s="434" t="s">
        <v>489</v>
      </c>
      <c r="G22" s="437"/>
    </row>
    <row r="23" spans="1:15" ht="21.9" customHeight="1">
      <c r="A23" s="434" t="s">
        <v>490</v>
      </c>
      <c r="B23" s="435"/>
      <c r="C23" s="438" t="s">
        <v>467</v>
      </c>
      <c r="D23" s="438"/>
      <c r="E23" s="434" t="s">
        <v>481</v>
      </c>
      <c r="F23" s="434" t="s">
        <v>468</v>
      </c>
      <c r="G23" s="416"/>
      <c r="L23" s="438"/>
      <c r="M23" s="434"/>
      <c r="N23" s="434"/>
      <c r="O23" s="434"/>
    </row>
    <row r="24" spans="1:15" ht="21.9" customHeight="1">
      <c r="A24" s="434"/>
      <c r="B24" s="435"/>
      <c r="C24" s="438" t="s">
        <v>470</v>
      </c>
      <c r="D24" s="438"/>
      <c r="E24" s="434" t="s">
        <v>482</v>
      </c>
      <c r="F24" s="434" t="s">
        <v>471</v>
      </c>
      <c r="G24" s="416"/>
      <c r="L24" s="434"/>
      <c r="M24" s="434"/>
      <c r="N24" s="434"/>
      <c r="O24" s="434"/>
    </row>
    <row r="25" spans="1:15" ht="21.9" customHeight="1">
      <c r="A25" s="434" t="s">
        <v>373</v>
      </c>
      <c r="B25" s="443"/>
      <c r="C25" s="438" t="s">
        <v>118</v>
      </c>
      <c r="D25" s="438"/>
      <c r="E25" s="434" t="s">
        <v>460</v>
      </c>
      <c r="F25" s="434" t="s">
        <v>480</v>
      </c>
      <c r="G25" s="416"/>
    </row>
    <row r="26" spans="1:15" ht="21.9" customHeight="1">
      <c r="A26" s="434"/>
      <c r="B26" s="435"/>
      <c r="C26" s="444"/>
      <c r="D26" s="438"/>
      <c r="E26" s="434" t="s">
        <v>461</v>
      </c>
      <c r="F26" s="434" t="s">
        <v>459</v>
      </c>
      <c r="G26" s="416"/>
    </row>
    <row r="27" spans="1:15" ht="21.9" customHeight="1">
      <c r="A27" s="434"/>
      <c r="B27" s="435"/>
      <c r="C27" s="438" t="s">
        <v>146</v>
      </c>
      <c r="D27" s="438"/>
      <c r="E27" s="434" t="s">
        <v>463</v>
      </c>
      <c r="F27" s="434" t="s">
        <v>464</v>
      </c>
      <c r="G27" s="437"/>
    </row>
    <row r="28" spans="1:15" ht="21.9" customHeight="1">
      <c r="A28" s="434"/>
      <c r="B28" s="435"/>
      <c r="C28" s="438"/>
      <c r="D28" s="438"/>
      <c r="E28" s="434" t="s">
        <v>491</v>
      </c>
      <c r="F28" s="434" t="s">
        <v>462</v>
      </c>
      <c r="G28" s="437"/>
      <c r="J28" s="434"/>
      <c r="K28" s="434"/>
      <c r="L28" s="434"/>
      <c r="M28" s="434"/>
    </row>
    <row r="29" spans="1:15" ht="21.9" customHeight="1">
      <c r="A29" s="434" t="s">
        <v>492</v>
      </c>
      <c r="B29" s="435"/>
      <c r="C29" s="438" t="s">
        <v>118</v>
      </c>
      <c r="D29" s="438"/>
      <c r="E29" s="434" t="s">
        <v>461</v>
      </c>
      <c r="F29" s="434" t="s">
        <v>458</v>
      </c>
      <c r="G29" s="416"/>
      <c r="J29" s="434"/>
      <c r="K29" s="434"/>
      <c r="L29" s="434"/>
      <c r="M29" s="434"/>
    </row>
    <row r="30" spans="1:15" ht="21.9" customHeight="1">
      <c r="A30" s="434"/>
      <c r="B30" s="435"/>
      <c r="C30" s="438"/>
      <c r="D30" s="438"/>
      <c r="E30" s="434" t="s">
        <v>459</v>
      </c>
      <c r="F30" s="434" t="s">
        <v>480</v>
      </c>
      <c r="G30" s="416"/>
      <c r="J30" s="434"/>
      <c r="K30" s="434"/>
      <c r="L30" s="434"/>
      <c r="M30" s="434"/>
    </row>
    <row r="31" spans="1:15" ht="21.9" customHeight="1">
      <c r="A31" s="434" t="s">
        <v>432</v>
      </c>
      <c r="B31" s="435"/>
      <c r="C31" s="438" t="s">
        <v>485</v>
      </c>
      <c r="D31" s="438"/>
      <c r="E31" s="434" t="s">
        <v>488</v>
      </c>
      <c r="F31" s="434" t="s">
        <v>486</v>
      </c>
      <c r="G31" s="437"/>
    </row>
    <row r="32" spans="1:15" ht="21.9" customHeight="1">
      <c r="A32" s="434"/>
      <c r="B32" s="435"/>
      <c r="C32" s="438"/>
      <c r="D32" s="438"/>
      <c r="E32" s="434" t="s">
        <v>489</v>
      </c>
      <c r="F32" s="434" t="s">
        <v>487</v>
      </c>
      <c r="G32" s="437"/>
    </row>
    <row r="33" spans="1:15" ht="21.9" customHeight="1">
      <c r="A33" s="434"/>
      <c r="B33" s="435"/>
      <c r="C33" s="438"/>
      <c r="D33" s="438"/>
      <c r="E33" s="434"/>
      <c r="F33" s="434"/>
      <c r="G33" s="416"/>
      <c r="J33" s="434"/>
      <c r="K33" s="435"/>
      <c r="L33" s="438"/>
      <c r="M33" s="434"/>
      <c r="N33" s="434"/>
      <c r="O33" s="434"/>
    </row>
    <row r="34" spans="1:15" ht="21.9" customHeight="1">
      <c r="A34" s="434" t="s">
        <v>377</v>
      </c>
      <c r="B34" s="435"/>
      <c r="C34" s="438" t="s">
        <v>493</v>
      </c>
      <c r="D34" s="438"/>
      <c r="E34" s="434" t="s">
        <v>494</v>
      </c>
      <c r="F34" s="434" t="s">
        <v>495</v>
      </c>
      <c r="G34" s="416"/>
      <c r="J34" s="434"/>
      <c r="K34" s="435"/>
      <c r="L34" s="438"/>
      <c r="M34" s="434"/>
      <c r="N34" s="434"/>
      <c r="O34" s="434"/>
    </row>
    <row r="35" spans="1:15" ht="21.9" customHeight="1">
      <c r="A35" s="434"/>
      <c r="B35" s="435"/>
      <c r="C35" s="438" t="s">
        <v>496</v>
      </c>
      <c r="D35" s="438"/>
      <c r="E35" s="434" t="s">
        <v>497</v>
      </c>
      <c r="F35" s="434" t="s">
        <v>498</v>
      </c>
      <c r="G35" s="416"/>
      <c r="J35" s="434"/>
      <c r="K35" s="434"/>
      <c r="L35" s="434"/>
      <c r="M35" s="434"/>
    </row>
    <row r="36" spans="1:15" ht="21.9" customHeight="1">
      <c r="A36" s="434"/>
      <c r="B36" s="435"/>
      <c r="C36" s="438"/>
      <c r="D36" s="438"/>
      <c r="E36" s="434" t="s">
        <v>499</v>
      </c>
      <c r="F36" s="434" t="s">
        <v>500</v>
      </c>
      <c r="G36" s="437"/>
    </row>
    <row r="37" spans="1:15" ht="21.9" customHeight="1">
      <c r="A37" s="434"/>
      <c r="B37" s="435"/>
      <c r="C37" s="438"/>
      <c r="D37" s="438"/>
      <c r="E37" s="434"/>
      <c r="F37" s="434"/>
      <c r="G37" s="437"/>
      <c r="K37" s="434"/>
      <c r="L37" s="434"/>
      <c r="M37" s="434"/>
      <c r="N37" s="434"/>
    </row>
    <row r="38" spans="1:15" ht="21.9" customHeight="1">
      <c r="A38" s="434" t="s">
        <v>440</v>
      </c>
      <c r="B38" s="435"/>
      <c r="C38" s="438" t="s">
        <v>474</v>
      </c>
      <c r="D38" s="438"/>
      <c r="E38" s="434" t="s">
        <v>501</v>
      </c>
      <c r="F38" s="434" t="s">
        <v>475</v>
      </c>
      <c r="G38" s="437"/>
      <c r="K38" s="434"/>
      <c r="L38" s="434"/>
      <c r="M38" s="434"/>
      <c r="N38" s="434"/>
    </row>
    <row r="39" spans="1:15" ht="21.9" customHeight="1">
      <c r="A39" s="434"/>
      <c r="B39" s="435"/>
      <c r="C39" s="438"/>
      <c r="D39" s="438"/>
      <c r="E39" s="434" t="s">
        <v>502</v>
      </c>
      <c r="F39" s="434" t="s">
        <v>477</v>
      </c>
      <c r="G39" s="437"/>
    </row>
    <row r="40" spans="1:15" ht="21.9" customHeight="1">
      <c r="A40" s="434"/>
      <c r="B40" s="435"/>
      <c r="C40" s="438" t="s">
        <v>485</v>
      </c>
      <c r="D40" s="438"/>
      <c r="E40" s="434" t="s">
        <v>486</v>
      </c>
      <c r="F40" s="434" t="s">
        <v>489</v>
      </c>
      <c r="G40" s="416"/>
      <c r="J40" s="434"/>
      <c r="K40" s="434"/>
      <c r="L40" s="434"/>
      <c r="M40" s="434"/>
    </row>
    <row r="41" spans="1:15" ht="21.9" customHeight="1">
      <c r="A41" s="434"/>
      <c r="B41" s="435"/>
      <c r="C41" s="438"/>
      <c r="D41" s="438"/>
      <c r="E41" s="434" t="s">
        <v>488</v>
      </c>
      <c r="F41" s="434" t="s">
        <v>487</v>
      </c>
      <c r="G41" s="416"/>
      <c r="J41" s="434"/>
      <c r="K41" s="434"/>
      <c r="L41" s="434"/>
      <c r="M41" s="434"/>
    </row>
    <row r="42" spans="1:15" ht="21.9" customHeight="1">
      <c r="A42" s="434" t="s">
        <v>379</v>
      </c>
      <c r="B42" s="435"/>
      <c r="C42" s="438" t="s">
        <v>496</v>
      </c>
      <c r="D42" s="438"/>
      <c r="E42" s="434" t="s">
        <v>503</v>
      </c>
      <c r="F42" s="434" t="s">
        <v>497</v>
      </c>
      <c r="G42" s="437"/>
    </row>
    <row r="43" spans="1:15" ht="21.9" customHeight="1">
      <c r="A43" s="434"/>
      <c r="B43" s="435"/>
      <c r="C43" s="438"/>
      <c r="D43" s="438"/>
      <c r="E43" s="434" t="s">
        <v>504</v>
      </c>
      <c r="F43" s="434" t="s">
        <v>499</v>
      </c>
      <c r="G43" s="437"/>
      <c r="J43" s="434"/>
      <c r="K43" s="434"/>
      <c r="L43" s="434"/>
      <c r="M43" s="434"/>
    </row>
    <row r="44" spans="1:15" ht="21.9" customHeight="1">
      <c r="A44" s="434"/>
      <c r="B44" s="435"/>
      <c r="C44" s="438" t="s">
        <v>146</v>
      </c>
      <c r="D44" s="438"/>
      <c r="E44" s="434" t="s">
        <v>491</v>
      </c>
      <c r="F44" s="434" t="s">
        <v>465</v>
      </c>
      <c r="G44" s="437"/>
      <c r="J44" s="434"/>
      <c r="K44" s="434"/>
      <c r="L44" s="434"/>
      <c r="M44" s="434"/>
    </row>
    <row r="45" spans="1:15" ht="21.9" customHeight="1">
      <c r="A45" s="434"/>
      <c r="B45" s="435"/>
      <c r="C45" s="438"/>
      <c r="D45" s="438"/>
      <c r="E45" s="434" t="s">
        <v>462</v>
      </c>
      <c r="F45" s="434" t="s">
        <v>464</v>
      </c>
      <c r="G45" s="437"/>
    </row>
    <row r="46" spans="1:15" ht="21.9" customHeight="1">
      <c r="A46" s="434" t="s">
        <v>447</v>
      </c>
      <c r="B46" s="435"/>
      <c r="C46" s="438" t="s">
        <v>474</v>
      </c>
      <c r="D46" s="438"/>
      <c r="E46" s="434" t="s">
        <v>476</v>
      </c>
      <c r="F46" s="434" t="s">
        <v>501</v>
      </c>
      <c r="G46" s="416"/>
    </row>
    <row r="47" spans="1:15" ht="21.9" customHeight="1">
      <c r="A47" s="434"/>
      <c r="B47" s="434"/>
      <c r="C47" s="438"/>
      <c r="D47" s="438"/>
      <c r="E47" s="434" t="s">
        <v>478</v>
      </c>
      <c r="F47" s="434" t="s">
        <v>502</v>
      </c>
      <c r="G47" s="416"/>
    </row>
    <row r="48" spans="1:15" ht="21.9" customHeight="1">
      <c r="A48" s="434"/>
      <c r="B48" s="434"/>
      <c r="C48" s="438" t="s">
        <v>493</v>
      </c>
      <c r="D48" s="438"/>
      <c r="E48" s="434" t="s">
        <v>494</v>
      </c>
      <c r="F48" s="434" t="s">
        <v>505</v>
      </c>
      <c r="G48" s="416"/>
    </row>
    <row r="49" spans="1:12" ht="21.9" customHeight="1">
      <c r="A49" s="434"/>
      <c r="B49" s="434"/>
      <c r="C49" s="438" t="s">
        <v>354</v>
      </c>
      <c r="D49" s="438"/>
      <c r="E49" s="434"/>
      <c r="F49" s="434"/>
      <c r="G49" s="437"/>
    </row>
    <row r="50" spans="1:12" ht="21.9" customHeight="1">
      <c r="A50" s="434" t="s">
        <v>386</v>
      </c>
      <c r="B50" s="434"/>
      <c r="C50" s="438" t="s">
        <v>496</v>
      </c>
      <c r="D50" s="438"/>
      <c r="E50" s="434" t="s">
        <v>498</v>
      </c>
      <c r="F50" s="434" t="s">
        <v>503</v>
      </c>
      <c r="G50" s="437"/>
    </row>
    <row r="51" spans="1:12" ht="21.9" customHeight="1">
      <c r="A51" s="434"/>
      <c r="B51" s="434"/>
      <c r="C51" s="438"/>
      <c r="D51" s="438"/>
      <c r="E51" s="434" t="s">
        <v>500</v>
      </c>
      <c r="F51" s="434" t="s">
        <v>504</v>
      </c>
      <c r="G51" s="437"/>
    </row>
    <row r="52" spans="1:12" ht="21.9" customHeight="1">
      <c r="A52" s="434"/>
      <c r="B52" s="434"/>
      <c r="C52" s="438" t="s">
        <v>146</v>
      </c>
      <c r="D52" s="438"/>
      <c r="E52" s="434" t="s">
        <v>465</v>
      </c>
      <c r="F52" s="434" t="s">
        <v>462</v>
      </c>
      <c r="G52" s="437"/>
      <c r="I52" s="434"/>
      <c r="J52" s="434"/>
      <c r="K52" s="434"/>
      <c r="L52" s="434"/>
    </row>
    <row r="53" spans="1:12" ht="21.9" customHeight="1">
      <c r="A53" s="434"/>
      <c r="B53" s="434"/>
      <c r="C53" s="438"/>
      <c r="D53" s="438"/>
      <c r="E53" s="434" t="s">
        <v>463</v>
      </c>
      <c r="F53" s="434" t="s">
        <v>491</v>
      </c>
      <c r="G53" s="437"/>
      <c r="I53" s="434"/>
      <c r="J53" s="434"/>
      <c r="K53" s="434"/>
      <c r="L53" s="434"/>
    </row>
    <row r="54" spans="1:12" ht="21.9" customHeight="1">
      <c r="A54" s="434" t="s">
        <v>452</v>
      </c>
      <c r="B54" s="434"/>
      <c r="C54" s="438" t="s">
        <v>493</v>
      </c>
      <c r="D54" s="438"/>
      <c r="E54" s="434" t="s">
        <v>505</v>
      </c>
      <c r="F54" s="434" t="s">
        <v>495</v>
      </c>
      <c r="G54" s="437"/>
    </row>
    <row r="55" spans="1:12" ht="21.9" customHeight="1">
      <c r="A55" s="434"/>
      <c r="B55" s="434"/>
      <c r="C55" s="438" t="s">
        <v>354</v>
      </c>
      <c r="D55" s="438"/>
      <c r="E55" s="434"/>
      <c r="F55" s="434"/>
      <c r="G55" s="437"/>
    </row>
    <row r="56" spans="1:12" ht="21.9" customHeight="1">
      <c r="A56" s="434"/>
      <c r="B56" s="434"/>
      <c r="C56" s="438" t="s">
        <v>146</v>
      </c>
      <c r="D56" s="438"/>
      <c r="E56" s="434" t="s">
        <v>464</v>
      </c>
      <c r="F56" s="434" t="s">
        <v>491</v>
      </c>
      <c r="G56" s="416"/>
    </row>
    <row r="57" spans="1:12" ht="21.9" customHeight="1">
      <c r="A57" s="434"/>
      <c r="B57" s="434"/>
      <c r="C57" s="438"/>
      <c r="D57" s="438"/>
      <c r="E57" s="434" t="s">
        <v>465</v>
      </c>
      <c r="F57" s="434" t="s">
        <v>463</v>
      </c>
      <c r="G57" s="416"/>
    </row>
    <row r="58" spans="1:12" ht="21.9" customHeight="1">
      <c r="A58" s="434" t="s">
        <v>506</v>
      </c>
      <c r="B58" s="434"/>
      <c r="C58" s="438" t="s">
        <v>354</v>
      </c>
      <c r="D58" s="438"/>
      <c r="E58" s="434"/>
      <c r="F58" s="434"/>
      <c r="G58" s="437"/>
    </row>
    <row r="59" spans="1:12" ht="21.9" customHeight="1">
      <c r="A59" s="434"/>
      <c r="B59" s="434"/>
      <c r="C59" s="438" t="s">
        <v>496</v>
      </c>
      <c r="D59" s="438" t="s">
        <v>389</v>
      </c>
      <c r="E59" s="434"/>
      <c r="F59" s="434"/>
      <c r="G59" s="437"/>
    </row>
    <row r="60" spans="1:12" ht="21.9" customHeight="1">
      <c r="A60" s="434"/>
      <c r="B60" s="434"/>
      <c r="C60" s="438"/>
      <c r="D60" s="438" t="s">
        <v>457</v>
      </c>
      <c r="E60" s="434"/>
      <c r="F60" s="434"/>
      <c r="G60" s="437"/>
    </row>
    <row r="61" spans="1:12" ht="21.9" customHeight="1">
      <c r="A61" s="434"/>
      <c r="B61" s="434"/>
      <c r="C61" s="434"/>
      <c r="D61" s="434"/>
      <c r="E61" s="434"/>
      <c r="F61" s="434"/>
      <c r="G61" s="437"/>
    </row>
    <row r="62" spans="1:12" ht="21.9" customHeight="1">
      <c r="A62" s="434"/>
      <c r="B62" s="434"/>
      <c r="C62" s="434"/>
      <c r="D62" s="434"/>
      <c r="E62" s="434"/>
      <c r="F62" s="434"/>
      <c r="G62" s="437"/>
    </row>
    <row r="63" spans="1:12" ht="21.9" customHeight="1">
      <c r="A63" s="434"/>
      <c r="B63" s="434"/>
      <c r="C63" s="434"/>
      <c r="D63" s="434"/>
      <c r="E63" s="434"/>
      <c r="F63" s="434"/>
      <c r="G63" s="437"/>
    </row>
    <row r="64" spans="1:12" ht="21.9" customHeight="1">
      <c r="A64" s="434"/>
      <c r="B64" s="434"/>
      <c r="C64" s="434"/>
      <c r="D64" s="434"/>
      <c r="E64" s="434"/>
      <c r="F64" s="434"/>
      <c r="G64" s="437"/>
    </row>
    <row r="65" spans="1:7" ht="21.9" customHeight="1">
      <c r="A65" s="434"/>
      <c r="B65" s="434"/>
      <c r="C65" s="434"/>
      <c r="D65" s="434"/>
      <c r="E65" s="434"/>
      <c r="F65" s="434"/>
      <c r="G65" s="437"/>
    </row>
    <row r="66" spans="1:7" ht="21.9" customHeight="1">
      <c r="A66" s="434"/>
      <c r="B66" s="434"/>
      <c r="C66" s="434"/>
      <c r="D66" s="434"/>
      <c r="E66" s="434"/>
      <c r="F66" s="434"/>
      <c r="G66" s="437"/>
    </row>
    <row r="67" spans="1:7" ht="21.9" customHeight="1">
      <c r="A67" s="434"/>
      <c r="B67" s="434"/>
      <c r="C67" s="434"/>
      <c r="D67" s="434"/>
      <c r="E67" s="434"/>
      <c r="F67" s="434"/>
      <c r="G67" s="437"/>
    </row>
    <row r="68" spans="1:7" ht="21.9" customHeight="1">
      <c r="A68" s="434"/>
      <c r="B68" s="434"/>
      <c r="C68" s="434"/>
      <c r="D68" s="434"/>
      <c r="E68" s="434"/>
      <c r="F68" s="434"/>
      <c r="G68" s="437"/>
    </row>
    <row r="69" spans="1:7" ht="21.9" customHeight="1">
      <c r="A69" s="434"/>
      <c r="B69" s="434"/>
      <c r="C69" s="434"/>
      <c r="D69" s="434"/>
      <c r="E69" s="434"/>
      <c r="F69" s="434"/>
      <c r="G69" s="437"/>
    </row>
    <row r="70" spans="1:7" ht="21.9" customHeight="1">
      <c r="A70" s="434"/>
      <c r="B70" s="434"/>
      <c r="C70" s="434"/>
      <c r="D70" s="434"/>
      <c r="E70" s="434"/>
      <c r="F70" s="434"/>
      <c r="G70" s="437"/>
    </row>
    <row r="71" spans="1:7" ht="21.9" customHeight="1">
      <c r="A71" s="434"/>
      <c r="B71" s="434"/>
      <c r="C71" s="434"/>
      <c r="D71" s="434"/>
      <c r="E71" s="434"/>
      <c r="F71" s="434"/>
      <c r="G71" s="437"/>
    </row>
    <row r="72" spans="1:7">
      <c r="A72" s="434"/>
      <c r="B72" s="434"/>
      <c r="C72" s="434"/>
      <c r="D72" s="434"/>
      <c r="E72" s="434"/>
      <c r="F72" s="434"/>
      <c r="G72" s="437"/>
    </row>
    <row r="73" spans="1:7">
      <c r="A73" s="434"/>
      <c r="B73" s="434"/>
      <c r="C73" s="434"/>
      <c r="D73" s="434"/>
      <c r="E73" s="434"/>
      <c r="F73" s="434"/>
      <c r="G73" s="437"/>
    </row>
    <row r="74" spans="1:7">
      <c r="A74" s="434"/>
      <c r="B74" s="434"/>
      <c r="C74" s="434"/>
      <c r="D74" s="434"/>
      <c r="E74" s="434"/>
      <c r="F74" s="434"/>
      <c r="G74" s="437"/>
    </row>
    <row r="75" spans="1:7">
      <c r="A75" s="434"/>
      <c r="B75" s="434"/>
      <c r="C75" s="434"/>
      <c r="D75" s="434"/>
      <c r="E75" s="434"/>
      <c r="F75" s="434"/>
      <c r="G75" s="437"/>
    </row>
    <row r="76" spans="1:7">
      <c r="A76" s="434"/>
      <c r="B76" s="434"/>
      <c r="C76" s="434"/>
      <c r="D76" s="434"/>
      <c r="E76" s="434"/>
      <c r="F76" s="434"/>
      <c r="G76" s="437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8"/>
  <sheetViews>
    <sheetView topLeftCell="A22" workbookViewId="0">
      <selection sqref="A1:G1"/>
    </sheetView>
  </sheetViews>
  <sheetFormatPr defaultRowHeight="14.4"/>
  <cols>
    <col min="1" max="1" width="5.6640625" style="440" customWidth="1"/>
    <col min="2" max="2" width="6.5546875" style="440" customWidth="1"/>
    <col min="3" max="3" width="8.5546875" style="440" customWidth="1"/>
    <col min="4" max="4" width="5.6640625" style="440" customWidth="1"/>
    <col min="5" max="6" width="22.109375" style="440" customWidth="1"/>
    <col min="7" max="7" width="12" style="440" customWidth="1"/>
    <col min="8" max="256" width="9.109375" style="416"/>
    <col min="257" max="257" width="5.6640625" style="416" customWidth="1"/>
    <col min="258" max="258" width="6.5546875" style="416" customWidth="1"/>
    <col min="259" max="259" width="8.5546875" style="416" customWidth="1"/>
    <col min="260" max="260" width="5.6640625" style="416" customWidth="1"/>
    <col min="261" max="262" width="22.109375" style="416" customWidth="1"/>
    <col min="263" max="263" width="12" style="416" customWidth="1"/>
    <col min="264" max="512" width="9.109375" style="416"/>
    <col min="513" max="513" width="5.6640625" style="416" customWidth="1"/>
    <col min="514" max="514" width="6.5546875" style="416" customWidth="1"/>
    <col min="515" max="515" width="8.5546875" style="416" customWidth="1"/>
    <col min="516" max="516" width="5.6640625" style="416" customWidth="1"/>
    <col min="517" max="518" width="22.109375" style="416" customWidth="1"/>
    <col min="519" max="519" width="12" style="416" customWidth="1"/>
    <col min="520" max="768" width="9.109375" style="416"/>
    <col min="769" max="769" width="5.6640625" style="416" customWidth="1"/>
    <col min="770" max="770" width="6.5546875" style="416" customWidth="1"/>
    <col min="771" max="771" width="8.5546875" style="416" customWidth="1"/>
    <col min="772" max="772" width="5.6640625" style="416" customWidth="1"/>
    <col min="773" max="774" width="22.109375" style="416" customWidth="1"/>
    <col min="775" max="775" width="12" style="416" customWidth="1"/>
    <col min="776" max="1024" width="9.109375" style="416"/>
    <col min="1025" max="1025" width="5.6640625" style="416" customWidth="1"/>
    <col min="1026" max="1026" width="6.5546875" style="416" customWidth="1"/>
    <col min="1027" max="1027" width="8.5546875" style="416" customWidth="1"/>
    <col min="1028" max="1028" width="5.6640625" style="416" customWidth="1"/>
    <col min="1029" max="1030" width="22.109375" style="416" customWidth="1"/>
    <col min="1031" max="1031" width="12" style="416" customWidth="1"/>
    <col min="1032" max="1280" width="9.109375" style="416"/>
    <col min="1281" max="1281" width="5.6640625" style="416" customWidth="1"/>
    <col min="1282" max="1282" width="6.5546875" style="416" customWidth="1"/>
    <col min="1283" max="1283" width="8.5546875" style="416" customWidth="1"/>
    <col min="1284" max="1284" width="5.6640625" style="416" customWidth="1"/>
    <col min="1285" max="1286" width="22.109375" style="416" customWidth="1"/>
    <col min="1287" max="1287" width="12" style="416" customWidth="1"/>
    <col min="1288" max="1536" width="9.109375" style="416"/>
    <col min="1537" max="1537" width="5.6640625" style="416" customWidth="1"/>
    <col min="1538" max="1538" width="6.5546875" style="416" customWidth="1"/>
    <col min="1539" max="1539" width="8.5546875" style="416" customWidth="1"/>
    <col min="1540" max="1540" width="5.6640625" style="416" customWidth="1"/>
    <col min="1541" max="1542" width="22.109375" style="416" customWidth="1"/>
    <col min="1543" max="1543" width="12" style="416" customWidth="1"/>
    <col min="1544" max="1792" width="9.109375" style="416"/>
    <col min="1793" max="1793" width="5.6640625" style="416" customWidth="1"/>
    <col min="1794" max="1794" width="6.5546875" style="416" customWidth="1"/>
    <col min="1795" max="1795" width="8.5546875" style="416" customWidth="1"/>
    <col min="1796" max="1796" width="5.6640625" style="416" customWidth="1"/>
    <col min="1797" max="1798" width="22.109375" style="416" customWidth="1"/>
    <col min="1799" max="1799" width="12" style="416" customWidth="1"/>
    <col min="1800" max="2048" width="9.109375" style="416"/>
    <col min="2049" max="2049" width="5.6640625" style="416" customWidth="1"/>
    <col min="2050" max="2050" width="6.5546875" style="416" customWidth="1"/>
    <col min="2051" max="2051" width="8.5546875" style="416" customWidth="1"/>
    <col min="2052" max="2052" width="5.6640625" style="416" customWidth="1"/>
    <col min="2053" max="2054" width="22.109375" style="416" customWidth="1"/>
    <col min="2055" max="2055" width="12" style="416" customWidth="1"/>
    <col min="2056" max="2304" width="9.109375" style="416"/>
    <col min="2305" max="2305" width="5.6640625" style="416" customWidth="1"/>
    <col min="2306" max="2306" width="6.5546875" style="416" customWidth="1"/>
    <col min="2307" max="2307" width="8.5546875" style="416" customWidth="1"/>
    <col min="2308" max="2308" width="5.6640625" style="416" customWidth="1"/>
    <col min="2309" max="2310" width="22.109375" style="416" customWidth="1"/>
    <col min="2311" max="2311" width="12" style="416" customWidth="1"/>
    <col min="2312" max="2560" width="9.109375" style="416"/>
    <col min="2561" max="2561" width="5.6640625" style="416" customWidth="1"/>
    <col min="2562" max="2562" width="6.5546875" style="416" customWidth="1"/>
    <col min="2563" max="2563" width="8.5546875" style="416" customWidth="1"/>
    <col min="2564" max="2564" width="5.6640625" style="416" customWidth="1"/>
    <col min="2565" max="2566" width="22.109375" style="416" customWidth="1"/>
    <col min="2567" max="2567" width="12" style="416" customWidth="1"/>
    <col min="2568" max="2816" width="9.109375" style="416"/>
    <col min="2817" max="2817" width="5.6640625" style="416" customWidth="1"/>
    <col min="2818" max="2818" width="6.5546875" style="416" customWidth="1"/>
    <col min="2819" max="2819" width="8.5546875" style="416" customWidth="1"/>
    <col min="2820" max="2820" width="5.6640625" style="416" customWidth="1"/>
    <col min="2821" max="2822" width="22.109375" style="416" customWidth="1"/>
    <col min="2823" max="2823" width="12" style="416" customWidth="1"/>
    <col min="2824" max="3072" width="9.109375" style="416"/>
    <col min="3073" max="3073" width="5.6640625" style="416" customWidth="1"/>
    <col min="3074" max="3074" width="6.5546875" style="416" customWidth="1"/>
    <col min="3075" max="3075" width="8.5546875" style="416" customWidth="1"/>
    <col min="3076" max="3076" width="5.6640625" style="416" customWidth="1"/>
    <col min="3077" max="3078" width="22.109375" style="416" customWidth="1"/>
    <col min="3079" max="3079" width="12" style="416" customWidth="1"/>
    <col min="3080" max="3328" width="9.109375" style="416"/>
    <col min="3329" max="3329" width="5.6640625" style="416" customWidth="1"/>
    <col min="3330" max="3330" width="6.5546875" style="416" customWidth="1"/>
    <col min="3331" max="3331" width="8.5546875" style="416" customWidth="1"/>
    <col min="3332" max="3332" width="5.6640625" style="416" customWidth="1"/>
    <col min="3333" max="3334" width="22.109375" style="416" customWidth="1"/>
    <col min="3335" max="3335" width="12" style="416" customWidth="1"/>
    <col min="3336" max="3584" width="9.109375" style="416"/>
    <col min="3585" max="3585" width="5.6640625" style="416" customWidth="1"/>
    <col min="3586" max="3586" width="6.5546875" style="416" customWidth="1"/>
    <col min="3587" max="3587" width="8.5546875" style="416" customWidth="1"/>
    <col min="3588" max="3588" width="5.6640625" style="416" customWidth="1"/>
    <col min="3589" max="3590" width="22.109375" style="416" customWidth="1"/>
    <col min="3591" max="3591" width="12" style="416" customWidth="1"/>
    <col min="3592" max="3840" width="9.109375" style="416"/>
    <col min="3841" max="3841" width="5.6640625" style="416" customWidth="1"/>
    <col min="3842" max="3842" width="6.5546875" style="416" customWidth="1"/>
    <col min="3843" max="3843" width="8.5546875" style="416" customWidth="1"/>
    <col min="3844" max="3844" width="5.6640625" style="416" customWidth="1"/>
    <col min="3845" max="3846" width="22.109375" style="416" customWidth="1"/>
    <col min="3847" max="3847" width="12" style="416" customWidth="1"/>
    <col min="3848" max="4096" width="9.109375" style="416"/>
    <col min="4097" max="4097" width="5.6640625" style="416" customWidth="1"/>
    <col min="4098" max="4098" width="6.5546875" style="416" customWidth="1"/>
    <col min="4099" max="4099" width="8.5546875" style="416" customWidth="1"/>
    <col min="4100" max="4100" width="5.6640625" style="416" customWidth="1"/>
    <col min="4101" max="4102" width="22.109375" style="416" customWidth="1"/>
    <col min="4103" max="4103" width="12" style="416" customWidth="1"/>
    <col min="4104" max="4352" width="9.109375" style="416"/>
    <col min="4353" max="4353" width="5.6640625" style="416" customWidth="1"/>
    <col min="4354" max="4354" width="6.5546875" style="416" customWidth="1"/>
    <col min="4355" max="4355" width="8.5546875" style="416" customWidth="1"/>
    <col min="4356" max="4356" width="5.6640625" style="416" customWidth="1"/>
    <col min="4357" max="4358" width="22.109375" style="416" customWidth="1"/>
    <col min="4359" max="4359" width="12" style="416" customWidth="1"/>
    <col min="4360" max="4608" width="9.109375" style="416"/>
    <col min="4609" max="4609" width="5.6640625" style="416" customWidth="1"/>
    <col min="4610" max="4610" width="6.5546875" style="416" customWidth="1"/>
    <col min="4611" max="4611" width="8.5546875" style="416" customWidth="1"/>
    <col min="4612" max="4612" width="5.6640625" style="416" customWidth="1"/>
    <col min="4613" max="4614" width="22.109375" style="416" customWidth="1"/>
    <col min="4615" max="4615" width="12" style="416" customWidth="1"/>
    <col min="4616" max="4864" width="9.109375" style="416"/>
    <col min="4865" max="4865" width="5.6640625" style="416" customWidth="1"/>
    <col min="4866" max="4866" width="6.5546875" style="416" customWidth="1"/>
    <col min="4867" max="4867" width="8.5546875" style="416" customWidth="1"/>
    <col min="4868" max="4868" width="5.6640625" style="416" customWidth="1"/>
    <col min="4869" max="4870" width="22.109375" style="416" customWidth="1"/>
    <col min="4871" max="4871" width="12" style="416" customWidth="1"/>
    <col min="4872" max="5120" width="9.109375" style="416"/>
    <col min="5121" max="5121" width="5.6640625" style="416" customWidth="1"/>
    <col min="5122" max="5122" width="6.5546875" style="416" customWidth="1"/>
    <col min="5123" max="5123" width="8.5546875" style="416" customWidth="1"/>
    <col min="5124" max="5124" width="5.6640625" style="416" customWidth="1"/>
    <col min="5125" max="5126" width="22.109375" style="416" customWidth="1"/>
    <col min="5127" max="5127" width="12" style="416" customWidth="1"/>
    <col min="5128" max="5376" width="9.109375" style="416"/>
    <col min="5377" max="5377" width="5.6640625" style="416" customWidth="1"/>
    <col min="5378" max="5378" width="6.5546875" style="416" customWidth="1"/>
    <col min="5379" max="5379" width="8.5546875" style="416" customWidth="1"/>
    <col min="5380" max="5380" width="5.6640625" style="416" customWidth="1"/>
    <col min="5381" max="5382" width="22.109375" style="416" customWidth="1"/>
    <col min="5383" max="5383" width="12" style="416" customWidth="1"/>
    <col min="5384" max="5632" width="9.109375" style="416"/>
    <col min="5633" max="5633" width="5.6640625" style="416" customWidth="1"/>
    <col min="5634" max="5634" width="6.5546875" style="416" customWidth="1"/>
    <col min="5635" max="5635" width="8.5546875" style="416" customWidth="1"/>
    <col min="5636" max="5636" width="5.6640625" style="416" customWidth="1"/>
    <col min="5637" max="5638" width="22.109375" style="416" customWidth="1"/>
    <col min="5639" max="5639" width="12" style="416" customWidth="1"/>
    <col min="5640" max="5888" width="9.109375" style="416"/>
    <col min="5889" max="5889" width="5.6640625" style="416" customWidth="1"/>
    <col min="5890" max="5890" width="6.5546875" style="416" customWidth="1"/>
    <col min="5891" max="5891" width="8.5546875" style="416" customWidth="1"/>
    <col min="5892" max="5892" width="5.6640625" style="416" customWidth="1"/>
    <col min="5893" max="5894" width="22.109375" style="416" customWidth="1"/>
    <col min="5895" max="5895" width="12" style="416" customWidth="1"/>
    <col min="5896" max="6144" width="9.109375" style="416"/>
    <col min="6145" max="6145" width="5.6640625" style="416" customWidth="1"/>
    <col min="6146" max="6146" width="6.5546875" style="416" customWidth="1"/>
    <col min="6147" max="6147" width="8.5546875" style="416" customWidth="1"/>
    <col min="6148" max="6148" width="5.6640625" style="416" customWidth="1"/>
    <col min="6149" max="6150" width="22.109375" style="416" customWidth="1"/>
    <col min="6151" max="6151" width="12" style="416" customWidth="1"/>
    <col min="6152" max="6400" width="9.109375" style="416"/>
    <col min="6401" max="6401" width="5.6640625" style="416" customWidth="1"/>
    <col min="6402" max="6402" width="6.5546875" style="416" customWidth="1"/>
    <col min="6403" max="6403" width="8.5546875" style="416" customWidth="1"/>
    <col min="6404" max="6404" width="5.6640625" style="416" customWidth="1"/>
    <col min="6405" max="6406" width="22.109375" style="416" customWidth="1"/>
    <col min="6407" max="6407" width="12" style="416" customWidth="1"/>
    <col min="6408" max="6656" width="9.109375" style="416"/>
    <col min="6657" max="6657" width="5.6640625" style="416" customWidth="1"/>
    <col min="6658" max="6658" width="6.5546875" style="416" customWidth="1"/>
    <col min="6659" max="6659" width="8.5546875" style="416" customWidth="1"/>
    <col min="6660" max="6660" width="5.6640625" style="416" customWidth="1"/>
    <col min="6661" max="6662" width="22.109375" style="416" customWidth="1"/>
    <col min="6663" max="6663" width="12" style="416" customWidth="1"/>
    <col min="6664" max="6912" width="9.109375" style="416"/>
    <col min="6913" max="6913" width="5.6640625" style="416" customWidth="1"/>
    <col min="6914" max="6914" width="6.5546875" style="416" customWidth="1"/>
    <col min="6915" max="6915" width="8.5546875" style="416" customWidth="1"/>
    <col min="6916" max="6916" width="5.6640625" style="416" customWidth="1"/>
    <col min="6917" max="6918" width="22.109375" style="416" customWidth="1"/>
    <col min="6919" max="6919" width="12" style="416" customWidth="1"/>
    <col min="6920" max="7168" width="9.109375" style="416"/>
    <col min="7169" max="7169" width="5.6640625" style="416" customWidth="1"/>
    <col min="7170" max="7170" width="6.5546875" style="416" customWidth="1"/>
    <col min="7171" max="7171" width="8.5546875" style="416" customWidth="1"/>
    <col min="7172" max="7172" width="5.6640625" style="416" customWidth="1"/>
    <col min="7173" max="7174" width="22.109375" style="416" customWidth="1"/>
    <col min="7175" max="7175" width="12" style="416" customWidth="1"/>
    <col min="7176" max="7424" width="9.109375" style="416"/>
    <col min="7425" max="7425" width="5.6640625" style="416" customWidth="1"/>
    <col min="7426" max="7426" width="6.5546875" style="416" customWidth="1"/>
    <col min="7427" max="7427" width="8.5546875" style="416" customWidth="1"/>
    <col min="7428" max="7428" width="5.6640625" style="416" customWidth="1"/>
    <col min="7429" max="7430" width="22.109375" style="416" customWidth="1"/>
    <col min="7431" max="7431" width="12" style="416" customWidth="1"/>
    <col min="7432" max="7680" width="9.109375" style="416"/>
    <col min="7681" max="7681" width="5.6640625" style="416" customWidth="1"/>
    <col min="7682" max="7682" width="6.5546875" style="416" customWidth="1"/>
    <col min="7683" max="7683" width="8.5546875" style="416" customWidth="1"/>
    <col min="7684" max="7684" width="5.6640625" style="416" customWidth="1"/>
    <col min="7685" max="7686" width="22.109375" style="416" customWidth="1"/>
    <col min="7687" max="7687" width="12" style="416" customWidth="1"/>
    <col min="7688" max="7936" width="9.109375" style="416"/>
    <col min="7937" max="7937" width="5.6640625" style="416" customWidth="1"/>
    <col min="7938" max="7938" width="6.5546875" style="416" customWidth="1"/>
    <col min="7939" max="7939" width="8.5546875" style="416" customWidth="1"/>
    <col min="7940" max="7940" width="5.6640625" style="416" customWidth="1"/>
    <col min="7941" max="7942" width="22.109375" style="416" customWidth="1"/>
    <col min="7943" max="7943" width="12" style="416" customWidth="1"/>
    <col min="7944" max="8192" width="9.109375" style="416"/>
    <col min="8193" max="8193" width="5.6640625" style="416" customWidth="1"/>
    <col min="8194" max="8194" width="6.5546875" style="416" customWidth="1"/>
    <col min="8195" max="8195" width="8.5546875" style="416" customWidth="1"/>
    <col min="8196" max="8196" width="5.6640625" style="416" customWidth="1"/>
    <col min="8197" max="8198" width="22.109375" style="416" customWidth="1"/>
    <col min="8199" max="8199" width="12" style="416" customWidth="1"/>
    <col min="8200" max="8448" width="9.109375" style="416"/>
    <col min="8449" max="8449" width="5.6640625" style="416" customWidth="1"/>
    <col min="8450" max="8450" width="6.5546875" style="416" customWidth="1"/>
    <col min="8451" max="8451" width="8.5546875" style="416" customWidth="1"/>
    <col min="8452" max="8452" width="5.6640625" style="416" customWidth="1"/>
    <col min="8453" max="8454" width="22.109375" style="416" customWidth="1"/>
    <col min="8455" max="8455" width="12" style="416" customWidth="1"/>
    <col min="8456" max="8704" width="9.109375" style="416"/>
    <col min="8705" max="8705" width="5.6640625" style="416" customWidth="1"/>
    <col min="8706" max="8706" width="6.5546875" style="416" customWidth="1"/>
    <col min="8707" max="8707" width="8.5546875" style="416" customWidth="1"/>
    <col min="8708" max="8708" width="5.6640625" style="416" customWidth="1"/>
    <col min="8709" max="8710" width="22.109375" style="416" customWidth="1"/>
    <col min="8711" max="8711" width="12" style="416" customWidth="1"/>
    <col min="8712" max="8960" width="9.109375" style="416"/>
    <col min="8961" max="8961" width="5.6640625" style="416" customWidth="1"/>
    <col min="8962" max="8962" width="6.5546875" style="416" customWidth="1"/>
    <col min="8963" max="8963" width="8.5546875" style="416" customWidth="1"/>
    <col min="8964" max="8964" width="5.6640625" style="416" customWidth="1"/>
    <col min="8965" max="8966" width="22.109375" style="416" customWidth="1"/>
    <col min="8967" max="8967" width="12" style="416" customWidth="1"/>
    <col min="8968" max="9216" width="9.109375" style="416"/>
    <col min="9217" max="9217" width="5.6640625" style="416" customWidth="1"/>
    <col min="9218" max="9218" width="6.5546875" style="416" customWidth="1"/>
    <col min="9219" max="9219" width="8.5546875" style="416" customWidth="1"/>
    <col min="9220" max="9220" width="5.6640625" style="416" customWidth="1"/>
    <col min="9221" max="9222" width="22.109375" style="416" customWidth="1"/>
    <col min="9223" max="9223" width="12" style="416" customWidth="1"/>
    <col min="9224" max="9472" width="9.109375" style="416"/>
    <col min="9473" max="9473" width="5.6640625" style="416" customWidth="1"/>
    <col min="9474" max="9474" width="6.5546875" style="416" customWidth="1"/>
    <col min="9475" max="9475" width="8.5546875" style="416" customWidth="1"/>
    <col min="9476" max="9476" width="5.6640625" style="416" customWidth="1"/>
    <col min="9477" max="9478" width="22.109375" style="416" customWidth="1"/>
    <col min="9479" max="9479" width="12" style="416" customWidth="1"/>
    <col min="9480" max="9728" width="9.109375" style="416"/>
    <col min="9729" max="9729" width="5.6640625" style="416" customWidth="1"/>
    <col min="9730" max="9730" width="6.5546875" style="416" customWidth="1"/>
    <col min="9731" max="9731" width="8.5546875" style="416" customWidth="1"/>
    <col min="9732" max="9732" width="5.6640625" style="416" customWidth="1"/>
    <col min="9733" max="9734" width="22.109375" style="416" customWidth="1"/>
    <col min="9735" max="9735" width="12" style="416" customWidth="1"/>
    <col min="9736" max="9984" width="9.109375" style="416"/>
    <col min="9985" max="9985" width="5.6640625" style="416" customWidth="1"/>
    <col min="9986" max="9986" width="6.5546875" style="416" customWidth="1"/>
    <col min="9987" max="9987" width="8.5546875" style="416" customWidth="1"/>
    <col min="9988" max="9988" width="5.6640625" style="416" customWidth="1"/>
    <col min="9989" max="9990" width="22.109375" style="416" customWidth="1"/>
    <col min="9991" max="9991" width="12" style="416" customWidth="1"/>
    <col min="9992" max="10240" width="9.109375" style="416"/>
    <col min="10241" max="10241" width="5.6640625" style="416" customWidth="1"/>
    <col min="10242" max="10242" width="6.5546875" style="416" customWidth="1"/>
    <col min="10243" max="10243" width="8.5546875" style="416" customWidth="1"/>
    <col min="10244" max="10244" width="5.6640625" style="416" customWidth="1"/>
    <col min="10245" max="10246" width="22.109375" style="416" customWidth="1"/>
    <col min="10247" max="10247" width="12" style="416" customWidth="1"/>
    <col min="10248" max="10496" width="9.109375" style="416"/>
    <col min="10497" max="10497" width="5.6640625" style="416" customWidth="1"/>
    <col min="10498" max="10498" width="6.5546875" style="416" customWidth="1"/>
    <col min="10499" max="10499" width="8.5546875" style="416" customWidth="1"/>
    <col min="10500" max="10500" width="5.6640625" style="416" customWidth="1"/>
    <col min="10501" max="10502" width="22.109375" style="416" customWidth="1"/>
    <col min="10503" max="10503" width="12" style="416" customWidth="1"/>
    <col min="10504" max="10752" width="9.109375" style="416"/>
    <col min="10753" max="10753" width="5.6640625" style="416" customWidth="1"/>
    <col min="10754" max="10754" width="6.5546875" style="416" customWidth="1"/>
    <col min="10755" max="10755" width="8.5546875" style="416" customWidth="1"/>
    <col min="10756" max="10756" width="5.6640625" style="416" customWidth="1"/>
    <col min="10757" max="10758" width="22.109375" style="416" customWidth="1"/>
    <col min="10759" max="10759" width="12" style="416" customWidth="1"/>
    <col min="10760" max="11008" width="9.109375" style="416"/>
    <col min="11009" max="11009" width="5.6640625" style="416" customWidth="1"/>
    <col min="11010" max="11010" width="6.5546875" style="416" customWidth="1"/>
    <col min="11011" max="11011" width="8.5546875" style="416" customWidth="1"/>
    <col min="11012" max="11012" width="5.6640625" style="416" customWidth="1"/>
    <col min="11013" max="11014" width="22.109375" style="416" customWidth="1"/>
    <col min="11015" max="11015" width="12" style="416" customWidth="1"/>
    <col min="11016" max="11264" width="9.109375" style="416"/>
    <col min="11265" max="11265" width="5.6640625" style="416" customWidth="1"/>
    <col min="11266" max="11266" width="6.5546875" style="416" customWidth="1"/>
    <col min="11267" max="11267" width="8.5546875" style="416" customWidth="1"/>
    <col min="11268" max="11268" width="5.6640625" style="416" customWidth="1"/>
    <col min="11269" max="11270" width="22.109375" style="416" customWidth="1"/>
    <col min="11271" max="11271" width="12" style="416" customWidth="1"/>
    <col min="11272" max="11520" width="9.109375" style="416"/>
    <col min="11521" max="11521" width="5.6640625" style="416" customWidth="1"/>
    <col min="11522" max="11522" width="6.5546875" style="416" customWidth="1"/>
    <col min="11523" max="11523" width="8.5546875" style="416" customWidth="1"/>
    <col min="11524" max="11524" width="5.6640625" style="416" customWidth="1"/>
    <col min="11525" max="11526" width="22.109375" style="416" customWidth="1"/>
    <col min="11527" max="11527" width="12" style="416" customWidth="1"/>
    <col min="11528" max="11776" width="9.109375" style="416"/>
    <col min="11777" max="11777" width="5.6640625" style="416" customWidth="1"/>
    <col min="11778" max="11778" width="6.5546875" style="416" customWidth="1"/>
    <col min="11779" max="11779" width="8.5546875" style="416" customWidth="1"/>
    <col min="11780" max="11780" width="5.6640625" style="416" customWidth="1"/>
    <col min="11781" max="11782" width="22.109375" style="416" customWidth="1"/>
    <col min="11783" max="11783" width="12" style="416" customWidth="1"/>
    <col min="11784" max="12032" width="9.109375" style="416"/>
    <col min="12033" max="12033" width="5.6640625" style="416" customWidth="1"/>
    <col min="12034" max="12034" width="6.5546875" style="416" customWidth="1"/>
    <col min="12035" max="12035" width="8.5546875" style="416" customWidth="1"/>
    <col min="12036" max="12036" width="5.6640625" style="416" customWidth="1"/>
    <col min="12037" max="12038" width="22.109375" style="416" customWidth="1"/>
    <col min="12039" max="12039" width="12" style="416" customWidth="1"/>
    <col min="12040" max="12288" width="9.109375" style="416"/>
    <col min="12289" max="12289" width="5.6640625" style="416" customWidth="1"/>
    <col min="12290" max="12290" width="6.5546875" style="416" customWidth="1"/>
    <col min="12291" max="12291" width="8.5546875" style="416" customWidth="1"/>
    <col min="12292" max="12292" width="5.6640625" style="416" customWidth="1"/>
    <col min="12293" max="12294" width="22.109375" style="416" customWidth="1"/>
    <col min="12295" max="12295" width="12" style="416" customWidth="1"/>
    <col min="12296" max="12544" width="9.109375" style="416"/>
    <col min="12545" max="12545" width="5.6640625" style="416" customWidth="1"/>
    <col min="12546" max="12546" width="6.5546875" style="416" customWidth="1"/>
    <col min="12547" max="12547" width="8.5546875" style="416" customWidth="1"/>
    <col min="12548" max="12548" width="5.6640625" style="416" customWidth="1"/>
    <col min="12549" max="12550" width="22.109375" style="416" customWidth="1"/>
    <col min="12551" max="12551" width="12" style="416" customWidth="1"/>
    <col min="12552" max="12800" width="9.109375" style="416"/>
    <col min="12801" max="12801" width="5.6640625" style="416" customWidth="1"/>
    <col min="12802" max="12802" width="6.5546875" style="416" customWidth="1"/>
    <col min="12803" max="12803" width="8.5546875" style="416" customWidth="1"/>
    <col min="12804" max="12804" width="5.6640625" style="416" customWidth="1"/>
    <col min="12805" max="12806" width="22.109375" style="416" customWidth="1"/>
    <col min="12807" max="12807" width="12" style="416" customWidth="1"/>
    <col min="12808" max="13056" width="9.109375" style="416"/>
    <col min="13057" max="13057" width="5.6640625" style="416" customWidth="1"/>
    <col min="13058" max="13058" width="6.5546875" style="416" customWidth="1"/>
    <col min="13059" max="13059" width="8.5546875" style="416" customWidth="1"/>
    <col min="13060" max="13060" width="5.6640625" style="416" customWidth="1"/>
    <col min="13061" max="13062" width="22.109375" style="416" customWidth="1"/>
    <col min="13063" max="13063" width="12" style="416" customWidth="1"/>
    <col min="13064" max="13312" width="9.109375" style="416"/>
    <col min="13313" max="13313" width="5.6640625" style="416" customWidth="1"/>
    <col min="13314" max="13314" width="6.5546875" style="416" customWidth="1"/>
    <col min="13315" max="13315" width="8.5546875" style="416" customWidth="1"/>
    <col min="13316" max="13316" width="5.6640625" style="416" customWidth="1"/>
    <col min="13317" max="13318" width="22.109375" style="416" customWidth="1"/>
    <col min="13319" max="13319" width="12" style="416" customWidth="1"/>
    <col min="13320" max="13568" width="9.109375" style="416"/>
    <col min="13569" max="13569" width="5.6640625" style="416" customWidth="1"/>
    <col min="13570" max="13570" width="6.5546875" style="416" customWidth="1"/>
    <col min="13571" max="13571" width="8.5546875" style="416" customWidth="1"/>
    <col min="13572" max="13572" width="5.6640625" style="416" customWidth="1"/>
    <col min="13573" max="13574" width="22.109375" style="416" customWidth="1"/>
    <col min="13575" max="13575" width="12" style="416" customWidth="1"/>
    <col min="13576" max="13824" width="9.109375" style="416"/>
    <col min="13825" max="13825" width="5.6640625" style="416" customWidth="1"/>
    <col min="13826" max="13826" width="6.5546875" style="416" customWidth="1"/>
    <col min="13827" max="13827" width="8.5546875" style="416" customWidth="1"/>
    <col min="13828" max="13828" width="5.6640625" style="416" customWidth="1"/>
    <col min="13829" max="13830" width="22.109375" style="416" customWidth="1"/>
    <col min="13831" max="13831" width="12" style="416" customWidth="1"/>
    <col min="13832" max="14080" width="9.109375" style="416"/>
    <col min="14081" max="14081" width="5.6640625" style="416" customWidth="1"/>
    <col min="14082" max="14082" width="6.5546875" style="416" customWidth="1"/>
    <col min="14083" max="14083" width="8.5546875" style="416" customWidth="1"/>
    <col min="14084" max="14084" width="5.6640625" style="416" customWidth="1"/>
    <col min="14085" max="14086" width="22.109375" style="416" customWidth="1"/>
    <col min="14087" max="14087" width="12" style="416" customWidth="1"/>
    <col min="14088" max="14336" width="9.109375" style="416"/>
    <col min="14337" max="14337" width="5.6640625" style="416" customWidth="1"/>
    <col min="14338" max="14338" width="6.5546875" style="416" customWidth="1"/>
    <col min="14339" max="14339" width="8.5546875" style="416" customWidth="1"/>
    <col min="14340" max="14340" width="5.6640625" style="416" customWidth="1"/>
    <col min="14341" max="14342" width="22.109375" style="416" customWidth="1"/>
    <col min="14343" max="14343" width="12" style="416" customWidth="1"/>
    <col min="14344" max="14592" width="9.109375" style="416"/>
    <col min="14593" max="14593" width="5.6640625" style="416" customWidth="1"/>
    <col min="14594" max="14594" width="6.5546875" style="416" customWidth="1"/>
    <col min="14595" max="14595" width="8.5546875" style="416" customWidth="1"/>
    <col min="14596" max="14596" width="5.6640625" style="416" customWidth="1"/>
    <col min="14597" max="14598" width="22.109375" style="416" customWidth="1"/>
    <col min="14599" max="14599" width="12" style="416" customWidth="1"/>
    <col min="14600" max="14848" width="9.109375" style="416"/>
    <col min="14849" max="14849" width="5.6640625" style="416" customWidth="1"/>
    <col min="14850" max="14850" width="6.5546875" style="416" customWidth="1"/>
    <col min="14851" max="14851" width="8.5546875" style="416" customWidth="1"/>
    <col min="14852" max="14852" width="5.6640625" style="416" customWidth="1"/>
    <col min="14853" max="14854" width="22.109375" style="416" customWidth="1"/>
    <col min="14855" max="14855" width="12" style="416" customWidth="1"/>
    <col min="14856" max="15104" width="9.109375" style="416"/>
    <col min="15105" max="15105" width="5.6640625" style="416" customWidth="1"/>
    <col min="15106" max="15106" width="6.5546875" style="416" customWidth="1"/>
    <col min="15107" max="15107" width="8.5546875" style="416" customWidth="1"/>
    <col min="15108" max="15108" width="5.6640625" style="416" customWidth="1"/>
    <col min="15109" max="15110" width="22.109375" style="416" customWidth="1"/>
    <col min="15111" max="15111" width="12" style="416" customWidth="1"/>
    <col min="15112" max="15360" width="9.109375" style="416"/>
    <col min="15361" max="15361" width="5.6640625" style="416" customWidth="1"/>
    <col min="15362" max="15362" width="6.5546875" style="416" customWidth="1"/>
    <col min="15363" max="15363" width="8.5546875" style="416" customWidth="1"/>
    <col min="15364" max="15364" width="5.6640625" style="416" customWidth="1"/>
    <col min="15365" max="15366" width="22.109375" style="416" customWidth="1"/>
    <col min="15367" max="15367" width="12" style="416" customWidth="1"/>
    <col min="15368" max="15616" width="9.109375" style="416"/>
    <col min="15617" max="15617" width="5.6640625" style="416" customWidth="1"/>
    <col min="15618" max="15618" width="6.5546875" style="416" customWidth="1"/>
    <col min="15619" max="15619" width="8.5546875" style="416" customWidth="1"/>
    <col min="15620" max="15620" width="5.6640625" style="416" customWidth="1"/>
    <col min="15621" max="15622" width="22.109375" style="416" customWidth="1"/>
    <col min="15623" max="15623" width="12" style="416" customWidth="1"/>
    <col min="15624" max="15872" width="9.109375" style="416"/>
    <col min="15873" max="15873" width="5.6640625" style="416" customWidth="1"/>
    <col min="15874" max="15874" width="6.5546875" style="416" customWidth="1"/>
    <col min="15875" max="15875" width="8.5546875" style="416" customWidth="1"/>
    <col min="15876" max="15876" width="5.6640625" style="416" customWidth="1"/>
    <col min="15877" max="15878" width="22.109375" style="416" customWidth="1"/>
    <col min="15879" max="15879" width="12" style="416" customWidth="1"/>
    <col min="15880" max="16128" width="9.109375" style="416"/>
    <col min="16129" max="16129" width="5.6640625" style="416" customWidth="1"/>
    <col min="16130" max="16130" width="6.5546875" style="416" customWidth="1"/>
    <col min="16131" max="16131" width="8.5546875" style="416" customWidth="1"/>
    <col min="16132" max="16132" width="5.6640625" style="416" customWidth="1"/>
    <col min="16133" max="16134" width="22.109375" style="416" customWidth="1"/>
    <col min="16135" max="16135" width="12" style="416" customWidth="1"/>
    <col min="16136" max="16384" width="9.109375" style="416"/>
  </cols>
  <sheetData>
    <row r="1" spans="1:13" ht="45" customHeight="1">
      <c r="A1" s="548" t="s">
        <v>508</v>
      </c>
      <c r="B1" s="549"/>
      <c r="C1" s="549"/>
      <c r="D1" s="549"/>
      <c r="E1" s="549"/>
      <c r="F1" s="549"/>
      <c r="G1" s="550"/>
    </row>
    <row r="2" spans="1:13" ht="25.5" customHeight="1">
      <c r="A2" s="551"/>
      <c r="B2" s="552"/>
      <c r="C2" s="552"/>
      <c r="D2" s="552"/>
      <c r="E2" s="552"/>
      <c r="F2" s="552"/>
      <c r="G2" s="553"/>
    </row>
    <row r="3" spans="1:13" ht="21" hidden="1">
      <c r="A3" s="554"/>
      <c r="B3" s="555"/>
      <c r="C3" s="555"/>
      <c r="D3" s="555"/>
      <c r="E3" s="555"/>
      <c r="F3" s="555"/>
      <c r="G3" s="556"/>
    </row>
    <row r="4" spans="1:13" ht="48" customHeight="1">
      <c r="A4" s="433" t="s">
        <v>357</v>
      </c>
      <c r="B4" s="433" t="s">
        <v>358</v>
      </c>
      <c r="C4" s="433" t="s">
        <v>359</v>
      </c>
      <c r="D4" s="433" t="s">
        <v>360</v>
      </c>
      <c r="E4" s="434"/>
      <c r="F4" s="434"/>
      <c r="G4" s="434" t="s">
        <v>361</v>
      </c>
    </row>
    <row r="5" spans="1:13" ht="21.9" customHeight="1">
      <c r="A5" s="451" t="s">
        <v>362</v>
      </c>
      <c r="B5" s="445"/>
      <c r="C5" s="438" t="s">
        <v>301</v>
      </c>
      <c r="D5" s="438"/>
      <c r="E5" s="434" t="s">
        <v>303</v>
      </c>
      <c r="F5" s="434" t="s">
        <v>304</v>
      </c>
      <c r="G5" s="437"/>
    </row>
    <row r="6" spans="1:13" ht="21.9" customHeight="1">
      <c r="A6" s="451"/>
      <c r="B6" s="435"/>
      <c r="C6" s="436"/>
      <c r="D6" s="436"/>
      <c r="E6" s="434" t="s">
        <v>308</v>
      </c>
      <c r="F6" s="434" t="s">
        <v>309</v>
      </c>
      <c r="G6" s="437"/>
      <c r="J6" s="439"/>
      <c r="K6" s="439"/>
      <c r="L6" s="434"/>
      <c r="M6" s="434"/>
    </row>
    <row r="7" spans="1:13" ht="21.9" customHeight="1">
      <c r="A7" s="451"/>
      <c r="B7" s="435"/>
      <c r="C7" s="438"/>
      <c r="D7" s="438"/>
      <c r="E7" s="434" t="s">
        <v>310</v>
      </c>
      <c r="F7" s="434" t="s">
        <v>311</v>
      </c>
      <c r="G7" s="437"/>
      <c r="J7" s="434"/>
      <c r="K7" s="434"/>
      <c r="L7" s="434"/>
      <c r="M7" s="434"/>
    </row>
    <row r="8" spans="1:13" ht="21.9" customHeight="1">
      <c r="A8" s="451"/>
      <c r="B8" s="435"/>
      <c r="C8" s="438"/>
      <c r="D8" s="438"/>
      <c r="E8" s="434" t="s">
        <v>314</v>
      </c>
      <c r="F8" s="434" t="s">
        <v>315</v>
      </c>
      <c r="G8" s="437"/>
      <c r="J8" s="434"/>
      <c r="K8" s="434"/>
      <c r="L8" s="434"/>
      <c r="M8" s="434"/>
    </row>
    <row r="9" spans="1:13" ht="21.9" customHeight="1">
      <c r="A9" s="451"/>
      <c r="B9" s="435"/>
      <c r="C9" s="438"/>
      <c r="D9" s="438"/>
      <c r="E9" s="434" t="s">
        <v>401</v>
      </c>
      <c r="F9" s="434" t="s">
        <v>317</v>
      </c>
      <c r="G9" s="437"/>
    </row>
    <row r="10" spans="1:13" ht="21.9" customHeight="1">
      <c r="A10" s="451" t="s">
        <v>365</v>
      </c>
      <c r="B10" s="435"/>
      <c r="C10" s="438"/>
      <c r="D10" s="438"/>
      <c r="E10" s="434" t="s">
        <v>321</v>
      </c>
      <c r="F10" s="440" t="s">
        <v>322</v>
      </c>
      <c r="G10" s="441"/>
      <c r="K10" s="435"/>
      <c r="L10" s="435"/>
      <c r="M10" s="441"/>
    </row>
    <row r="11" spans="1:13" ht="21.9" customHeight="1">
      <c r="A11" s="451"/>
      <c r="B11" s="435"/>
      <c r="C11" s="438" t="s">
        <v>355</v>
      </c>
      <c r="D11" s="438"/>
      <c r="E11" s="434" t="s">
        <v>221</v>
      </c>
      <c r="F11" s="434" t="s">
        <v>222</v>
      </c>
      <c r="G11" s="441"/>
      <c r="K11" s="435"/>
      <c r="L11" s="435"/>
      <c r="M11" s="441"/>
    </row>
    <row r="12" spans="1:13" ht="21.9" customHeight="1">
      <c r="A12" s="451"/>
      <c r="B12" s="435"/>
      <c r="C12" s="438"/>
      <c r="D12" s="438"/>
      <c r="E12" s="434" t="s">
        <v>223</v>
      </c>
      <c r="F12" s="440" t="s">
        <v>224</v>
      </c>
      <c r="G12" s="437"/>
    </row>
    <row r="13" spans="1:13" ht="21.9" customHeight="1">
      <c r="A13" s="451"/>
      <c r="B13" s="435"/>
      <c r="C13" s="438"/>
      <c r="D13" s="438"/>
      <c r="E13" s="434" t="s">
        <v>225</v>
      </c>
      <c r="F13" s="434" t="s">
        <v>226</v>
      </c>
      <c r="G13" s="437"/>
      <c r="K13" s="435"/>
      <c r="L13" s="435"/>
      <c r="M13" s="441"/>
    </row>
    <row r="14" spans="1:13" ht="21.9" customHeight="1">
      <c r="A14" s="451"/>
      <c r="B14" s="443"/>
      <c r="C14" s="438"/>
      <c r="D14" s="438"/>
      <c r="E14" s="434" t="s">
        <v>402</v>
      </c>
      <c r="F14" s="434" t="s">
        <v>228</v>
      </c>
      <c r="G14" s="437"/>
    </row>
    <row r="15" spans="1:13" ht="21.9" customHeight="1">
      <c r="A15" s="451" t="s">
        <v>373</v>
      </c>
      <c r="B15" s="435"/>
      <c r="C15" s="438"/>
      <c r="D15" s="438"/>
      <c r="E15" s="434" t="s">
        <v>229</v>
      </c>
      <c r="F15" s="434" t="s">
        <v>230</v>
      </c>
      <c r="G15" s="441"/>
      <c r="K15" s="435"/>
      <c r="L15" s="435"/>
      <c r="M15" s="441"/>
    </row>
    <row r="16" spans="1:13" ht="21.9" customHeight="1">
      <c r="A16" s="451"/>
      <c r="B16" s="434"/>
      <c r="C16" s="438"/>
      <c r="D16" s="438"/>
      <c r="E16" s="434" t="s">
        <v>231</v>
      </c>
      <c r="F16" s="434" t="s">
        <v>403</v>
      </c>
      <c r="G16" s="437"/>
    </row>
    <row r="17" spans="1:13" ht="21.9" customHeight="1">
      <c r="A17" s="451"/>
      <c r="B17" s="435"/>
      <c r="C17" s="438"/>
      <c r="D17" s="438"/>
      <c r="E17" s="434" t="s">
        <v>232</v>
      </c>
      <c r="F17" s="434" t="s">
        <v>233</v>
      </c>
      <c r="G17" s="437"/>
    </row>
    <row r="18" spans="1:13" ht="21.9" customHeight="1">
      <c r="A18" s="451"/>
      <c r="B18" s="435"/>
      <c r="C18" s="438"/>
      <c r="D18" s="438"/>
      <c r="E18" s="434" t="s">
        <v>234</v>
      </c>
      <c r="F18" s="434" t="s">
        <v>235</v>
      </c>
      <c r="G18" s="437"/>
    </row>
    <row r="19" spans="1:13" ht="21.9" customHeight="1">
      <c r="A19" s="451"/>
      <c r="B19" s="435"/>
      <c r="C19" s="438" t="s">
        <v>301</v>
      </c>
      <c r="D19" s="438"/>
      <c r="E19" s="434" t="s">
        <v>302</v>
      </c>
      <c r="F19" s="434" t="s">
        <v>404</v>
      </c>
      <c r="G19" s="437"/>
    </row>
    <row r="20" spans="1:13" ht="21.9" customHeight="1">
      <c r="A20" s="451" t="s">
        <v>377</v>
      </c>
      <c r="B20" s="435"/>
      <c r="C20" s="438"/>
      <c r="D20" s="438"/>
      <c r="E20" s="434" t="s">
        <v>305</v>
      </c>
      <c r="F20" s="434" t="s">
        <v>306</v>
      </c>
      <c r="G20" s="437"/>
    </row>
    <row r="21" spans="1:13" ht="21.9" customHeight="1">
      <c r="A21" s="451"/>
      <c r="B21" s="435"/>
      <c r="C21" s="438"/>
      <c r="D21" s="438"/>
      <c r="E21" s="434" t="s">
        <v>405</v>
      </c>
      <c r="F21" s="434" t="s">
        <v>406</v>
      </c>
      <c r="G21" s="437"/>
      <c r="K21" s="435"/>
      <c r="L21" s="435"/>
      <c r="M21" s="441"/>
    </row>
    <row r="22" spans="1:13" ht="21.9" customHeight="1">
      <c r="A22" s="451"/>
      <c r="B22" s="435"/>
      <c r="C22" s="438"/>
      <c r="D22" s="438"/>
      <c r="E22" s="434" t="s">
        <v>407</v>
      </c>
      <c r="F22" s="434" t="s">
        <v>312</v>
      </c>
      <c r="G22" s="441"/>
    </row>
    <row r="23" spans="1:13" ht="21.9" customHeight="1">
      <c r="A23" s="451"/>
      <c r="B23" s="435"/>
      <c r="C23" s="438"/>
      <c r="D23" s="438"/>
      <c r="E23" s="434" t="s">
        <v>313</v>
      </c>
      <c r="F23" s="440" t="s">
        <v>408</v>
      </c>
      <c r="G23" s="441"/>
      <c r="K23" s="435"/>
      <c r="L23" s="435"/>
      <c r="M23" s="441"/>
    </row>
    <row r="24" spans="1:13" ht="21.9" customHeight="1">
      <c r="A24" s="451"/>
      <c r="B24" s="443"/>
      <c r="C24" s="438"/>
      <c r="D24" s="444"/>
      <c r="E24" s="434" t="s">
        <v>409</v>
      </c>
      <c r="F24" s="434" t="s">
        <v>410</v>
      </c>
      <c r="G24" s="441"/>
      <c r="K24" s="435"/>
      <c r="L24" s="435"/>
      <c r="M24" s="441"/>
    </row>
    <row r="25" spans="1:13" ht="21.9" customHeight="1">
      <c r="A25" s="451" t="s">
        <v>379</v>
      </c>
      <c r="B25" s="435"/>
      <c r="C25" s="438"/>
      <c r="D25" s="438"/>
      <c r="E25" s="434" t="s">
        <v>319</v>
      </c>
      <c r="F25" s="434" t="s">
        <v>320</v>
      </c>
      <c r="G25" s="437"/>
    </row>
    <row r="26" spans="1:13" ht="21.9" customHeight="1">
      <c r="A26" s="451"/>
      <c r="B26" s="435"/>
      <c r="C26" s="438"/>
      <c r="D26" s="438"/>
      <c r="E26" s="434" t="s">
        <v>411</v>
      </c>
      <c r="F26" s="434" t="s">
        <v>323</v>
      </c>
      <c r="G26" s="441"/>
    </row>
    <row r="27" spans="1:13" ht="21.9" customHeight="1">
      <c r="A27" s="451"/>
      <c r="B27" s="435"/>
      <c r="C27" s="438" t="s">
        <v>355</v>
      </c>
      <c r="D27" s="438" t="s">
        <v>412</v>
      </c>
      <c r="E27" s="434"/>
      <c r="F27" s="434"/>
      <c r="G27" s="437"/>
      <c r="K27" s="435"/>
      <c r="L27" s="435"/>
      <c r="M27" s="441"/>
    </row>
    <row r="28" spans="1:13" ht="21.9" customHeight="1">
      <c r="A28" s="451"/>
      <c r="B28" s="435"/>
      <c r="C28" s="438"/>
      <c r="D28" s="438" t="s">
        <v>412</v>
      </c>
      <c r="E28" s="434"/>
      <c r="F28" s="434"/>
      <c r="G28" s="437"/>
    </row>
    <row r="29" spans="1:13" ht="21.9" customHeight="1">
      <c r="A29" s="452"/>
      <c r="C29" s="438"/>
      <c r="D29" s="438" t="s">
        <v>412</v>
      </c>
      <c r="E29" s="434"/>
      <c r="F29" s="434"/>
      <c r="G29" s="441"/>
    </row>
    <row r="30" spans="1:13" ht="21.9" customHeight="1">
      <c r="A30" s="451" t="s">
        <v>386</v>
      </c>
      <c r="B30" s="435"/>
      <c r="C30" s="438"/>
      <c r="D30" s="438" t="s">
        <v>412</v>
      </c>
      <c r="E30" s="434"/>
      <c r="F30" s="434"/>
      <c r="G30" s="437"/>
    </row>
    <row r="31" spans="1:13" ht="21.9" customHeight="1">
      <c r="A31" s="452"/>
      <c r="C31" s="438" t="s">
        <v>301</v>
      </c>
      <c r="D31" s="438" t="s">
        <v>412</v>
      </c>
      <c r="E31" s="434"/>
      <c r="F31" s="434"/>
      <c r="G31" s="437"/>
    </row>
    <row r="32" spans="1:13" ht="21.9" customHeight="1">
      <c r="A32" s="451"/>
      <c r="B32" s="435"/>
      <c r="C32" s="438"/>
      <c r="D32" s="438" t="s">
        <v>412</v>
      </c>
      <c r="E32" s="434"/>
      <c r="F32" s="434"/>
      <c r="G32" s="437"/>
    </row>
    <row r="33" spans="1:13" ht="21.9" customHeight="1">
      <c r="A33" s="451"/>
      <c r="B33" s="435"/>
      <c r="C33" s="438"/>
      <c r="D33" s="438" t="s">
        <v>412</v>
      </c>
      <c r="E33" s="434"/>
      <c r="F33" s="434"/>
      <c r="G33" s="437"/>
    </row>
    <row r="34" spans="1:13" ht="21.9" customHeight="1">
      <c r="A34" s="451"/>
      <c r="B34" s="435"/>
      <c r="C34" s="438"/>
      <c r="D34" s="438" t="s">
        <v>412</v>
      </c>
      <c r="E34" s="434"/>
      <c r="F34" s="434"/>
      <c r="G34" s="437"/>
    </row>
    <row r="35" spans="1:13" ht="21.9" customHeight="1">
      <c r="A35" s="451" t="s">
        <v>390</v>
      </c>
      <c r="B35" s="435"/>
      <c r="C35" s="438"/>
      <c r="D35" s="438"/>
      <c r="E35" s="442" t="s">
        <v>391</v>
      </c>
      <c r="F35" s="442"/>
      <c r="G35" s="441"/>
      <c r="K35" s="435"/>
      <c r="L35" s="435"/>
      <c r="M35" s="441"/>
    </row>
    <row r="36" spans="1:13" ht="21.9" customHeight="1">
      <c r="A36" s="451"/>
      <c r="B36" s="434"/>
      <c r="C36" s="434"/>
      <c r="D36" s="434"/>
      <c r="E36" s="434"/>
      <c r="F36" s="434"/>
      <c r="G36" s="437"/>
    </row>
    <row r="37" spans="1:13" ht="21.9" customHeight="1">
      <c r="A37" s="434"/>
      <c r="B37" s="434"/>
      <c r="C37" s="434"/>
      <c r="D37" s="434"/>
      <c r="E37" s="434"/>
      <c r="F37" s="434"/>
      <c r="G37" s="437"/>
    </row>
    <row r="38" spans="1:13" ht="21.9" customHeight="1">
      <c r="A38" s="434"/>
      <c r="B38" s="434"/>
      <c r="C38" s="434"/>
      <c r="D38" s="434"/>
      <c r="E38" s="434"/>
      <c r="F38" s="434"/>
      <c r="G38" s="437"/>
    </row>
    <row r="39" spans="1:13" ht="21.9" customHeight="1">
      <c r="A39" s="434"/>
      <c r="B39" s="434"/>
      <c r="C39" s="434"/>
      <c r="D39" s="434"/>
      <c r="E39" s="434"/>
      <c r="F39" s="434"/>
      <c r="G39" s="437"/>
    </row>
    <row r="40" spans="1:13" ht="21.9" customHeight="1">
      <c r="A40" s="434"/>
      <c r="B40" s="434"/>
      <c r="C40" s="434"/>
      <c r="D40" s="434"/>
      <c r="E40" s="434"/>
      <c r="F40" s="434"/>
      <c r="G40" s="441"/>
    </row>
    <row r="41" spans="1:13" ht="21.9" customHeight="1">
      <c r="A41" s="434"/>
      <c r="B41" s="434"/>
      <c r="C41" s="434"/>
      <c r="D41" s="434"/>
      <c r="E41" s="434"/>
      <c r="F41" s="434"/>
      <c r="G41" s="437"/>
    </row>
    <row r="42" spans="1:13" ht="21.9" customHeight="1">
      <c r="A42" s="434"/>
      <c r="B42" s="434"/>
      <c r="C42" s="434"/>
      <c r="D42" s="434"/>
      <c r="E42" s="434"/>
      <c r="F42" s="434"/>
      <c r="G42" s="437"/>
    </row>
    <row r="43" spans="1:13" ht="21.9" customHeight="1">
      <c r="A43" s="434"/>
      <c r="B43" s="435"/>
      <c r="C43" s="434"/>
      <c r="D43" s="434"/>
      <c r="E43" s="434"/>
      <c r="F43" s="434"/>
      <c r="G43" s="437"/>
    </row>
    <row r="44" spans="1:13" ht="21.9" customHeight="1">
      <c r="A44" s="434"/>
      <c r="B44" s="434"/>
      <c r="C44" s="434"/>
      <c r="D44" s="434"/>
      <c r="E44" s="438"/>
      <c r="F44" s="434"/>
      <c r="G44" s="437"/>
    </row>
    <row r="45" spans="1:13" ht="21.9" customHeight="1">
      <c r="A45" s="434"/>
      <c r="B45" s="434"/>
      <c r="C45" s="434"/>
      <c r="D45" s="434"/>
      <c r="E45" s="434"/>
      <c r="F45" s="434"/>
      <c r="G45" s="437"/>
    </row>
    <row r="46" spans="1:13" ht="21.9" customHeight="1">
      <c r="A46" s="434"/>
      <c r="B46" s="434"/>
      <c r="C46" s="434"/>
      <c r="D46" s="434"/>
      <c r="E46" s="434"/>
      <c r="F46" s="434"/>
      <c r="G46" s="437"/>
    </row>
    <row r="47" spans="1:13" ht="21.9" customHeight="1">
      <c r="A47" s="434"/>
      <c r="B47" s="434"/>
      <c r="C47" s="434"/>
      <c r="D47" s="434"/>
      <c r="E47" s="434"/>
      <c r="F47" s="434"/>
      <c r="G47" s="437"/>
    </row>
    <row r="48" spans="1:13" ht="21.9" customHeight="1">
      <c r="A48" s="434"/>
      <c r="B48" s="434"/>
      <c r="C48" s="434"/>
      <c r="D48" s="434"/>
      <c r="E48" s="434"/>
      <c r="F48" s="434"/>
      <c r="G48" s="437"/>
    </row>
    <row r="49" spans="1:7" ht="21.9" customHeight="1">
      <c r="A49" s="434"/>
      <c r="B49" s="434"/>
      <c r="C49" s="434"/>
      <c r="D49" s="434"/>
      <c r="E49" s="434"/>
      <c r="F49" s="434"/>
      <c r="G49" s="437"/>
    </row>
    <row r="50" spans="1:7" ht="21.9" customHeight="1">
      <c r="A50" s="434"/>
      <c r="B50" s="434"/>
      <c r="C50" s="434"/>
      <c r="D50" s="434"/>
      <c r="E50" s="434"/>
      <c r="F50" s="434"/>
      <c r="G50" s="437"/>
    </row>
    <row r="51" spans="1:7" ht="21.9" customHeight="1">
      <c r="A51" s="434"/>
      <c r="B51" s="434"/>
      <c r="C51" s="434"/>
      <c r="D51" s="434"/>
      <c r="E51" s="434"/>
      <c r="F51" s="434"/>
      <c r="G51" s="437"/>
    </row>
    <row r="52" spans="1:7" ht="21.9" customHeight="1">
      <c r="A52" s="434"/>
      <c r="B52" s="434"/>
      <c r="C52" s="434"/>
      <c r="D52" s="434"/>
      <c r="E52" s="434"/>
      <c r="F52" s="434"/>
      <c r="G52" s="437"/>
    </row>
    <row r="53" spans="1:7" ht="21.9" customHeight="1">
      <c r="A53" s="434"/>
      <c r="B53" s="434"/>
      <c r="C53" s="434"/>
      <c r="D53" s="434"/>
      <c r="E53" s="434"/>
      <c r="F53" s="434"/>
      <c r="G53" s="437"/>
    </row>
    <row r="54" spans="1:7" ht="21.9" customHeight="1">
      <c r="A54" s="434"/>
      <c r="B54" s="434"/>
      <c r="C54" s="434"/>
      <c r="D54" s="434"/>
      <c r="E54" s="434"/>
      <c r="F54" s="434"/>
      <c r="G54" s="437"/>
    </row>
    <row r="55" spans="1:7" ht="21.9" customHeight="1">
      <c r="A55" s="434"/>
      <c r="B55" s="434"/>
      <c r="C55" s="434"/>
      <c r="D55" s="434"/>
      <c r="E55" s="434"/>
      <c r="F55" s="434"/>
      <c r="G55" s="437"/>
    </row>
    <row r="56" spans="1:7" ht="21.9" customHeight="1">
      <c r="A56" s="434"/>
      <c r="B56" s="434"/>
      <c r="C56" s="434"/>
      <c r="D56" s="434"/>
      <c r="E56" s="434"/>
      <c r="F56" s="434"/>
      <c r="G56" s="437"/>
    </row>
    <row r="57" spans="1:7" ht="21.9" customHeight="1">
      <c r="A57" s="434"/>
      <c r="B57" s="434"/>
      <c r="C57" s="434"/>
      <c r="D57" s="434"/>
      <c r="E57" s="434"/>
      <c r="F57" s="434"/>
      <c r="G57" s="437"/>
    </row>
    <row r="58" spans="1:7" ht="21.9" customHeight="1">
      <c r="A58" s="434"/>
      <c r="B58" s="434"/>
      <c r="C58" s="434"/>
      <c r="D58" s="434"/>
      <c r="E58" s="434"/>
      <c r="F58" s="434"/>
      <c r="G58" s="437"/>
    </row>
    <row r="59" spans="1:7" ht="21.9" customHeight="1">
      <c r="A59" s="434"/>
      <c r="B59" s="434"/>
      <c r="C59" s="434"/>
      <c r="D59" s="434"/>
      <c r="E59" s="434"/>
      <c r="F59" s="434"/>
      <c r="G59" s="437"/>
    </row>
    <row r="60" spans="1:7" ht="21.9" customHeight="1">
      <c r="A60" s="434"/>
      <c r="B60" s="434"/>
      <c r="C60" s="434"/>
      <c r="D60" s="434"/>
      <c r="E60" s="434"/>
      <c r="F60" s="434"/>
      <c r="G60" s="437"/>
    </row>
    <row r="61" spans="1:7" ht="21.9" customHeight="1">
      <c r="A61" s="434"/>
      <c r="B61" s="434"/>
      <c r="C61" s="434"/>
      <c r="D61" s="434"/>
      <c r="E61" s="434"/>
      <c r="F61" s="434"/>
      <c r="G61" s="434"/>
    </row>
    <row r="62" spans="1:7" ht="21.9" customHeight="1">
      <c r="A62" s="434"/>
      <c r="B62" s="434"/>
      <c r="C62" s="434"/>
      <c r="D62" s="434"/>
      <c r="E62" s="434"/>
      <c r="F62" s="434"/>
      <c r="G62" s="434"/>
    </row>
    <row r="63" spans="1:7" ht="21.9" customHeight="1">
      <c r="A63" s="434"/>
      <c r="B63" s="434"/>
      <c r="C63" s="434"/>
      <c r="D63" s="434"/>
      <c r="E63" s="434"/>
      <c r="F63" s="434"/>
      <c r="G63" s="434"/>
    </row>
    <row r="64" spans="1:7" ht="21.9" customHeight="1">
      <c r="A64" s="434"/>
      <c r="B64" s="434"/>
      <c r="C64" s="434"/>
      <c r="D64" s="434"/>
      <c r="E64" s="434"/>
      <c r="F64" s="434"/>
      <c r="G64" s="434"/>
    </row>
    <row r="65" spans="1:7" ht="21.9" customHeight="1">
      <c r="A65" s="434"/>
      <c r="B65" s="434"/>
      <c r="C65" s="434"/>
      <c r="D65" s="434"/>
      <c r="E65" s="434"/>
      <c r="F65" s="434"/>
      <c r="G65" s="434"/>
    </row>
    <row r="66" spans="1:7" ht="21.9" customHeight="1">
      <c r="A66" s="434"/>
      <c r="B66" s="434"/>
      <c r="C66" s="434"/>
      <c r="D66" s="434"/>
      <c r="E66" s="434"/>
      <c r="F66" s="434"/>
      <c r="G66" s="434"/>
    </row>
    <row r="67" spans="1:7" ht="21.9" customHeight="1">
      <c r="A67" s="434"/>
      <c r="B67" s="434"/>
      <c r="C67" s="434"/>
      <c r="D67" s="434"/>
      <c r="E67" s="434"/>
      <c r="F67" s="434"/>
      <c r="G67" s="434"/>
    </row>
    <row r="68" spans="1:7" ht="21.9" customHeight="1">
      <c r="C68" s="434"/>
      <c r="D68" s="434"/>
      <c r="E68" s="434"/>
      <c r="F68" s="434"/>
      <c r="G68" s="434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8"/>
  <sheetViews>
    <sheetView topLeftCell="A28" workbookViewId="0">
      <selection sqref="A1:G1"/>
    </sheetView>
  </sheetViews>
  <sheetFormatPr defaultRowHeight="14.4"/>
  <cols>
    <col min="1" max="1" width="5.6640625" style="440" customWidth="1"/>
    <col min="2" max="2" width="6.5546875" style="440" customWidth="1"/>
    <col min="3" max="3" width="8.5546875" style="440" customWidth="1"/>
    <col min="4" max="4" width="5.6640625" style="440" customWidth="1"/>
    <col min="5" max="6" width="22.109375" style="440" customWidth="1"/>
    <col min="7" max="7" width="12" style="440" customWidth="1"/>
    <col min="8" max="256" width="9.109375" style="416"/>
    <col min="257" max="257" width="5.6640625" style="416" customWidth="1"/>
    <col min="258" max="258" width="6.5546875" style="416" customWidth="1"/>
    <col min="259" max="259" width="8.5546875" style="416" customWidth="1"/>
    <col min="260" max="260" width="5.6640625" style="416" customWidth="1"/>
    <col min="261" max="262" width="22.109375" style="416" customWidth="1"/>
    <col min="263" max="263" width="12" style="416" customWidth="1"/>
    <col min="264" max="512" width="9.109375" style="416"/>
    <col min="513" max="513" width="5.6640625" style="416" customWidth="1"/>
    <col min="514" max="514" width="6.5546875" style="416" customWidth="1"/>
    <col min="515" max="515" width="8.5546875" style="416" customWidth="1"/>
    <col min="516" max="516" width="5.6640625" style="416" customWidth="1"/>
    <col min="517" max="518" width="22.109375" style="416" customWidth="1"/>
    <col min="519" max="519" width="12" style="416" customWidth="1"/>
    <col min="520" max="768" width="9.109375" style="416"/>
    <col min="769" max="769" width="5.6640625" style="416" customWidth="1"/>
    <col min="770" max="770" width="6.5546875" style="416" customWidth="1"/>
    <col min="771" max="771" width="8.5546875" style="416" customWidth="1"/>
    <col min="772" max="772" width="5.6640625" style="416" customWidth="1"/>
    <col min="773" max="774" width="22.109375" style="416" customWidth="1"/>
    <col min="775" max="775" width="12" style="416" customWidth="1"/>
    <col min="776" max="1024" width="9.109375" style="416"/>
    <col min="1025" max="1025" width="5.6640625" style="416" customWidth="1"/>
    <col min="1026" max="1026" width="6.5546875" style="416" customWidth="1"/>
    <col min="1027" max="1027" width="8.5546875" style="416" customWidth="1"/>
    <col min="1028" max="1028" width="5.6640625" style="416" customWidth="1"/>
    <col min="1029" max="1030" width="22.109375" style="416" customWidth="1"/>
    <col min="1031" max="1031" width="12" style="416" customWidth="1"/>
    <col min="1032" max="1280" width="9.109375" style="416"/>
    <col min="1281" max="1281" width="5.6640625" style="416" customWidth="1"/>
    <col min="1282" max="1282" width="6.5546875" style="416" customWidth="1"/>
    <col min="1283" max="1283" width="8.5546875" style="416" customWidth="1"/>
    <col min="1284" max="1284" width="5.6640625" style="416" customWidth="1"/>
    <col min="1285" max="1286" width="22.109375" style="416" customWidth="1"/>
    <col min="1287" max="1287" width="12" style="416" customWidth="1"/>
    <col min="1288" max="1536" width="9.109375" style="416"/>
    <col min="1537" max="1537" width="5.6640625" style="416" customWidth="1"/>
    <col min="1538" max="1538" width="6.5546875" style="416" customWidth="1"/>
    <col min="1539" max="1539" width="8.5546875" style="416" customWidth="1"/>
    <col min="1540" max="1540" width="5.6640625" style="416" customWidth="1"/>
    <col min="1541" max="1542" width="22.109375" style="416" customWidth="1"/>
    <col min="1543" max="1543" width="12" style="416" customWidth="1"/>
    <col min="1544" max="1792" width="9.109375" style="416"/>
    <col min="1793" max="1793" width="5.6640625" style="416" customWidth="1"/>
    <col min="1794" max="1794" width="6.5546875" style="416" customWidth="1"/>
    <col min="1795" max="1795" width="8.5546875" style="416" customWidth="1"/>
    <col min="1796" max="1796" width="5.6640625" style="416" customWidth="1"/>
    <col min="1797" max="1798" width="22.109375" style="416" customWidth="1"/>
    <col min="1799" max="1799" width="12" style="416" customWidth="1"/>
    <col min="1800" max="2048" width="9.109375" style="416"/>
    <col min="2049" max="2049" width="5.6640625" style="416" customWidth="1"/>
    <col min="2050" max="2050" width="6.5546875" style="416" customWidth="1"/>
    <col min="2051" max="2051" width="8.5546875" style="416" customWidth="1"/>
    <col min="2052" max="2052" width="5.6640625" style="416" customWidth="1"/>
    <col min="2053" max="2054" width="22.109375" style="416" customWidth="1"/>
    <col min="2055" max="2055" width="12" style="416" customWidth="1"/>
    <col min="2056" max="2304" width="9.109375" style="416"/>
    <col min="2305" max="2305" width="5.6640625" style="416" customWidth="1"/>
    <col min="2306" max="2306" width="6.5546875" style="416" customWidth="1"/>
    <col min="2307" max="2307" width="8.5546875" style="416" customWidth="1"/>
    <col min="2308" max="2308" width="5.6640625" style="416" customWidth="1"/>
    <col min="2309" max="2310" width="22.109375" style="416" customWidth="1"/>
    <col min="2311" max="2311" width="12" style="416" customWidth="1"/>
    <col min="2312" max="2560" width="9.109375" style="416"/>
    <col min="2561" max="2561" width="5.6640625" style="416" customWidth="1"/>
    <col min="2562" max="2562" width="6.5546875" style="416" customWidth="1"/>
    <col min="2563" max="2563" width="8.5546875" style="416" customWidth="1"/>
    <col min="2564" max="2564" width="5.6640625" style="416" customWidth="1"/>
    <col min="2565" max="2566" width="22.109375" style="416" customWidth="1"/>
    <col min="2567" max="2567" width="12" style="416" customWidth="1"/>
    <col min="2568" max="2816" width="9.109375" style="416"/>
    <col min="2817" max="2817" width="5.6640625" style="416" customWidth="1"/>
    <col min="2818" max="2818" width="6.5546875" style="416" customWidth="1"/>
    <col min="2819" max="2819" width="8.5546875" style="416" customWidth="1"/>
    <col min="2820" max="2820" width="5.6640625" style="416" customWidth="1"/>
    <col min="2821" max="2822" width="22.109375" style="416" customWidth="1"/>
    <col min="2823" max="2823" width="12" style="416" customWidth="1"/>
    <col min="2824" max="3072" width="9.109375" style="416"/>
    <col min="3073" max="3073" width="5.6640625" style="416" customWidth="1"/>
    <col min="3074" max="3074" width="6.5546875" style="416" customWidth="1"/>
    <col min="3075" max="3075" width="8.5546875" style="416" customWidth="1"/>
    <col min="3076" max="3076" width="5.6640625" style="416" customWidth="1"/>
    <col min="3077" max="3078" width="22.109375" style="416" customWidth="1"/>
    <col min="3079" max="3079" width="12" style="416" customWidth="1"/>
    <col min="3080" max="3328" width="9.109375" style="416"/>
    <col min="3329" max="3329" width="5.6640625" style="416" customWidth="1"/>
    <col min="3330" max="3330" width="6.5546875" style="416" customWidth="1"/>
    <col min="3331" max="3331" width="8.5546875" style="416" customWidth="1"/>
    <col min="3332" max="3332" width="5.6640625" style="416" customWidth="1"/>
    <col min="3333" max="3334" width="22.109375" style="416" customWidth="1"/>
    <col min="3335" max="3335" width="12" style="416" customWidth="1"/>
    <col min="3336" max="3584" width="9.109375" style="416"/>
    <col min="3585" max="3585" width="5.6640625" style="416" customWidth="1"/>
    <col min="3586" max="3586" width="6.5546875" style="416" customWidth="1"/>
    <col min="3587" max="3587" width="8.5546875" style="416" customWidth="1"/>
    <col min="3588" max="3588" width="5.6640625" style="416" customWidth="1"/>
    <col min="3589" max="3590" width="22.109375" style="416" customWidth="1"/>
    <col min="3591" max="3591" width="12" style="416" customWidth="1"/>
    <col min="3592" max="3840" width="9.109375" style="416"/>
    <col min="3841" max="3841" width="5.6640625" style="416" customWidth="1"/>
    <col min="3842" max="3842" width="6.5546875" style="416" customWidth="1"/>
    <col min="3843" max="3843" width="8.5546875" style="416" customWidth="1"/>
    <col min="3844" max="3844" width="5.6640625" style="416" customWidth="1"/>
    <col min="3845" max="3846" width="22.109375" style="416" customWidth="1"/>
    <col min="3847" max="3847" width="12" style="416" customWidth="1"/>
    <col min="3848" max="4096" width="9.109375" style="416"/>
    <col min="4097" max="4097" width="5.6640625" style="416" customWidth="1"/>
    <col min="4098" max="4098" width="6.5546875" style="416" customWidth="1"/>
    <col min="4099" max="4099" width="8.5546875" style="416" customWidth="1"/>
    <col min="4100" max="4100" width="5.6640625" style="416" customWidth="1"/>
    <col min="4101" max="4102" width="22.109375" style="416" customWidth="1"/>
    <col min="4103" max="4103" width="12" style="416" customWidth="1"/>
    <col min="4104" max="4352" width="9.109375" style="416"/>
    <col min="4353" max="4353" width="5.6640625" style="416" customWidth="1"/>
    <col min="4354" max="4354" width="6.5546875" style="416" customWidth="1"/>
    <col min="4355" max="4355" width="8.5546875" style="416" customWidth="1"/>
    <col min="4356" max="4356" width="5.6640625" style="416" customWidth="1"/>
    <col min="4357" max="4358" width="22.109375" style="416" customWidth="1"/>
    <col min="4359" max="4359" width="12" style="416" customWidth="1"/>
    <col min="4360" max="4608" width="9.109375" style="416"/>
    <col min="4609" max="4609" width="5.6640625" style="416" customWidth="1"/>
    <col min="4610" max="4610" width="6.5546875" style="416" customWidth="1"/>
    <col min="4611" max="4611" width="8.5546875" style="416" customWidth="1"/>
    <col min="4612" max="4612" width="5.6640625" style="416" customWidth="1"/>
    <col min="4613" max="4614" width="22.109375" style="416" customWidth="1"/>
    <col min="4615" max="4615" width="12" style="416" customWidth="1"/>
    <col min="4616" max="4864" width="9.109375" style="416"/>
    <col min="4865" max="4865" width="5.6640625" style="416" customWidth="1"/>
    <col min="4866" max="4866" width="6.5546875" style="416" customWidth="1"/>
    <col min="4867" max="4867" width="8.5546875" style="416" customWidth="1"/>
    <col min="4868" max="4868" width="5.6640625" style="416" customWidth="1"/>
    <col min="4869" max="4870" width="22.109375" style="416" customWidth="1"/>
    <col min="4871" max="4871" width="12" style="416" customWidth="1"/>
    <col min="4872" max="5120" width="9.109375" style="416"/>
    <col min="5121" max="5121" width="5.6640625" style="416" customWidth="1"/>
    <col min="5122" max="5122" width="6.5546875" style="416" customWidth="1"/>
    <col min="5123" max="5123" width="8.5546875" style="416" customWidth="1"/>
    <col min="5124" max="5124" width="5.6640625" style="416" customWidth="1"/>
    <col min="5125" max="5126" width="22.109375" style="416" customWidth="1"/>
    <col min="5127" max="5127" width="12" style="416" customWidth="1"/>
    <col min="5128" max="5376" width="9.109375" style="416"/>
    <col min="5377" max="5377" width="5.6640625" style="416" customWidth="1"/>
    <col min="5378" max="5378" width="6.5546875" style="416" customWidth="1"/>
    <col min="5379" max="5379" width="8.5546875" style="416" customWidth="1"/>
    <col min="5380" max="5380" width="5.6640625" style="416" customWidth="1"/>
    <col min="5381" max="5382" width="22.109375" style="416" customWidth="1"/>
    <col min="5383" max="5383" width="12" style="416" customWidth="1"/>
    <col min="5384" max="5632" width="9.109375" style="416"/>
    <col min="5633" max="5633" width="5.6640625" style="416" customWidth="1"/>
    <col min="5634" max="5634" width="6.5546875" style="416" customWidth="1"/>
    <col min="5635" max="5635" width="8.5546875" style="416" customWidth="1"/>
    <col min="5636" max="5636" width="5.6640625" style="416" customWidth="1"/>
    <col min="5637" max="5638" width="22.109375" style="416" customWidth="1"/>
    <col min="5639" max="5639" width="12" style="416" customWidth="1"/>
    <col min="5640" max="5888" width="9.109375" style="416"/>
    <col min="5889" max="5889" width="5.6640625" style="416" customWidth="1"/>
    <col min="5890" max="5890" width="6.5546875" style="416" customWidth="1"/>
    <col min="5891" max="5891" width="8.5546875" style="416" customWidth="1"/>
    <col min="5892" max="5892" width="5.6640625" style="416" customWidth="1"/>
    <col min="5893" max="5894" width="22.109375" style="416" customWidth="1"/>
    <col min="5895" max="5895" width="12" style="416" customWidth="1"/>
    <col min="5896" max="6144" width="9.109375" style="416"/>
    <col min="6145" max="6145" width="5.6640625" style="416" customWidth="1"/>
    <col min="6146" max="6146" width="6.5546875" style="416" customWidth="1"/>
    <col min="6147" max="6147" width="8.5546875" style="416" customWidth="1"/>
    <col min="6148" max="6148" width="5.6640625" style="416" customWidth="1"/>
    <col min="6149" max="6150" width="22.109375" style="416" customWidth="1"/>
    <col min="6151" max="6151" width="12" style="416" customWidth="1"/>
    <col min="6152" max="6400" width="9.109375" style="416"/>
    <col min="6401" max="6401" width="5.6640625" style="416" customWidth="1"/>
    <col min="6402" max="6402" width="6.5546875" style="416" customWidth="1"/>
    <col min="6403" max="6403" width="8.5546875" style="416" customWidth="1"/>
    <col min="6404" max="6404" width="5.6640625" style="416" customWidth="1"/>
    <col min="6405" max="6406" width="22.109375" style="416" customWidth="1"/>
    <col min="6407" max="6407" width="12" style="416" customWidth="1"/>
    <col min="6408" max="6656" width="9.109375" style="416"/>
    <col min="6657" max="6657" width="5.6640625" style="416" customWidth="1"/>
    <col min="6658" max="6658" width="6.5546875" style="416" customWidth="1"/>
    <col min="6659" max="6659" width="8.5546875" style="416" customWidth="1"/>
    <col min="6660" max="6660" width="5.6640625" style="416" customWidth="1"/>
    <col min="6661" max="6662" width="22.109375" style="416" customWidth="1"/>
    <col min="6663" max="6663" width="12" style="416" customWidth="1"/>
    <col min="6664" max="6912" width="9.109375" style="416"/>
    <col min="6913" max="6913" width="5.6640625" style="416" customWidth="1"/>
    <col min="6914" max="6914" width="6.5546875" style="416" customWidth="1"/>
    <col min="6915" max="6915" width="8.5546875" style="416" customWidth="1"/>
    <col min="6916" max="6916" width="5.6640625" style="416" customWidth="1"/>
    <col min="6917" max="6918" width="22.109375" style="416" customWidth="1"/>
    <col min="6919" max="6919" width="12" style="416" customWidth="1"/>
    <col min="6920" max="7168" width="9.109375" style="416"/>
    <col min="7169" max="7169" width="5.6640625" style="416" customWidth="1"/>
    <col min="7170" max="7170" width="6.5546875" style="416" customWidth="1"/>
    <col min="7171" max="7171" width="8.5546875" style="416" customWidth="1"/>
    <col min="7172" max="7172" width="5.6640625" style="416" customWidth="1"/>
    <col min="7173" max="7174" width="22.109375" style="416" customWidth="1"/>
    <col min="7175" max="7175" width="12" style="416" customWidth="1"/>
    <col min="7176" max="7424" width="9.109375" style="416"/>
    <col min="7425" max="7425" width="5.6640625" style="416" customWidth="1"/>
    <col min="7426" max="7426" width="6.5546875" style="416" customWidth="1"/>
    <col min="7427" max="7427" width="8.5546875" style="416" customWidth="1"/>
    <col min="7428" max="7428" width="5.6640625" style="416" customWidth="1"/>
    <col min="7429" max="7430" width="22.109375" style="416" customWidth="1"/>
    <col min="7431" max="7431" width="12" style="416" customWidth="1"/>
    <col min="7432" max="7680" width="9.109375" style="416"/>
    <col min="7681" max="7681" width="5.6640625" style="416" customWidth="1"/>
    <col min="7682" max="7682" width="6.5546875" style="416" customWidth="1"/>
    <col min="7683" max="7683" width="8.5546875" style="416" customWidth="1"/>
    <col min="7684" max="7684" width="5.6640625" style="416" customWidth="1"/>
    <col min="7685" max="7686" width="22.109375" style="416" customWidth="1"/>
    <col min="7687" max="7687" width="12" style="416" customWidth="1"/>
    <col min="7688" max="7936" width="9.109375" style="416"/>
    <col min="7937" max="7937" width="5.6640625" style="416" customWidth="1"/>
    <col min="7938" max="7938" width="6.5546875" style="416" customWidth="1"/>
    <col min="7939" max="7939" width="8.5546875" style="416" customWidth="1"/>
    <col min="7940" max="7940" width="5.6640625" style="416" customWidth="1"/>
    <col min="7941" max="7942" width="22.109375" style="416" customWidth="1"/>
    <col min="7943" max="7943" width="12" style="416" customWidth="1"/>
    <col min="7944" max="8192" width="9.109375" style="416"/>
    <col min="8193" max="8193" width="5.6640625" style="416" customWidth="1"/>
    <col min="8194" max="8194" width="6.5546875" style="416" customWidth="1"/>
    <col min="8195" max="8195" width="8.5546875" style="416" customWidth="1"/>
    <col min="8196" max="8196" width="5.6640625" style="416" customWidth="1"/>
    <col min="8197" max="8198" width="22.109375" style="416" customWidth="1"/>
    <col min="8199" max="8199" width="12" style="416" customWidth="1"/>
    <col min="8200" max="8448" width="9.109375" style="416"/>
    <col min="8449" max="8449" width="5.6640625" style="416" customWidth="1"/>
    <col min="8450" max="8450" width="6.5546875" style="416" customWidth="1"/>
    <col min="8451" max="8451" width="8.5546875" style="416" customWidth="1"/>
    <col min="8452" max="8452" width="5.6640625" style="416" customWidth="1"/>
    <col min="8453" max="8454" width="22.109375" style="416" customWidth="1"/>
    <col min="8455" max="8455" width="12" style="416" customWidth="1"/>
    <col min="8456" max="8704" width="9.109375" style="416"/>
    <col min="8705" max="8705" width="5.6640625" style="416" customWidth="1"/>
    <col min="8706" max="8706" width="6.5546875" style="416" customWidth="1"/>
    <col min="8707" max="8707" width="8.5546875" style="416" customWidth="1"/>
    <col min="8708" max="8708" width="5.6640625" style="416" customWidth="1"/>
    <col min="8709" max="8710" width="22.109375" style="416" customWidth="1"/>
    <col min="8711" max="8711" width="12" style="416" customWidth="1"/>
    <col min="8712" max="8960" width="9.109375" style="416"/>
    <col min="8961" max="8961" width="5.6640625" style="416" customWidth="1"/>
    <col min="8962" max="8962" width="6.5546875" style="416" customWidth="1"/>
    <col min="8963" max="8963" width="8.5546875" style="416" customWidth="1"/>
    <col min="8964" max="8964" width="5.6640625" style="416" customWidth="1"/>
    <col min="8965" max="8966" width="22.109375" style="416" customWidth="1"/>
    <col min="8967" max="8967" width="12" style="416" customWidth="1"/>
    <col min="8968" max="9216" width="9.109375" style="416"/>
    <col min="9217" max="9217" width="5.6640625" style="416" customWidth="1"/>
    <col min="9218" max="9218" width="6.5546875" style="416" customWidth="1"/>
    <col min="9219" max="9219" width="8.5546875" style="416" customWidth="1"/>
    <col min="9220" max="9220" width="5.6640625" style="416" customWidth="1"/>
    <col min="9221" max="9222" width="22.109375" style="416" customWidth="1"/>
    <col min="9223" max="9223" width="12" style="416" customWidth="1"/>
    <col min="9224" max="9472" width="9.109375" style="416"/>
    <col min="9473" max="9473" width="5.6640625" style="416" customWidth="1"/>
    <col min="9474" max="9474" width="6.5546875" style="416" customWidth="1"/>
    <col min="9475" max="9475" width="8.5546875" style="416" customWidth="1"/>
    <col min="9476" max="9476" width="5.6640625" style="416" customWidth="1"/>
    <col min="9477" max="9478" width="22.109375" style="416" customWidth="1"/>
    <col min="9479" max="9479" width="12" style="416" customWidth="1"/>
    <col min="9480" max="9728" width="9.109375" style="416"/>
    <col min="9729" max="9729" width="5.6640625" style="416" customWidth="1"/>
    <col min="9730" max="9730" width="6.5546875" style="416" customWidth="1"/>
    <col min="9731" max="9731" width="8.5546875" style="416" customWidth="1"/>
    <col min="9732" max="9732" width="5.6640625" style="416" customWidth="1"/>
    <col min="9733" max="9734" width="22.109375" style="416" customWidth="1"/>
    <col min="9735" max="9735" width="12" style="416" customWidth="1"/>
    <col min="9736" max="9984" width="9.109375" style="416"/>
    <col min="9985" max="9985" width="5.6640625" style="416" customWidth="1"/>
    <col min="9986" max="9986" width="6.5546875" style="416" customWidth="1"/>
    <col min="9987" max="9987" width="8.5546875" style="416" customWidth="1"/>
    <col min="9988" max="9988" width="5.6640625" style="416" customWidth="1"/>
    <col min="9989" max="9990" width="22.109375" style="416" customWidth="1"/>
    <col min="9991" max="9991" width="12" style="416" customWidth="1"/>
    <col min="9992" max="10240" width="9.109375" style="416"/>
    <col min="10241" max="10241" width="5.6640625" style="416" customWidth="1"/>
    <col min="10242" max="10242" width="6.5546875" style="416" customWidth="1"/>
    <col min="10243" max="10243" width="8.5546875" style="416" customWidth="1"/>
    <col min="10244" max="10244" width="5.6640625" style="416" customWidth="1"/>
    <col min="10245" max="10246" width="22.109375" style="416" customWidth="1"/>
    <col min="10247" max="10247" width="12" style="416" customWidth="1"/>
    <col min="10248" max="10496" width="9.109375" style="416"/>
    <col min="10497" max="10497" width="5.6640625" style="416" customWidth="1"/>
    <col min="10498" max="10498" width="6.5546875" style="416" customWidth="1"/>
    <col min="10499" max="10499" width="8.5546875" style="416" customWidth="1"/>
    <col min="10500" max="10500" width="5.6640625" style="416" customWidth="1"/>
    <col min="10501" max="10502" width="22.109375" style="416" customWidth="1"/>
    <col min="10503" max="10503" width="12" style="416" customWidth="1"/>
    <col min="10504" max="10752" width="9.109375" style="416"/>
    <col min="10753" max="10753" width="5.6640625" style="416" customWidth="1"/>
    <col min="10754" max="10754" width="6.5546875" style="416" customWidth="1"/>
    <col min="10755" max="10755" width="8.5546875" style="416" customWidth="1"/>
    <col min="10756" max="10756" width="5.6640625" style="416" customWidth="1"/>
    <col min="10757" max="10758" width="22.109375" style="416" customWidth="1"/>
    <col min="10759" max="10759" width="12" style="416" customWidth="1"/>
    <col min="10760" max="11008" width="9.109375" style="416"/>
    <col min="11009" max="11009" width="5.6640625" style="416" customWidth="1"/>
    <col min="11010" max="11010" width="6.5546875" style="416" customWidth="1"/>
    <col min="11011" max="11011" width="8.5546875" style="416" customWidth="1"/>
    <col min="11012" max="11012" width="5.6640625" style="416" customWidth="1"/>
    <col min="11013" max="11014" width="22.109375" style="416" customWidth="1"/>
    <col min="11015" max="11015" width="12" style="416" customWidth="1"/>
    <col min="11016" max="11264" width="9.109375" style="416"/>
    <col min="11265" max="11265" width="5.6640625" style="416" customWidth="1"/>
    <col min="11266" max="11266" width="6.5546875" style="416" customWidth="1"/>
    <col min="11267" max="11267" width="8.5546875" style="416" customWidth="1"/>
    <col min="11268" max="11268" width="5.6640625" style="416" customWidth="1"/>
    <col min="11269" max="11270" width="22.109375" style="416" customWidth="1"/>
    <col min="11271" max="11271" width="12" style="416" customWidth="1"/>
    <col min="11272" max="11520" width="9.109375" style="416"/>
    <col min="11521" max="11521" width="5.6640625" style="416" customWidth="1"/>
    <col min="11522" max="11522" width="6.5546875" style="416" customWidth="1"/>
    <col min="11523" max="11523" width="8.5546875" style="416" customWidth="1"/>
    <col min="11524" max="11524" width="5.6640625" style="416" customWidth="1"/>
    <col min="11525" max="11526" width="22.109375" style="416" customWidth="1"/>
    <col min="11527" max="11527" width="12" style="416" customWidth="1"/>
    <col min="11528" max="11776" width="9.109375" style="416"/>
    <col min="11777" max="11777" width="5.6640625" style="416" customWidth="1"/>
    <col min="11778" max="11778" width="6.5546875" style="416" customWidth="1"/>
    <col min="11779" max="11779" width="8.5546875" style="416" customWidth="1"/>
    <col min="11780" max="11780" width="5.6640625" style="416" customWidth="1"/>
    <col min="11781" max="11782" width="22.109375" style="416" customWidth="1"/>
    <col min="11783" max="11783" width="12" style="416" customWidth="1"/>
    <col min="11784" max="12032" width="9.109375" style="416"/>
    <col min="12033" max="12033" width="5.6640625" style="416" customWidth="1"/>
    <col min="12034" max="12034" width="6.5546875" style="416" customWidth="1"/>
    <col min="12035" max="12035" width="8.5546875" style="416" customWidth="1"/>
    <col min="12036" max="12036" width="5.6640625" style="416" customWidth="1"/>
    <col min="12037" max="12038" width="22.109375" style="416" customWidth="1"/>
    <col min="12039" max="12039" width="12" style="416" customWidth="1"/>
    <col min="12040" max="12288" width="9.109375" style="416"/>
    <col min="12289" max="12289" width="5.6640625" style="416" customWidth="1"/>
    <col min="12290" max="12290" width="6.5546875" style="416" customWidth="1"/>
    <col min="12291" max="12291" width="8.5546875" style="416" customWidth="1"/>
    <col min="12292" max="12292" width="5.6640625" style="416" customWidth="1"/>
    <col min="12293" max="12294" width="22.109375" style="416" customWidth="1"/>
    <col min="12295" max="12295" width="12" style="416" customWidth="1"/>
    <col min="12296" max="12544" width="9.109375" style="416"/>
    <col min="12545" max="12545" width="5.6640625" style="416" customWidth="1"/>
    <col min="12546" max="12546" width="6.5546875" style="416" customWidth="1"/>
    <col min="12547" max="12547" width="8.5546875" style="416" customWidth="1"/>
    <col min="12548" max="12548" width="5.6640625" style="416" customWidth="1"/>
    <col min="12549" max="12550" width="22.109375" style="416" customWidth="1"/>
    <col min="12551" max="12551" width="12" style="416" customWidth="1"/>
    <col min="12552" max="12800" width="9.109375" style="416"/>
    <col min="12801" max="12801" width="5.6640625" style="416" customWidth="1"/>
    <col min="12802" max="12802" width="6.5546875" style="416" customWidth="1"/>
    <col min="12803" max="12803" width="8.5546875" style="416" customWidth="1"/>
    <col min="12804" max="12804" width="5.6640625" style="416" customWidth="1"/>
    <col min="12805" max="12806" width="22.109375" style="416" customWidth="1"/>
    <col min="12807" max="12807" width="12" style="416" customWidth="1"/>
    <col min="12808" max="13056" width="9.109375" style="416"/>
    <col min="13057" max="13057" width="5.6640625" style="416" customWidth="1"/>
    <col min="13058" max="13058" width="6.5546875" style="416" customWidth="1"/>
    <col min="13059" max="13059" width="8.5546875" style="416" customWidth="1"/>
    <col min="13060" max="13060" width="5.6640625" style="416" customWidth="1"/>
    <col min="13061" max="13062" width="22.109375" style="416" customWidth="1"/>
    <col min="13063" max="13063" width="12" style="416" customWidth="1"/>
    <col min="13064" max="13312" width="9.109375" style="416"/>
    <col min="13313" max="13313" width="5.6640625" style="416" customWidth="1"/>
    <col min="13314" max="13314" width="6.5546875" style="416" customWidth="1"/>
    <col min="13315" max="13315" width="8.5546875" style="416" customWidth="1"/>
    <col min="13316" max="13316" width="5.6640625" style="416" customWidth="1"/>
    <col min="13317" max="13318" width="22.109375" style="416" customWidth="1"/>
    <col min="13319" max="13319" width="12" style="416" customWidth="1"/>
    <col min="13320" max="13568" width="9.109375" style="416"/>
    <col min="13569" max="13569" width="5.6640625" style="416" customWidth="1"/>
    <col min="13570" max="13570" width="6.5546875" style="416" customWidth="1"/>
    <col min="13571" max="13571" width="8.5546875" style="416" customWidth="1"/>
    <col min="13572" max="13572" width="5.6640625" style="416" customWidth="1"/>
    <col min="13573" max="13574" width="22.109375" style="416" customWidth="1"/>
    <col min="13575" max="13575" width="12" style="416" customWidth="1"/>
    <col min="13576" max="13824" width="9.109375" style="416"/>
    <col min="13825" max="13825" width="5.6640625" style="416" customWidth="1"/>
    <col min="13826" max="13826" width="6.5546875" style="416" customWidth="1"/>
    <col min="13827" max="13827" width="8.5546875" style="416" customWidth="1"/>
    <col min="13828" max="13828" width="5.6640625" style="416" customWidth="1"/>
    <col min="13829" max="13830" width="22.109375" style="416" customWidth="1"/>
    <col min="13831" max="13831" width="12" style="416" customWidth="1"/>
    <col min="13832" max="14080" width="9.109375" style="416"/>
    <col min="14081" max="14081" width="5.6640625" style="416" customWidth="1"/>
    <col min="14082" max="14082" width="6.5546875" style="416" customWidth="1"/>
    <col min="14083" max="14083" width="8.5546875" style="416" customWidth="1"/>
    <col min="14084" max="14084" width="5.6640625" style="416" customWidth="1"/>
    <col min="14085" max="14086" width="22.109375" style="416" customWidth="1"/>
    <col min="14087" max="14087" width="12" style="416" customWidth="1"/>
    <col min="14088" max="14336" width="9.109375" style="416"/>
    <col min="14337" max="14337" width="5.6640625" style="416" customWidth="1"/>
    <col min="14338" max="14338" width="6.5546875" style="416" customWidth="1"/>
    <col min="14339" max="14339" width="8.5546875" style="416" customWidth="1"/>
    <col min="14340" max="14340" width="5.6640625" style="416" customWidth="1"/>
    <col min="14341" max="14342" width="22.109375" style="416" customWidth="1"/>
    <col min="14343" max="14343" width="12" style="416" customWidth="1"/>
    <col min="14344" max="14592" width="9.109375" style="416"/>
    <col min="14593" max="14593" width="5.6640625" style="416" customWidth="1"/>
    <col min="14594" max="14594" width="6.5546875" style="416" customWidth="1"/>
    <col min="14595" max="14595" width="8.5546875" style="416" customWidth="1"/>
    <col min="14596" max="14596" width="5.6640625" style="416" customWidth="1"/>
    <col min="14597" max="14598" width="22.109375" style="416" customWidth="1"/>
    <col min="14599" max="14599" width="12" style="416" customWidth="1"/>
    <col min="14600" max="14848" width="9.109375" style="416"/>
    <col min="14849" max="14849" width="5.6640625" style="416" customWidth="1"/>
    <col min="14850" max="14850" width="6.5546875" style="416" customWidth="1"/>
    <col min="14851" max="14851" width="8.5546875" style="416" customWidth="1"/>
    <col min="14852" max="14852" width="5.6640625" style="416" customWidth="1"/>
    <col min="14853" max="14854" width="22.109375" style="416" customWidth="1"/>
    <col min="14855" max="14855" width="12" style="416" customWidth="1"/>
    <col min="14856" max="15104" width="9.109375" style="416"/>
    <col min="15105" max="15105" width="5.6640625" style="416" customWidth="1"/>
    <col min="15106" max="15106" width="6.5546875" style="416" customWidth="1"/>
    <col min="15107" max="15107" width="8.5546875" style="416" customWidth="1"/>
    <col min="15108" max="15108" width="5.6640625" style="416" customWidth="1"/>
    <col min="15109" max="15110" width="22.109375" style="416" customWidth="1"/>
    <col min="15111" max="15111" width="12" style="416" customWidth="1"/>
    <col min="15112" max="15360" width="9.109375" style="416"/>
    <col min="15361" max="15361" width="5.6640625" style="416" customWidth="1"/>
    <col min="15362" max="15362" width="6.5546875" style="416" customWidth="1"/>
    <col min="15363" max="15363" width="8.5546875" style="416" customWidth="1"/>
    <col min="15364" max="15364" width="5.6640625" style="416" customWidth="1"/>
    <col min="15365" max="15366" width="22.109375" style="416" customWidth="1"/>
    <col min="15367" max="15367" width="12" style="416" customWidth="1"/>
    <col min="15368" max="15616" width="9.109375" style="416"/>
    <col min="15617" max="15617" width="5.6640625" style="416" customWidth="1"/>
    <col min="15618" max="15618" width="6.5546875" style="416" customWidth="1"/>
    <col min="15619" max="15619" width="8.5546875" style="416" customWidth="1"/>
    <col min="15620" max="15620" width="5.6640625" style="416" customWidth="1"/>
    <col min="15621" max="15622" width="22.109375" style="416" customWidth="1"/>
    <col min="15623" max="15623" width="12" style="416" customWidth="1"/>
    <col min="15624" max="15872" width="9.109375" style="416"/>
    <col min="15873" max="15873" width="5.6640625" style="416" customWidth="1"/>
    <col min="15874" max="15874" width="6.5546875" style="416" customWidth="1"/>
    <col min="15875" max="15875" width="8.5546875" style="416" customWidth="1"/>
    <col min="15876" max="15876" width="5.6640625" style="416" customWidth="1"/>
    <col min="15877" max="15878" width="22.109375" style="416" customWidth="1"/>
    <col min="15879" max="15879" width="12" style="416" customWidth="1"/>
    <col min="15880" max="16128" width="9.109375" style="416"/>
    <col min="16129" max="16129" width="5.6640625" style="416" customWidth="1"/>
    <col min="16130" max="16130" width="6.5546875" style="416" customWidth="1"/>
    <col min="16131" max="16131" width="8.5546875" style="416" customWidth="1"/>
    <col min="16132" max="16132" width="5.6640625" style="416" customWidth="1"/>
    <col min="16133" max="16134" width="22.109375" style="416" customWidth="1"/>
    <col min="16135" max="16135" width="12" style="416" customWidth="1"/>
    <col min="16136" max="16384" width="9.109375" style="416"/>
  </cols>
  <sheetData>
    <row r="1" spans="1:13" ht="45" customHeight="1">
      <c r="A1" s="548" t="s">
        <v>509</v>
      </c>
      <c r="B1" s="549"/>
      <c r="C1" s="549"/>
      <c r="D1" s="549"/>
      <c r="E1" s="549"/>
      <c r="F1" s="549"/>
      <c r="G1" s="550"/>
    </row>
    <row r="2" spans="1:13" ht="25.5" customHeight="1">
      <c r="A2" s="551"/>
      <c r="B2" s="552"/>
      <c r="C2" s="552"/>
      <c r="D2" s="552"/>
      <c r="E2" s="552"/>
      <c r="F2" s="552"/>
      <c r="G2" s="553"/>
    </row>
    <row r="3" spans="1:13" ht="21" hidden="1">
      <c r="A3" s="554"/>
      <c r="B3" s="555"/>
      <c r="C3" s="555"/>
      <c r="D3" s="555"/>
      <c r="E3" s="555"/>
      <c r="F3" s="555"/>
      <c r="G3" s="556"/>
    </row>
    <row r="4" spans="1:13" ht="48" customHeight="1">
      <c r="A4" s="433" t="s">
        <v>357</v>
      </c>
      <c r="B4" s="433" t="s">
        <v>358</v>
      </c>
      <c r="C4" s="433" t="s">
        <v>359</v>
      </c>
      <c r="D4" s="433" t="s">
        <v>360</v>
      </c>
      <c r="E4" s="434"/>
      <c r="F4" s="434"/>
      <c r="G4" s="434" t="s">
        <v>361</v>
      </c>
    </row>
    <row r="5" spans="1:13" ht="21.9" customHeight="1">
      <c r="A5" s="434" t="s">
        <v>362</v>
      </c>
      <c r="B5" s="435"/>
      <c r="C5" s="436" t="s">
        <v>393</v>
      </c>
      <c r="D5" s="436"/>
      <c r="E5" s="434" t="s">
        <v>238</v>
      </c>
      <c r="F5" s="434" t="s">
        <v>239</v>
      </c>
      <c r="G5" s="437"/>
    </row>
    <row r="6" spans="1:13" ht="21.9" customHeight="1">
      <c r="A6" s="434"/>
      <c r="B6" s="435"/>
      <c r="C6" s="438" t="s">
        <v>394</v>
      </c>
      <c r="D6" s="438"/>
      <c r="E6" s="434" t="s">
        <v>248</v>
      </c>
      <c r="F6" s="434" t="s">
        <v>249</v>
      </c>
      <c r="G6" s="437"/>
      <c r="J6" s="439"/>
      <c r="K6" s="439"/>
      <c r="L6" s="434"/>
      <c r="M6" s="434"/>
    </row>
    <row r="7" spans="1:13" ht="21.9" customHeight="1">
      <c r="A7" s="434"/>
      <c r="B7" s="435"/>
      <c r="C7" s="438"/>
      <c r="D7" s="438"/>
      <c r="E7" s="434" t="s">
        <v>251</v>
      </c>
      <c r="F7" s="434" t="s">
        <v>252</v>
      </c>
      <c r="G7" s="437"/>
      <c r="J7" s="434"/>
      <c r="K7" s="434"/>
      <c r="L7" s="434"/>
      <c r="M7" s="434"/>
    </row>
    <row r="8" spans="1:13" ht="21.9" customHeight="1">
      <c r="A8" s="434"/>
      <c r="B8" s="435"/>
      <c r="C8" s="438" t="s">
        <v>301</v>
      </c>
      <c r="D8" s="438" t="s">
        <v>374</v>
      </c>
      <c r="E8" s="434"/>
      <c r="F8" s="434"/>
      <c r="G8" s="437"/>
      <c r="J8" s="434"/>
      <c r="K8" s="434"/>
      <c r="L8" s="434"/>
      <c r="M8" s="434"/>
    </row>
    <row r="9" spans="1:13" ht="21.9" customHeight="1">
      <c r="A9" s="434"/>
      <c r="B9" s="435"/>
      <c r="C9" s="438"/>
      <c r="D9" s="438" t="s">
        <v>374</v>
      </c>
      <c r="E9" s="434"/>
      <c r="F9" s="434"/>
      <c r="G9" s="437"/>
    </row>
    <row r="10" spans="1:13" ht="21.9" customHeight="1">
      <c r="A10" s="434" t="s">
        <v>365</v>
      </c>
      <c r="B10" s="435"/>
      <c r="C10" s="438" t="s">
        <v>355</v>
      </c>
      <c r="D10" s="438" t="s">
        <v>374</v>
      </c>
      <c r="E10" s="434"/>
      <c r="G10" s="441"/>
      <c r="K10" s="435"/>
      <c r="L10" s="435"/>
      <c r="M10" s="441"/>
    </row>
    <row r="11" spans="1:13" ht="21.9" customHeight="1">
      <c r="A11" s="434"/>
      <c r="B11" s="435"/>
      <c r="C11" s="438"/>
      <c r="D11" s="438" t="s">
        <v>374</v>
      </c>
      <c r="E11" s="434"/>
      <c r="F11" s="434"/>
      <c r="G11" s="441"/>
      <c r="K11" s="435"/>
      <c r="L11" s="435"/>
      <c r="M11" s="441"/>
    </row>
    <row r="12" spans="1:13" ht="21.9" customHeight="1">
      <c r="A12" s="434"/>
      <c r="B12" s="435"/>
      <c r="C12" s="438" t="s">
        <v>393</v>
      </c>
      <c r="D12" s="438"/>
      <c r="E12" s="442" t="s">
        <v>240</v>
      </c>
      <c r="F12" s="442" t="s">
        <v>395</v>
      </c>
      <c r="G12" s="437"/>
    </row>
    <row r="13" spans="1:13" ht="21.9" customHeight="1">
      <c r="A13" s="434"/>
      <c r="B13" s="435"/>
      <c r="C13" s="438"/>
      <c r="D13" s="438"/>
      <c r="E13" s="434" t="s">
        <v>242</v>
      </c>
      <c r="F13" s="434" t="s">
        <v>243</v>
      </c>
      <c r="G13" s="437"/>
      <c r="I13" s="434" t="s">
        <v>236</v>
      </c>
      <c r="J13" s="434" t="s">
        <v>372</v>
      </c>
      <c r="K13" s="435"/>
      <c r="L13" s="435"/>
      <c r="M13" s="441"/>
    </row>
    <row r="14" spans="1:13" ht="21.9" customHeight="1">
      <c r="A14" s="434"/>
      <c r="B14" s="443"/>
      <c r="C14" s="438"/>
      <c r="D14" s="438"/>
      <c r="E14" s="434" t="s">
        <v>244</v>
      </c>
      <c r="F14" s="434" t="s">
        <v>245</v>
      </c>
      <c r="G14" s="437"/>
    </row>
    <row r="15" spans="1:13" ht="21.9" customHeight="1">
      <c r="A15" s="438" t="s">
        <v>373</v>
      </c>
      <c r="B15" s="435"/>
      <c r="C15" s="438"/>
      <c r="D15" s="438"/>
      <c r="E15" s="434" t="s">
        <v>236</v>
      </c>
      <c r="F15" s="434" t="s">
        <v>372</v>
      </c>
      <c r="G15" s="435"/>
      <c r="K15" s="435"/>
      <c r="L15" s="435"/>
      <c r="M15" s="441"/>
    </row>
    <row r="16" spans="1:13" ht="21.9" customHeight="1">
      <c r="A16" s="434"/>
      <c r="B16" s="434"/>
      <c r="C16" s="438" t="s">
        <v>394</v>
      </c>
      <c r="D16" s="438"/>
      <c r="E16" s="434" t="s">
        <v>246</v>
      </c>
      <c r="F16" s="434" t="s">
        <v>247</v>
      </c>
      <c r="G16" s="437"/>
    </row>
    <row r="17" spans="1:13" ht="21.9" customHeight="1">
      <c r="A17" s="434"/>
      <c r="B17" s="435"/>
      <c r="C17" s="438"/>
      <c r="D17" s="438"/>
      <c r="E17" s="434" t="s">
        <v>396</v>
      </c>
      <c r="F17" s="434" t="s">
        <v>397</v>
      </c>
      <c r="G17" s="437"/>
    </row>
    <row r="18" spans="1:13" ht="21.9" customHeight="1">
      <c r="A18" s="434"/>
      <c r="B18" s="435"/>
      <c r="C18" s="438"/>
      <c r="D18" s="438"/>
      <c r="E18" s="434" t="s">
        <v>398</v>
      </c>
      <c r="F18" s="434" t="s">
        <v>253</v>
      </c>
      <c r="G18" s="437"/>
    </row>
    <row r="19" spans="1:13" ht="21.9" customHeight="1">
      <c r="A19" s="434"/>
      <c r="B19" s="435"/>
      <c r="C19" s="438"/>
      <c r="D19" s="438"/>
      <c r="E19" s="434" t="s">
        <v>254</v>
      </c>
      <c r="F19" s="434" t="s">
        <v>255</v>
      </c>
      <c r="G19" s="416"/>
    </row>
    <row r="20" spans="1:13" ht="21.9" customHeight="1">
      <c r="A20" s="434" t="s">
        <v>377</v>
      </c>
      <c r="B20" s="435"/>
      <c r="C20" s="438" t="s">
        <v>301</v>
      </c>
      <c r="D20" s="438" t="s">
        <v>389</v>
      </c>
      <c r="E20" s="434"/>
      <c r="F20" s="434"/>
      <c r="G20" s="416"/>
    </row>
    <row r="21" spans="1:13" ht="21.9" customHeight="1">
      <c r="A21" s="434"/>
      <c r="B21" s="435"/>
      <c r="C21" s="438" t="s">
        <v>355</v>
      </c>
      <c r="D21" s="438" t="s">
        <v>389</v>
      </c>
      <c r="E21" s="434"/>
      <c r="F21" s="434"/>
      <c r="G21" s="416"/>
      <c r="K21" s="435"/>
      <c r="L21" s="435"/>
      <c r="M21" s="441"/>
    </row>
    <row r="22" spans="1:13" ht="21.9" customHeight="1">
      <c r="A22" s="434"/>
      <c r="B22" s="435"/>
      <c r="C22" s="438" t="s">
        <v>393</v>
      </c>
      <c r="D22" s="438"/>
      <c r="E22" s="434" t="s">
        <v>391</v>
      </c>
      <c r="F22" s="434"/>
      <c r="G22" s="437"/>
    </row>
    <row r="23" spans="1:13" ht="21.9" customHeight="1">
      <c r="A23" s="434"/>
      <c r="B23" s="435"/>
      <c r="C23" s="438"/>
      <c r="D23" s="438"/>
      <c r="E23" s="434"/>
      <c r="F23" s="434"/>
      <c r="G23" s="437"/>
      <c r="K23" s="435"/>
      <c r="L23" s="435"/>
      <c r="M23" s="441"/>
    </row>
    <row r="24" spans="1:13" ht="21.9" customHeight="1">
      <c r="A24" s="434"/>
      <c r="B24" s="443"/>
      <c r="C24" s="438"/>
      <c r="D24" s="438"/>
      <c r="E24" s="434"/>
      <c r="F24" s="434"/>
      <c r="G24" s="437"/>
      <c r="K24" s="435"/>
      <c r="L24" s="435"/>
      <c r="M24" s="441"/>
    </row>
    <row r="25" spans="1:13" ht="21.9" customHeight="1">
      <c r="A25" s="434" t="s">
        <v>379</v>
      </c>
      <c r="B25" s="435"/>
      <c r="C25" s="438" t="s">
        <v>393</v>
      </c>
      <c r="D25" s="438" t="s">
        <v>374</v>
      </c>
      <c r="E25" s="434"/>
      <c r="F25" s="434"/>
      <c r="G25" s="441"/>
    </row>
    <row r="26" spans="1:13" ht="21.9" customHeight="1">
      <c r="A26" s="434"/>
      <c r="B26" s="435"/>
      <c r="C26" s="438"/>
      <c r="D26" s="438" t="s">
        <v>374</v>
      </c>
      <c r="E26" s="434"/>
      <c r="G26" s="441"/>
    </row>
    <row r="27" spans="1:13" ht="21.9" customHeight="1">
      <c r="A27" s="434"/>
      <c r="B27" s="443"/>
      <c r="C27" s="438" t="s">
        <v>394</v>
      </c>
      <c r="D27" s="438" t="s">
        <v>374</v>
      </c>
      <c r="E27" s="434"/>
      <c r="F27" s="434"/>
      <c r="G27" s="441"/>
      <c r="K27" s="435"/>
      <c r="L27" s="435"/>
      <c r="M27" s="441"/>
    </row>
    <row r="28" spans="1:13" ht="21.9" customHeight="1">
      <c r="A28" s="434"/>
      <c r="B28" s="435"/>
      <c r="C28" s="438"/>
      <c r="D28" s="438" t="s">
        <v>374</v>
      </c>
      <c r="E28" s="434"/>
      <c r="F28" s="434"/>
      <c r="G28" s="437"/>
    </row>
    <row r="29" spans="1:13" ht="21.9" customHeight="1">
      <c r="C29" s="438" t="s">
        <v>394</v>
      </c>
      <c r="D29" s="438"/>
      <c r="E29" s="434" t="s">
        <v>391</v>
      </c>
      <c r="F29" s="434"/>
      <c r="G29" s="441"/>
    </row>
    <row r="30" spans="1:13" ht="21.9" customHeight="1">
      <c r="A30" s="434" t="s">
        <v>386</v>
      </c>
      <c r="B30" s="435"/>
      <c r="C30" s="438"/>
      <c r="D30" s="438"/>
      <c r="E30" s="434"/>
      <c r="F30" s="434"/>
      <c r="G30" s="437"/>
    </row>
    <row r="31" spans="1:13" ht="21.9" customHeight="1">
      <c r="C31" s="438"/>
      <c r="D31" s="438"/>
      <c r="E31" s="434"/>
      <c r="F31" s="434"/>
      <c r="G31" s="437"/>
    </row>
    <row r="32" spans="1:13" ht="21.9" customHeight="1">
      <c r="A32" s="434"/>
      <c r="B32" s="435"/>
      <c r="C32" s="438"/>
      <c r="D32" s="438"/>
      <c r="E32" s="434"/>
      <c r="F32" s="434"/>
      <c r="G32" s="437"/>
    </row>
    <row r="33" spans="1:13" ht="21.9" customHeight="1">
      <c r="A33" s="434"/>
      <c r="B33" s="435"/>
      <c r="C33" s="438" t="s">
        <v>287</v>
      </c>
      <c r="D33" s="444"/>
      <c r="E33" s="434" t="s">
        <v>269</v>
      </c>
      <c r="F33" s="434" t="s">
        <v>399</v>
      </c>
      <c r="G33" s="437"/>
    </row>
    <row r="34" spans="1:13" ht="21.9" customHeight="1">
      <c r="A34" s="434"/>
      <c r="B34" s="435"/>
      <c r="C34" s="438"/>
      <c r="D34" s="438"/>
      <c r="E34" s="434" t="s">
        <v>400</v>
      </c>
      <c r="F34" s="434" t="s">
        <v>272</v>
      </c>
      <c r="G34" s="437"/>
    </row>
    <row r="35" spans="1:13" ht="21.9" customHeight="1">
      <c r="A35" s="440" t="s">
        <v>390</v>
      </c>
      <c r="C35" s="438" t="s">
        <v>189</v>
      </c>
      <c r="D35" s="438"/>
      <c r="E35" s="434" t="s">
        <v>384</v>
      </c>
      <c r="F35" s="434" t="s">
        <v>388</v>
      </c>
      <c r="G35" s="441"/>
      <c r="K35" s="435"/>
      <c r="L35" s="435"/>
      <c r="M35" s="441"/>
    </row>
    <row r="36" spans="1:13" ht="21.9" customHeight="1">
      <c r="A36" s="434"/>
      <c r="B36" s="435"/>
      <c r="C36" s="438"/>
      <c r="D36" s="438"/>
      <c r="E36" s="434" t="s">
        <v>385</v>
      </c>
      <c r="F36" s="434" t="s">
        <v>387</v>
      </c>
      <c r="G36" s="437"/>
    </row>
    <row r="37" spans="1:13" ht="21.9" customHeight="1">
      <c r="C37" s="438" t="s">
        <v>393</v>
      </c>
      <c r="D37" s="438" t="s">
        <v>389</v>
      </c>
      <c r="E37" s="434"/>
      <c r="F37" s="434"/>
      <c r="G37" s="437"/>
    </row>
    <row r="38" spans="1:13" ht="21.9" customHeight="1">
      <c r="A38" s="434"/>
      <c r="B38" s="435"/>
      <c r="C38" s="438" t="s">
        <v>394</v>
      </c>
      <c r="D38" s="438" t="s">
        <v>389</v>
      </c>
      <c r="E38" s="434"/>
      <c r="F38" s="434"/>
      <c r="G38" s="437"/>
    </row>
    <row r="39" spans="1:13" ht="21.9" customHeight="1">
      <c r="A39" s="434"/>
      <c r="B39" s="434"/>
      <c r="C39" s="434"/>
      <c r="D39" s="434"/>
      <c r="E39" s="434"/>
      <c r="F39" s="434"/>
      <c r="G39" s="437"/>
    </row>
    <row r="40" spans="1:13" ht="21.9" customHeight="1">
      <c r="A40" s="434"/>
      <c r="B40" s="434"/>
      <c r="C40" s="434"/>
      <c r="D40" s="434"/>
      <c r="E40" s="434" t="s">
        <v>391</v>
      </c>
      <c r="F40" s="434"/>
      <c r="G40" s="441"/>
    </row>
    <row r="41" spans="1:13" ht="21.9" customHeight="1">
      <c r="A41" s="434"/>
      <c r="B41" s="434"/>
      <c r="C41" s="434"/>
      <c r="D41" s="434"/>
      <c r="E41" s="434"/>
      <c r="F41" s="434"/>
      <c r="G41" s="437"/>
    </row>
    <row r="42" spans="1:13" ht="21.9" customHeight="1">
      <c r="A42" s="434"/>
      <c r="B42" s="434"/>
      <c r="C42" s="434"/>
      <c r="D42" s="434"/>
      <c r="E42" s="434"/>
      <c r="F42" s="434"/>
      <c r="G42" s="437"/>
    </row>
    <row r="43" spans="1:13" ht="21.9" customHeight="1">
      <c r="A43" s="434"/>
      <c r="B43" s="435"/>
      <c r="C43" s="434"/>
      <c r="D43" s="434"/>
      <c r="E43" s="434"/>
      <c r="F43" s="434"/>
      <c r="G43" s="437"/>
    </row>
    <row r="44" spans="1:13" ht="21.9" customHeight="1">
      <c r="A44" s="434"/>
      <c r="B44" s="434"/>
      <c r="C44" s="434"/>
      <c r="D44" s="434"/>
      <c r="E44" s="438"/>
      <c r="F44" s="434"/>
      <c r="G44" s="437"/>
    </row>
    <row r="45" spans="1:13" ht="21.9" customHeight="1">
      <c r="A45" s="434"/>
      <c r="B45" s="434"/>
      <c r="C45" s="434"/>
      <c r="D45" s="434"/>
      <c r="E45" s="434"/>
      <c r="F45" s="434"/>
      <c r="G45" s="437"/>
    </row>
    <row r="46" spans="1:13" ht="21.9" customHeight="1">
      <c r="A46" s="434"/>
      <c r="B46" s="434"/>
      <c r="C46" s="434"/>
      <c r="D46" s="434"/>
      <c r="E46" s="434"/>
      <c r="F46" s="434"/>
      <c r="G46" s="437"/>
    </row>
    <row r="47" spans="1:13" ht="21.9" customHeight="1">
      <c r="A47" s="434"/>
      <c r="B47" s="434"/>
      <c r="C47" s="434"/>
      <c r="D47" s="434"/>
      <c r="E47" s="434"/>
      <c r="F47" s="434"/>
      <c r="G47" s="437"/>
    </row>
    <row r="48" spans="1:13" ht="21.9" customHeight="1">
      <c r="A48" s="434"/>
      <c r="B48" s="434"/>
      <c r="C48" s="434"/>
      <c r="D48" s="434"/>
      <c r="E48" s="434"/>
      <c r="F48" s="434"/>
      <c r="G48" s="437"/>
    </row>
    <row r="49" spans="1:7" ht="21.9" customHeight="1">
      <c r="A49" s="434"/>
      <c r="B49" s="434"/>
      <c r="C49" s="434"/>
      <c r="D49" s="434"/>
      <c r="E49" s="434"/>
      <c r="F49" s="434"/>
      <c r="G49" s="437"/>
    </row>
    <row r="50" spans="1:7" ht="21.9" customHeight="1">
      <c r="A50" s="434"/>
      <c r="B50" s="434"/>
      <c r="C50" s="434"/>
      <c r="D50" s="434"/>
      <c r="E50" s="434"/>
      <c r="F50" s="434"/>
      <c r="G50" s="437"/>
    </row>
    <row r="51" spans="1:7" ht="21.9" customHeight="1">
      <c r="A51" s="434"/>
      <c r="B51" s="434"/>
      <c r="C51" s="434"/>
      <c r="D51" s="434"/>
      <c r="E51" s="434"/>
      <c r="F51" s="434"/>
      <c r="G51" s="437"/>
    </row>
    <row r="52" spans="1:7" ht="21.9" customHeight="1">
      <c r="A52" s="434"/>
      <c r="B52" s="434"/>
      <c r="C52" s="434"/>
      <c r="D52" s="434"/>
      <c r="E52" s="434"/>
      <c r="F52" s="434"/>
      <c r="G52" s="437"/>
    </row>
    <row r="53" spans="1:7" ht="21.9" customHeight="1">
      <c r="A53" s="434"/>
      <c r="B53" s="434"/>
      <c r="C53" s="434"/>
      <c r="D53" s="434"/>
      <c r="E53" s="434"/>
      <c r="F53" s="434"/>
      <c r="G53" s="437"/>
    </row>
    <row r="54" spans="1:7" ht="21.9" customHeight="1">
      <c r="A54" s="434"/>
      <c r="B54" s="434"/>
      <c r="C54" s="434"/>
      <c r="D54" s="434"/>
      <c r="E54" s="434"/>
      <c r="F54" s="434"/>
      <c r="G54" s="437"/>
    </row>
    <row r="55" spans="1:7" ht="21.9" customHeight="1">
      <c r="A55" s="434"/>
      <c r="B55" s="434"/>
      <c r="C55" s="434"/>
      <c r="D55" s="434"/>
      <c r="E55" s="434"/>
      <c r="F55" s="434"/>
      <c r="G55" s="437"/>
    </row>
    <row r="56" spans="1:7" ht="21.9" customHeight="1">
      <c r="A56" s="434"/>
      <c r="B56" s="434"/>
      <c r="C56" s="434"/>
      <c r="D56" s="434"/>
      <c r="E56" s="434"/>
      <c r="F56" s="434"/>
      <c r="G56" s="437"/>
    </row>
    <row r="57" spans="1:7" ht="21.9" customHeight="1">
      <c r="A57" s="434"/>
      <c r="B57" s="434"/>
      <c r="C57" s="434"/>
      <c r="D57" s="434"/>
      <c r="E57" s="434"/>
      <c r="F57" s="434"/>
      <c r="G57" s="437"/>
    </row>
    <row r="58" spans="1:7" ht="21.9" customHeight="1">
      <c r="A58" s="434"/>
      <c r="B58" s="434"/>
      <c r="C58" s="434"/>
      <c r="D58" s="434"/>
      <c r="E58" s="434"/>
      <c r="F58" s="434"/>
      <c r="G58" s="437"/>
    </row>
    <row r="59" spans="1:7" ht="21.9" customHeight="1">
      <c r="A59" s="434"/>
      <c r="B59" s="434"/>
      <c r="C59" s="434"/>
      <c r="D59" s="434"/>
      <c r="E59" s="434"/>
      <c r="F59" s="434"/>
      <c r="G59" s="437"/>
    </row>
    <row r="60" spans="1:7" ht="21.9" customHeight="1">
      <c r="A60" s="434"/>
      <c r="B60" s="434"/>
      <c r="C60" s="434"/>
      <c r="D60" s="434"/>
      <c r="E60" s="434"/>
      <c r="F60" s="434"/>
      <c r="G60" s="437"/>
    </row>
    <row r="61" spans="1:7" ht="21.9" customHeight="1">
      <c r="A61" s="434"/>
      <c r="B61" s="434"/>
      <c r="C61" s="434"/>
      <c r="D61" s="434"/>
      <c r="E61" s="434"/>
      <c r="F61" s="434"/>
      <c r="G61" s="434"/>
    </row>
    <row r="62" spans="1:7" ht="21.9" customHeight="1">
      <c r="A62" s="434"/>
      <c r="B62" s="434"/>
      <c r="C62" s="434"/>
      <c r="D62" s="434"/>
      <c r="E62" s="434"/>
      <c r="F62" s="434"/>
      <c r="G62" s="434"/>
    </row>
    <row r="63" spans="1:7" ht="21.9" customHeight="1">
      <c r="A63" s="434"/>
      <c r="B63" s="434"/>
      <c r="C63" s="434"/>
      <c r="D63" s="434"/>
      <c r="E63" s="434"/>
      <c r="F63" s="434"/>
      <c r="G63" s="434"/>
    </row>
    <row r="64" spans="1:7" ht="21.9" customHeight="1">
      <c r="A64" s="434"/>
      <c r="B64" s="434"/>
      <c r="C64" s="434"/>
      <c r="D64" s="434"/>
      <c r="E64" s="434"/>
      <c r="F64" s="434"/>
      <c r="G64" s="434"/>
    </row>
    <row r="65" spans="1:7" ht="21.9" customHeight="1">
      <c r="A65" s="434"/>
      <c r="B65" s="434"/>
      <c r="C65" s="434"/>
      <c r="D65" s="434"/>
      <c r="E65" s="434"/>
      <c r="F65" s="434"/>
      <c r="G65" s="434"/>
    </row>
    <row r="66" spans="1:7" ht="21.9" customHeight="1">
      <c r="A66" s="434"/>
      <c r="B66" s="434"/>
      <c r="C66" s="434"/>
      <c r="D66" s="434"/>
      <c r="E66" s="434"/>
      <c r="F66" s="434"/>
      <c r="G66" s="434"/>
    </row>
    <row r="67" spans="1:7" ht="21.9" customHeight="1">
      <c r="A67" s="434"/>
      <c r="B67" s="434"/>
      <c r="C67" s="434"/>
      <c r="D67" s="434"/>
      <c r="E67" s="434"/>
      <c r="F67" s="434"/>
      <c r="G67" s="434"/>
    </row>
    <row r="68" spans="1:7" ht="21.9" customHeight="1">
      <c r="C68" s="434"/>
      <c r="D68" s="434"/>
      <c r="E68" s="434"/>
      <c r="F68" s="434"/>
      <c r="G68" s="434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8"/>
  <sheetViews>
    <sheetView topLeftCell="A16" workbookViewId="0">
      <selection sqref="A1:G1"/>
    </sheetView>
  </sheetViews>
  <sheetFormatPr defaultRowHeight="14.4"/>
  <cols>
    <col min="1" max="1" width="5.6640625" style="440" customWidth="1"/>
    <col min="2" max="2" width="6.5546875" style="440" customWidth="1"/>
    <col min="3" max="3" width="8.5546875" style="440" customWidth="1"/>
    <col min="4" max="4" width="5.6640625" style="440" customWidth="1"/>
    <col min="5" max="6" width="22.109375" style="440" customWidth="1"/>
    <col min="7" max="7" width="12" style="440" customWidth="1"/>
    <col min="8" max="256" width="9.109375" style="416"/>
    <col min="257" max="257" width="5.6640625" style="416" customWidth="1"/>
    <col min="258" max="258" width="6.5546875" style="416" customWidth="1"/>
    <col min="259" max="259" width="8.5546875" style="416" customWidth="1"/>
    <col min="260" max="260" width="5.6640625" style="416" customWidth="1"/>
    <col min="261" max="262" width="22.109375" style="416" customWidth="1"/>
    <col min="263" max="263" width="12" style="416" customWidth="1"/>
    <col min="264" max="512" width="9.109375" style="416"/>
    <col min="513" max="513" width="5.6640625" style="416" customWidth="1"/>
    <col min="514" max="514" width="6.5546875" style="416" customWidth="1"/>
    <col min="515" max="515" width="8.5546875" style="416" customWidth="1"/>
    <col min="516" max="516" width="5.6640625" style="416" customWidth="1"/>
    <col min="517" max="518" width="22.109375" style="416" customWidth="1"/>
    <col min="519" max="519" width="12" style="416" customWidth="1"/>
    <col min="520" max="768" width="9.109375" style="416"/>
    <col min="769" max="769" width="5.6640625" style="416" customWidth="1"/>
    <col min="770" max="770" width="6.5546875" style="416" customWidth="1"/>
    <col min="771" max="771" width="8.5546875" style="416" customWidth="1"/>
    <col min="772" max="772" width="5.6640625" style="416" customWidth="1"/>
    <col min="773" max="774" width="22.109375" style="416" customWidth="1"/>
    <col min="775" max="775" width="12" style="416" customWidth="1"/>
    <col min="776" max="1024" width="9.109375" style="416"/>
    <col min="1025" max="1025" width="5.6640625" style="416" customWidth="1"/>
    <col min="1026" max="1026" width="6.5546875" style="416" customWidth="1"/>
    <col min="1027" max="1027" width="8.5546875" style="416" customWidth="1"/>
    <col min="1028" max="1028" width="5.6640625" style="416" customWidth="1"/>
    <col min="1029" max="1030" width="22.109375" style="416" customWidth="1"/>
    <col min="1031" max="1031" width="12" style="416" customWidth="1"/>
    <col min="1032" max="1280" width="9.109375" style="416"/>
    <col min="1281" max="1281" width="5.6640625" style="416" customWidth="1"/>
    <col min="1282" max="1282" width="6.5546875" style="416" customWidth="1"/>
    <col min="1283" max="1283" width="8.5546875" style="416" customWidth="1"/>
    <col min="1284" max="1284" width="5.6640625" style="416" customWidth="1"/>
    <col min="1285" max="1286" width="22.109375" style="416" customWidth="1"/>
    <col min="1287" max="1287" width="12" style="416" customWidth="1"/>
    <col min="1288" max="1536" width="9.109375" style="416"/>
    <col min="1537" max="1537" width="5.6640625" style="416" customWidth="1"/>
    <col min="1538" max="1538" width="6.5546875" style="416" customWidth="1"/>
    <col min="1539" max="1539" width="8.5546875" style="416" customWidth="1"/>
    <col min="1540" max="1540" width="5.6640625" style="416" customWidth="1"/>
    <col min="1541" max="1542" width="22.109375" style="416" customWidth="1"/>
    <col min="1543" max="1543" width="12" style="416" customWidth="1"/>
    <col min="1544" max="1792" width="9.109375" style="416"/>
    <col min="1793" max="1793" width="5.6640625" style="416" customWidth="1"/>
    <col min="1794" max="1794" width="6.5546875" style="416" customWidth="1"/>
    <col min="1795" max="1795" width="8.5546875" style="416" customWidth="1"/>
    <col min="1796" max="1796" width="5.6640625" style="416" customWidth="1"/>
    <col min="1797" max="1798" width="22.109375" style="416" customWidth="1"/>
    <col min="1799" max="1799" width="12" style="416" customWidth="1"/>
    <col min="1800" max="2048" width="9.109375" style="416"/>
    <col min="2049" max="2049" width="5.6640625" style="416" customWidth="1"/>
    <col min="2050" max="2050" width="6.5546875" style="416" customWidth="1"/>
    <col min="2051" max="2051" width="8.5546875" style="416" customWidth="1"/>
    <col min="2052" max="2052" width="5.6640625" style="416" customWidth="1"/>
    <col min="2053" max="2054" width="22.109375" style="416" customWidth="1"/>
    <col min="2055" max="2055" width="12" style="416" customWidth="1"/>
    <col min="2056" max="2304" width="9.109375" style="416"/>
    <col min="2305" max="2305" width="5.6640625" style="416" customWidth="1"/>
    <col min="2306" max="2306" width="6.5546875" style="416" customWidth="1"/>
    <col min="2307" max="2307" width="8.5546875" style="416" customWidth="1"/>
    <col min="2308" max="2308" width="5.6640625" style="416" customWidth="1"/>
    <col min="2309" max="2310" width="22.109375" style="416" customWidth="1"/>
    <col min="2311" max="2311" width="12" style="416" customWidth="1"/>
    <col min="2312" max="2560" width="9.109375" style="416"/>
    <col min="2561" max="2561" width="5.6640625" style="416" customWidth="1"/>
    <col min="2562" max="2562" width="6.5546875" style="416" customWidth="1"/>
    <col min="2563" max="2563" width="8.5546875" style="416" customWidth="1"/>
    <col min="2564" max="2564" width="5.6640625" style="416" customWidth="1"/>
    <col min="2565" max="2566" width="22.109375" style="416" customWidth="1"/>
    <col min="2567" max="2567" width="12" style="416" customWidth="1"/>
    <col min="2568" max="2816" width="9.109375" style="416"/>
    <col min="2817" max="2817" width="5.6640625" style="416" customWidth="1"/>
    <col min="2818" max="2818" width="6.5546875" style="416" customWidth="1"/>
    <col min="2819" max="2819" width="8.5546875" style="416" customWidth="1"/>
    <col min="2820" max="2820" width="5.6640625" style="416" customWidth="1"/>
    <col min="2821" max="2822" width="22.109375" style="416" customWidth="1"/>
    <col min="2823" max="2823" width="12" style="416" customWidth="1"/>
    <col min="2824" max="3072" width="9.109375" style="416"/>
    <col min="3073" max="3073" width="5.6640625" style="416" customWidth="1"/>
    <col min="3074" max="3074" width="6.5546875" style="416" customWidth="1"/>
    <col min="3075" max="3075" width="8.5546875" style="416" customWidth="1"/>
    <col min="3076" max="3076" width="5.6640625" style="416" customWidth="1"/>
    <col min="3077" max="3078" width="22.109375" style="416" customWidth="1"/>
    <col min="3079" max="3079" width="12" style="416" customWidth="1"/>
    <col min="3080" max="3328" width="9.109375" style="416"/>
    <col min="3329" max="3329" width="5.6640625" style="416" customWidth="1"/>
    <col min="3330" max="3330" width="6.5546875" style="416" customWidth="1"/>
    <col min="3331" max="3331" width="8.5546875" style="416" customWidth="1"/>
    <col min="3332" max="3332" width="5.6640625" style="416" customWidth="1"/>
    <col min="3333" max="3334" width="22.109375" style="416" customWidth="1"/>
    <col min="3335" max="3335" width="12" style="416" customWidth="1"/>
    <col min="3336" max="3584" width="9.109375" style="416"/>
    <col min="3585" max="3585" width="5.6640625" style="416" customWidth="1"/>
    <col min="3586" max="3586" width="6.5546875" style="416" customWidth="1"/>
    <col min="3587" max="3587" width="8.5546875" style="416" customWidth="1"/>
    <col min="3588" max="3588" width="5.6640625" style="416" customWidth="1"/>
    <col min="3589" max="3590" width="22.109375" style="416" customWidth="1"/>
    <col min="3591" max="3591" width="12" style="416" customWidth="1"/>
    <col min="3592" max="3840" width="9.109375" style="416"/>
    <col min="3841" max="3841" width="5.6640625" style="416" customWidth="1"/>
    <col min="3842" max="3842" width="6.5546875" style="416" customWidth="1"/>
    <col min="3843" max="3843" width="8.5546875" style="416" customWidth="1"/>
    <col min="3844" max="3844" width="5.6640625" style="416" customWidth="1"/>
    <col min="3845" max="3846" width="22.109375" style="416" customWidth="1"/>
    <col min="3847" max="3847" width="12" style="416" customWidth="1"/>
    <col min="3848" max="4096" width="9.109375" style="416"/>
    <col min="4097" max="4097" width="5.6640625" style="416" customWidth="1"/>
    <col min="4098" max="4098" width="6.5546875" style="416" customWidth="1"/>
    <col min="4099" max="4099" width="8.5546875" style="416" customWidth="1"/>
    <col min="4100" max="4100" width="5.6640625" style="416" customWidth="1"/>
    <col min="4101" max="4102" width="22.109375" style="416" customWidth="1"/>
    <col min="4103" max="4103" width="12" style="416" customWidth="1"/>
    <col min="4104" max="4352" width="9.109375" style="416"/>
    <col min="4353" max="4353" width="5.6640625" style="416" customWidth="1"/>
    <col min="4354" max="4354" width="6.5546875" style="416" customWidth="1"/>
    <col min="4355" max="4355" width="8.5546875" style="416" customWidth="1"/>
    <col min="4356" max="4356" width="5.6640625" style="416" customWidth="1"/>
    <col min="4357" max="4358" width="22.109375" style="416" customWidth="1"/>
    <col min="4359" max="4359" width="12" style="416" customWidth="1"/>
    <col min="4360" max="4608" width="9.109375" style="416"/>
    <col min="4609" max="4609" width="5.6640625" style="416" customWidth="1"/>
    <col min="4610" max="4610" width="6.5546875" style="416" customWidth="1"/>
    <col min="4611" max="4611" width="8.5546875" style="416" customWidth="1"/>
    <col min="4612" max="4612" width="5.6640625" style="416" customWidth="1"/>
    <col min="4613" max="4614" width="22.109375" style="416" customWidth="1"/>
    <col min="4615" max="4615" width="12" style="416" customWidth="1"/>
    <col min="4616" max="4864" width="9.109375" style="416"/>
    <col min="4865" max="4865" width="5.6640625" style="416" customWidth="1"/>
    <col min="4866" max="4866" width="6.5546875" style="416" customWidth="1"/>
    <col min="4867" max="4867" width="8.5546875" style="416" customWidth="1"/>
    <col min="4868" max="4868" width="5.6640625" style="416" customWidth="1"/>
    <col min="4869" max="4870" width="22.109375" style="416" customWidth="1"/>
    <col min="4871" max="4871" width="12" style="416" customWidth="1"/>
    <col min="4872" max="5120" width="9.109375" style="416"/>
    <col min="5121" max="5121" width="5.6640625" style="416" customWidth="1"/>
    <col min="5122" max="5122" width="6.5546875" style="416" customWidth="1"/>
    <col min="5123" max="5123" width="8.5546875" style="416" customWidth="1"/>
    <col min="5124" max="5124" width="5.6640625" style="416" customWidth="1"/>
    <col min="5125" max="5126" width="22.109375" style="416" customWidth="1"/>
    <col min="5127" max="5127" width="12" style="416" customWidth="1"/>
    <col min="5128" max="5376" width="9.109375" style="416"/>
    <col min="5377" max="5377" width="5.6640625" style="416" customWidth="1"/>
    <col min="5378" max="5378" width="6.5546875" style="416" customWidth="1"/>
    <col min="5379" max="5379" width="8.5546875" style="416" customWidth="1"/>
    <col min="5380" max="5380" width="5.6640625" style="416" customWidth="1"/>
    <col min="5381" max="5382" width="22.109375" style="416" customWidth="1"/>
    <col min="5383" max="5383" width="12" style="416" customWidth="1"/>
    <col min="5384" max="5632" width="9.109375" style="416"/>
    <col min="5633" max="5633" width="5.6640625" style="416" customWidth="1"/>
    <col min="5634" max="5634" width="6.5546875" style="416" customWidth="1"/>
    <col min="5635" max="5635" width="8.5546875" style="416" customWidth="1"/>
    <col min="5636" max="5636" width="5.6640625" style="416" customWidth="1"/>
    <col min="5637" max="5638" width="22.109375" style="416" customWidth="1"/>
    <col min="5639" max="5639" width="12" style="416" customWidth="1"/>
    <col min="5640" max="5888" width="9.109375" style="416"/>
    <col min="5889" max="5889" width="5.6640625" style="416" customWidth="1"/>
    <col min="5890" max="5890" width="6.5546875" style="416" customWidth="1"/>
    <col min="5891" max="5891" width="8.5546875" style="416" customWidth="1"/>
    <col min="5892" max="5892" width="5.6640625" style="416" customWidth="1"/>
    <col min="5893" max="5894" width="22.109375" style="416" customWidth="1"/>
    <col min="5895" max="5895" width="12" style="416" customWidth="1"/>
    <col min="5896" max="6144" width="9.109375" style="416"/>
    <col min="6145" max="6145" width="5.6640625" style="416" customWidth="1"/>
    <col min="6146" max="6146" width="6.5546875" style="416" customWidth="1"/>
    <col min="6147" max="6147" width="8.5546875" style="416" customWidth="1"/>
    <col min="6148" max="6148" width="5.6640625" style="416" customWidth="1"/>
    <col min="6149" max="6150" width="22.109375" style="416" customWidth="1"/>
    <col min="6151" max="6151" width="12" style="416" customWidth="1"/>
    <col min="6152" max="6400" width="9.109375" style="416"/>
    <col min="6401" max="6401" width="5.6640625" style="416" customWidth="1"/>
    <col min="6402" max="6402" width="6.5546875" style="416" customWidth="1"/>
    <col min="6403" max="6403" width="8.5546875" style="416" customWidth="1"/>
    <col min="6404" max="6404" width="5.6640625" style="416" customWidth="1"/>
    <col min="6405" max="6406" width="22.109375" style="416" customWidth="1"/>
    <col min="6407" max="6407" width="12" style="416" customWidth="1"/>
    <col min="6408" max="6656" width="9.109375" style="416"/>
    <col min="6657" max="6657" width="5.6640625" style="416" customWidth="1"/>
    <col min="6658" max="6658" width="6.5546875" style="416" customWidth="1"/>
    <col min="6659" max="6659" width="8.5546875" style="416" customWidth="1"/>
    <col min="6660" max="6660" width="5.6640625" style="416" customWidth="1"/>
    <col min="6661" max="6662" width="22.109375" style="416" customWidth="1"/>
    <col min="6663" max="6663" width="12" style="416" customWidth="1"/>
    <col min="6664" max="6912" width="9.109375" style="416"/>
    <col min="6913" max="6913" width="5.6640625" style="416" customWidth="1"/>
    <col min="6914" max="6914" width="6.5546875" style="416" customWidth="1"/>
    <col min="6915" max="6915" width="8.5546875" style="416" customWidth="1"/>
    <col min="6916" max="6916" width="5.6640625" style="416" customWidth="1"/>
    <col min="6917" max="6918" width="22.109375" style="416" customWidth="1"/>
    <col min="6919" max="6919" width="12" style="416" customWidth="1"/>
    <col min="6920" max="7168" width="9.109375" style="416"/>
    <col min="7169" max="7169" width="5.6640625" style="416" customWidth="1"/>
    <col min="7170" max="7170" width="6.5546875" style="416" customWidth="1"/>
    <col min="7171" max="7171" width="8.5546875" style="416" customWidth="1"/>
    <col min="7172" max="7172" width="5.6640625" style="416" customWidth="1"/>
    <col min="7173" max="7174" width="22.109375" style="416" customWidth="1"/>
    <col min="7175" max="7175" width="12" style="416" customWidth="1"/>
    <col min="7176" max="7424" width="9.109375" style="416"/>
    <col min="7425" max="7425" width="5.6640625" style="416" customWidth="1"/>
    <col min="7426" max="7426" width="6.5546875" style="416" customWidth="1"/>
    <col min="7427" max="7427" width="8.5546875" style="416" customWidth="1"/>
    <col min="7428" max="7428" width="5.6640625" style="416" customWidth="1"/>
    <col min="7429" max="7430" width="22.109375" style="416" customWidth="1"/>
    <col min="7431" max="7431" width="12" style="416" customWidth="1"/>
    <col min="7432" max="7680" width="9.109375" style="416"/>
    <col min="7681" max="7681" width="5.6640625" style="416" customWidth="1"/>
    <col min="7682" max="7682" width="6.5546875" style="416" customWidth="1"/>
    <col min="7683" max="7683" width="8.5546875" style="416" customWidth="1"/>
    <col min="7684" max="7684" width="5.6640625" style="416" customWidth="1"/>
    <col min="7685" max="7686" width="22.109375" style="416" customWidth="1"/>
    <col min="7687" max="7687" width="12" style="416" customWidth="1"/>
    <col min="7688" max="7936" width="9.109375" style="416"/>
    <col min="7937" max="7937" width="5.6640625" style="416" customWidth="1"/>
    <col min="7938" max="7938" width="6.5546875" style="416" customWidth="1"/>
    <col min="7939" max="7939" width="8.5546875" style="416" customWidth="1"/>
    <col min="7940" max="7940" width="5.6640625" style="416" customWidth="1"/>
    <col min="7941" max="7942" width="22.109375" style="416" customWidth="1"/>
    <col min="7943" max="7943" width="12" style="416" customWidth="1"/>
    <col min="7944" max="8192" width="9.109375" style="416"/>
    <col min="8193" max="8193" width="5.6640625" style="416" customWidth="1"/>
    <col min="8194" max="8194" width="6.5546875" style="416" customWidth="1"/>
    <col min="8195" max="8195" width="8.5546875" style="416" customWidth="1"/>
    <col min="8196" max="8196" width="5.6640625" style="416" customWidth="1"/>
    <col min="8197" max="8198" width="22.109375" style="416" customWidth="1"/>
    <col min="8199" max="8199" width="12" style="416" customWidth="1"/>
    <col min="8200" max="8448" width="9.109375" style="416"/>
    <col min="8449" max="8449" width="5.6640625" style="416" customWidth="1"/>
    <col min="8450" max="8450" width="6.5546875" style="416" customWidth="1"/>
    <col min="8451" max="8451" width="8.5546875" style="416" customWidth="1"/>
    <col min="8452" max="8452" width="5.6640625" style="416" customWidth="1"/>
    <col min="8453" max="8454" width="22.109375" style="416" customWidth="1"/>
    <col min="8455" max="8455" width="12" style="416" customWidth="1"/>
    <col min="8456" max="8704" width="9.109375" style="416"/>
    <col min="8705" max="8705" width="5.6640625" style="416" customWidth="1"/>
    <col min="8706" max="8706" width="6.5546875" style="416" customWidth="1"/>
    <col min="8707" max="8707" width="8.5546875" style="416" customWidth="1"/>
    <col min="8708" max="8708" width="5.6640625" style="416" customWidth="1"/>
    <col min="8709" max="8710" width="22.109375" style="416" customWidth="1"/>
    <col min="8711" max="8711" width="12" style="416" customWidth="1"/>
    <col min="8712" max="8960" width="9.109375" style="416"/>
    <col min="8961" max="8961" width="5.6640625" style="416" customWidth="1"/>
    <col min="8962" max="8962" width="6.5546875" style="416" customWidth="1"/>
    <col min="8963" max="8963" width="8.5546875" style="416" customWidth="1"/>
    <col min="8964" max="8964" width="5.6640625" style="416" customWidth="1"/>
    <col min="8965" max="8966" width="22.109375" style="416" customWidth="1"/>
    <col min="8967" max="8967" width="12" style="416" customWidth="1"/>
    <col min="8968" max="9216" width="9.109375" style="416"/>
    <col min="9217" max="9217" width="5.6640625" style="416" customWidth="1"/>
    <col min="9218" max="9218" width="6.5546875" style="416" customWidth="1"/>
    <col min="9219" max="9219" width="8.5546875" style="416" customWidth="1"/>
    <col min="9220" max="9220" width="5.6640625" style="416" customWidth="1"/>
    <col min="9221" max="9222" width="22.109375" style="416" customWidth="1"/>
    <col min="9223" max="9223" width="12" style="416" customWidth="1"/>
    <col min="9224" max="9472" width="9.109375" style="416"/>
    <col min="9473" max="9473" width="5.6640625" style="416" customWidth="1"/>
    <col min="9474" max="9474" width="6.5546875" style="416" customWidth="1"/>
    <col min="9475" max="9475" width="8.5546875" style="416" customWidth="1"/>
    <col min="9476" max="9476" width="5.6640625" style="416" customWidth="1"/>
    <col min="9477" max="9478" width="22.109375" style="416" customWidth="1"/>
    <col min="9479" max="9479" width="12" style="416" customWidth="1"/>
    <col min="9480" max="9728" width="9.109375" style="416"/>
    <col min="9729" max="9729" width="5.6640625" style="416" customWidth="1"/>
    <col min="9730" max="9730" width="6.5546875" style="416" customWidth="1"/>
    <col min="9731" max="9731" width="8.5546875" style="416" customWidth="1"/>
    <col min="9732" max="9732" width="5.6640625" style="416" customWidth="1"/>
    <col min="9733" max="9734" width="22.109375" style="416" customWidth="1"/>
    <col min="9735" max="9735" width="12" style="416" customWidth="1"/>
    <col min="9736" max="9984" width="9.109375" style="416"/>
    <col min="9985" max="9985" width="5.6640625" style="416" customWidth="1"/>
    <col min="9986" max="9986" width="6.5546875" style="416" customWidth="1"/>
    <col min="9987" max="9987" width="8.5546875" style="416" customWidth="1"/>
    <col min="9988" max="9988" width="5.6640625" style="416" customWidth="1"/>
    <col min="9989" max="9990" width="22.109375" style="416" customWidth="1"/>
    <col min="9991" max="9991" width="12" style="416" customWidth="1"/>
    <col min="9992" max="10240" width="9.109375" style="416"/>
    <col min="10241" max="10241" width="5.6640625" style="416" customWidth="1"/>
    <col min="10242" max="10242" width="6.5546875" style="416" customWidth="1"/>
    <col min="10243" max="10243" width="8.5546875" style="416" customWidth="1"/>
    <col min="10244" max="10244" width="5.6640625" style="416" customWidth="1"/>
    <col min="10245" max="10246" width="22.109375" style="416" customWidth="1"/>
    <col min="10247" max="10247" width="12" style="416" customWidth="1"/>
    <col min="10248" max="10496" width="9.109375" style="416"/>
    <col min="10497" max="10497" width="5.6640625" style="416" customWidth="1"/>
    <col min="10498" max="10498" width="6.5546875" style="416" customWidth="1"/>
    <col min="10499" max="10499" width="8.5546875" style="416" customWidth="1"/>
    <col min="10500" max="10500" width="5.6640625" style="416" customWidth="1"/>
    <col min="10501" max="10502" width="22.109375" style="416" customWidth="1"/>
    <col min="10503" max="10503" width="12" style="416" customWidth="1"/>
    <col min="10504" max="10752" width="9.109375" style="416"/>
    <col min="10753" max="10753" width="5.6640625" style="416" customWidth="1"/>
    <col min="10754" max="10754" width="6.5546875" style="416" customWidth="1"/>
    <col min="10755" max="10755" width="8.5546875" style="416" customWidth="1"/>
    <col min="10756" max="10756" width="5.6640625" style="416" customWidth="1"/>
    <col min="10757" max="10758" width="22.109375" style="416" customWidth="1"/>
    <col min="10759" max="10759" width="12" style="416" customWidth="1"/>
    <col min="10760" max="11008" width="9.109375" style="416"/>
    <col min="11009" max="11009" width="5.6640625" style="416" customWidth="1"/>
    <col min="11010" max="11010" width="6.5546875" style="416" customWidth="1"/>
    <col min="11011" max="11011" width="8.5546875" style="416" customWidth="1"/>
    <col min="11012" max="11012" width="5.6640625" style="416" customWidth="1"/>
    <col min="11013" max="11014" width="22.109375" style="416" customWidth="1"/>
    <col min="11015" max="11015" width="12" style="416" customWidth="1"/>
    <col min="11016" max="11264" width="9.109375" style="416"/>
    <col min="11265" max="11265" width="5.6640625" style="416" customWidth="1"/>
    <col min="11266" max="11266" width="6.5546875" style="416" customWidth="1"/>
    <col min="11267" max="11267" width="8.5546875" style="416" customWidth="1"/>
    <col min="11268" max="11268" width="5.6640625" style="416" customWidth="1"/>
    <col min="11269" max="11270" width="22.109375" style="416" customWidth="1"/>
    <col min="11271" max="11271" width="12" style="416" customWidth="1"/>
    <col min="11272" max="11520" width="9.109375" style="416"/>
    <col min="11521" max="11521" width="5.6640625" style="416" customWidth="1"/>
    <col min="11522" max="11522" width="6.5546875" style="416" customWidth="1"/>
    <col min="11523" max="11523" width="8.5546875" style="416" customWidth="1"/>
    <col min="11524" max="11524" width="5.6640625" style="416" customWidth="1"/>
    <col min="11525" max="11526" width="22.109375" style="416" customWidth="1"/>
    <col min="11527" max="11527" width="12" style="416" customWidth="1"/>
    <col min="11528" max="11776" width="9.109375" style="416"/>
    <col min="11777" max="11777" width="5.6640625" style="416" customWidth="1"/>
    <col min="11778" max="11778" width="6.5546875" style="416" customWidth="1"/>
    <col min="11779" max="11779" width="8.5546875" style="416" customWidth="1"/>
    <col min="11780" max="11780" width="5.6640625" style="416" customWidth="1"/>
    <col min="11781" max="11782" width="22.109375" style="416" customWidth="1"/>
    <col min="11783" max="11783" width="12" style="416" customWidth="1"/>
    <col min="11784" max="12032" width="9.109375" style="416"/>
    <col min="12033" max="12033" width="5.6640625" style="416" customWidth="1"/>
    <col min="12034" max="12034" width="6.5546875" style="416" customWidth="1"/>
    <col min="12035" max="12035" width="8.5546875" style="416" customWidth="1"/>
    <col min="12036" max="12036" width="5.6640625" style="416" customWidth="1"/>
    <col min="12037" max="12038" width="22.109375" style="416" customWidth="1"/>
    <col min="12039" max="12039" width="12" style="416" customWidth="1"/>
    <col min="12040" max="12288" width="9.109375" style="416"/>
    <col min="12289" max="12289" width="5.6640625" style="416" customWidth="1"/>
    <col min="12290" max="12290" width="6.5546875" style="416" customWidth="1"/>
    <col min="12291" max="12291" width="8.5546875" style="416" customWidth="1"/>
    <col min="12292" max="12292" width="5.6640625" style="416" customWidth="1"/>
    <col min="12293" max="12294" width="22.109375" style="416" customWidth="1"/>
    <col min="12295" max="12295" width="12" style="416" customWidth="1"/>
    <col min="12296" max="12544" width="9.109375" style="416"/>
    <col min="12545" max="12545" width="5.6640625" style="416" customWidth="1"/>
    <col min="12546" max="12546" width="6.5546875" style="416" customWidth="1"/>
    <col min="12547" max="12547" width="8.5546875" style="416" customWidth="1"/>
    <col min="12548" max="12548" width="5.6640625" style="416" customWidth="1"/>
    <col min="12549" max="12550" width="22.109375" style="416" customWidth="1"/>
    <col min="12551" max="12551" width="12" style="416" customWidth="1"/>
    <col min="12552" max="12800" width="9.109375" style="416"/>
    <col min="12801" max="12801" width="5.6640625" style="416" customWidth="1"/>
    <col min="12802" max="12802" width="6.5546875" style="416" customWidth="1"/>
    <col min="12803" max="12803" width="8.5546875" style="416" customWidth="1"/>
    <col min="12804" max="12804" width="5.6640625" style="416" customWidth="1"/>
    <col min="12805" max="12806" width="22.109375" style="416" customWidth="1"/>
    <col min="12807" max="12807" width="12" style="416" customWidth="1"/>
    <col min="12808" max="13056" width="9.109375" style="416"/>
    <col min="13057" max="13057" width="5.6640625" style="416" customWidth="1"/>
    <col min="13058" max="13058" width="6.5546875" style="416" customWidth="1"/>
    <col min="13059" max="13059" width="8.5546875" style="416" customWidth="1"/>
    <col min="13060" max="13060" width="5.6640625" style="416" customWidth="1"/>
    <col min="13061" max="13062" width="22.109375" style="416" customWidth="1"/>
    <col min="13063" max="13063" width="12" style="416" customWidth="1"/>
    <col min="13064" max="13312" width="9.109375" style="416"/>
    <col min="13313" max="13313" width="5.6640625" style="416" customWidth="1"/>
    <col min="13314" max="13314" width="6.5546875" style="416" customWidth="1"/>
    <col min="13315" max="13315" width="8.5546875" style="416" customWidth="1"/>
    <col min="13316" max="13316" width="5.6640625" style="416" customWidth="1"/>
    <col min="13317" max="13318" width="22.109375" style="416" customWidth="1"/>
    <col min="13319" max="13319" width="12" style="416" customWidth="1"/>
    <col min="13320" max="13568" width="9.109375" style="416"/>
    <col min="13569" max="13569" width="5.6640625" style="416" customWidth="1"/>
    <col min="13570" max="13570" width="6.5546875" style="416" customWidth="1"/>
    <col min="13571" max="13571" width="8.5546875" style="416" customWidth="1"/>
    <col min="13572" max="13572" width="5.6640625" style="416" customWidth="1"/>
    <col min="13573" max="13574" width="22.109375" style="416" customWidth="1"/>
    <col min="13575" max="13575" width="12" style="416" customWidth="1"/>
    <col min="13576" max="13824" width="9.109375" style="416"/>
    <col min="13825" max="13825" width="5.6640625" style="416" customWidth="1"/>
    <col min="13826" max="13826" width="6.5546875" style="416" customWidth="1"/>
    <col min="13827" max="13827" width="8.5546875" style="416" customWidth="1"/>
    <col min="13828" max="13828" width="5.6640625" style="416" customWidth="1"/>
    <col min="13829" max="13830" width="22.109375" style="416" customWidth="1"/>
    <col min="13831" max="13831" width="12" style="416" customWidth="1"/>
    <col min="13832" max="14080" width="9.109375" style="416"/>
    <col min="14081" max="14081" width="5.6640625" style="416" customWidth="1"/>
    <col min="14082" max="14082" width="6.5546875" style="416" customWidth="1"/>
    <col min="14083" max="14083" width="8.5546875" style="416" customWidth="1"/>
    <col min="14084" max="14084" width="5.6640625" style="416" customWidth="1"/>
    <col min="14085" max="14086" width="22.109375" style="416" customWidth="1"/>
    <col min="14087" max="14087" width="12" style="416" customWidth="1"/>
    <col min="14088" max="14336" width="9.109375" style="416"/>
    <col min="14337" max="14337" width="5.6640625" style="416" customWidth="1"/>
    <col min="14338" max="14338" width="6.5546875" style="416" customWidth="1"/>
    <col min="14339" max="14339" width="8.5546875" style="416" customWidth="1"/>
    <col min="14340" max="14340" width="5.6640625" style="416" customWidth="1"/>
    <col min="14341" max="14342" width="22.109375" style="416" customWidth="1"/>
    <col min="14343" max="14343" width="12" style="416" customWidth="1"/>
    <col min="14344" max="14592" width="9.109375" style="416"/>
    <col min="14593" max="14593" width="5.6640625" style="416" customWidth="1"/>
    <col min="14594" max="14594" width="6.5546875" style="416" customWidth="1"/>
    <col min="14595" max="14595" width="8.5546875" style="416" customWidth="1"/>
    <col min="14596" max="14596" width="5.6640625" style="416" customWidth="1"/>
    <col min="14597" max="14598" width="22.109375" style="416" customWidth="1"/>
    <col min="14599" max="14599" width="12" style="416" customWidth="1"/>
    <col min="14600" max="14848" width="9.109375" style="416"/>
    <col min="14849" max="14849" width="5.6640625" style="416" customWidth="1"/>
    <col min="14850" max="14850" width="6.5546875" style="416" customWidth="1"/>
    <col min="14851" max="14851" width="8.5546875" style="416" customWidth="1"/>
    <col min="14852" max="14852" width="5.6640625" style="416" customWidth="1"/>
    <col min="14853" max="14854" width="22.109375" style="416" customWidth="1"/>
    <col min="14855" max="14855" width="12" style="416" customWidth="1"/>
    <col min="14856" max="15104" width="9.109375" style="416"/>
    <col min="15105" max="15105" width="5.6640625" style="416" customWidth="1"/>
    <col min="15106" max="15106" width="6.5546875" style="416" customWidth="1"/>
    <col min="15107" max="15107" width="8.5546875" style="416" customWidth="1"/>
    <col min="15108" max="15108" width="5.6640625" style="416" customWidth="1"/>
    <col min="15109" max="15110" width="22.109375" style="416" customWidth="1"/>
    <col min="15111" max="15111" width="12" style="416" customWidth="1"/>
    <col min="15112" max="15360" width="9.109375" style="416"/>
    <col min="15361" max="15361" width="5.6640625" style="416" customWidth="1"/>
    <col min="15362" max="15362" width="6.5546875" style="416" customWidth="1"/>
    <col min="15363" max="15363" width="8.5546875" style="416" customWidth="1"/>
    <col min="15364" max="15364" width="5.6640625" style="416" customWidth="1"/>
    <col min="15365" max="15366" width="22.109375" style="416" customWidth="1"/>
    <col min="15367" max="15367" width="12" style="416" customWidth="1"/>
    <col min="15368" max="15616" width="9.109375" style="416"/>
    <col min="15617" max="15617" width="5.6640625" style="416" customWidth="1"/>
    <col min="15618" max="15618" width="6.5546875" style="416" customWidth="1"/>
    <col min="15619" max="15619" width="8.5546875" style="416" customWidth="1"/>
    <col min="15620" max="15620" width="5.6640625" style="416" customWidth="1"/>
    <col min="15621" max="15622" width="22.109375" style="416" customWidth="1"/>
    <col min="15623" max="15623" width="12" style="416" customWidth="1"/>
    <col min="15624" max="15872" width="9.109375" style="416"/>
    <col min="15873" max="15873" width="5.6640625" style="416" customWidth="1"/>
    <col min="15874" max="15874" width="6.5546875" style="416" customWidth="1"/>
    <col min="15875" max="15875" width="8.5546875" style="416" customWidth="1"/>
    <col min="15876" max="15876" width="5.6640625" style="416" customWidth="1"/>
    <col min="15877" max="15878" width="22.109375" style="416" customWidth="1"/>
    <col min="15879" max="15879" width="12" style="416" customWidth="1"/>
    <col min="15880" max="16128" width="9.109375" style="416"/>
    <col min="16129" max="16129" width="5.6640625" style="416" customWidth="1"/>
    <col min="16130" max="16130" width="6.5546875" style="416" customWidth="1"/>
    <col min="16131" max="16131" width="8.5546875" style="416" customWidth="1"/>
    <col min="16132" max="16132" width="5.6640625" style="416" customWidth="1"/>
    <col min="16133" max="16134" width="22.109375" style="416" customWidth="1"/>
    <col min="16135" max="16135" width="12" style="416" customWidth="1"/>
    <col min="16136" max="16384" width="9.109375" style="416"/>
  </cols>
  <sheetData>
    <row r="1" spans="1:13" ht="45" customHeight="1">
      <c r="A1" s="548" t="s">
        <v>510</v>
      </c>
      <c r="B1" s="549"/>
      <c r="C1" s="549"/>
      <c r="D1" s="549"/>
      <c r="E1" s="549"/>
      <c r="F1" s="549"/>
      <c r="G1" s="550"/>
    </row>
    <row r="2" spans="1:13" ht="25.5" customHeight="1">
      <c r="A2" s="551"/>
      <c r="B2" s="552"/>
      <c r="C2" s="552"/>
      <c r="D2" s="552"/>
      <c r="E2" s="552"/>
      <c r="F2" s="552"/>
      <c r="G2" s="553"/>
    </row>
    <row r="3" spans="1:13" ht="21" hidden="1">
      <c r="A3" s="554"/>
      <c r="B3" s="555"/>
      <c r="C3" s="555"/>
      <c r="D3" s="555"/>
      <c r="E3" s="555"/>
      <c r="F3" s="555"/>
      <c r="G3" s="556"/>
    </row>
    <row r="4" spans="1:13" ht="48" customHeight="1">
      <c r="A4" s="433" t="s">
        <v>357</v>
      </c>
      <c r="B4" s="433" t="s">
        <v>358</v>
      </c>
      <c r="C4" s="433" t="s">
        <v>359</v>
      </c>
      <c r="D4" s="433" t="s">
        <v>360</v>
      </c>
      <c r="E4" s="434"/>
      <c r="F4" s="434"/>
      <c r="G4" s="434" t="s">
        <v>361</v>
      </c>
    </row>
    <row r="5" spans="1:13" ht="21.9" customHeight="1">
      <c r="A5" s="434" t="s">
        <v>362</v>
      </c>
      <c r="B5" s="435"/>
      <c r="C5" s="436" t="s">
        <v>288</v>
      </c>
      <c r="D5" s="436"/>
      <c r="E5" s="434" t="s">
        <v>276</v>
      </c>
      <c r="F5" s="434" t="s">
        <v>277</v>
      </c>
      <c r="G5" s="437"/>
    </row>
    <row r="6" spans="1:13" ht="21.9" customHeight="1">
      <c r="A6" s="434"/>
      <c r="B6" s="435"/>
      <c r="C6" s="438"/>
      <c r="D6" s="438"/>
      <c r="E6" s="434" t="s">
        <v>278</v>
      </c>
      <c r="F6" s="434" t="s">
        <v>279</v>
      </c>
      <c r="G6" s="437"/>
      <c r="J6" s="439"/>
      <c r="K6" s="439"/>
      <c r="L6" s="434"/>
      <c r="M6" s="434"/>
    </row>
    <row r="7" spans="1:13" ht="21.9" customHeight="1">
      <c r="A7" s="434"/>
      <c r="B7" s="435"/>
      <c r="C7" s="438"/>
      <c r="D7" s="438"/>
      <c r="E7" s="434" t="s">
        <v>280</v>
      </c>
      <c r="F7" s="434" t="s">
        <v>281</v>
      </c>
      <c r="G7" s="437"/>
      <c r="J7" s="434"/>
      <c r="K7" s="434"/>
      <c r="L7" s="434"/>
      <c r="M7" s="434"/>
    </row>
    <row r="8" spans="1:13" ht="21.9" customHeight="1">
      <c r="A8" s="434"/>
      <c r="B8" s="435"/>
      <c r="C8" s="438"/>
      <c r="D8" s="438"/>
      <c r="E8" s="434" t="s">
        <v>282</v>
      </c>
      <c r="F8" s="434" t="s">
        <v>283</v>
      </c>
      <c r="G8" s="437"/>
      <c r="J8" s="434"/>
      <c r="K8" s="434"/>
      <c r="L8" s="434"/>
      <c r="M8" s="434"/>
    </row>
    <row r="9" spans="1:13" ht="21.9" customHeight="1">
      <c r="A9" s="434"/>
      <c r="B9" s="435"/>
      <c r="C9" s="438" t="s">
        <v>201</v>
      </c>
      <c r="D9" s="438"/>
      <c r="E9" s="434" t="s">
        <v>363</v>
      </c>
      <c r="F9" s="434" t="s">
        <v>364</v>
      </c>
      <c r="G9" s="437"/>
    </row>
    <row r="10" spans="1:13" ht="21.9" customHeight="1">
      <c r="A10" s="434" t="s">
        <v>365</v>
      </c>
      <c r="B10" s="435"/>
      <c r="C10" s="438" t="s">
        <v>207</v>
      </c>
      <c r="D10" s="438"/>
      <c r="E10" s="434" t="s">
        <v>366</v>
      </c>
      <c r="F10" s="440" t="s">
        <v>367</v>
      </c>
      <c r="G10" s="441"/>
      <c r="K10" s="435"/>
      <c r="L10" s="435"/>
      <c r="M10" s="441"/>
    </row>
    <row r="11" spans="1:13" ht="21.9" customHeight="1">
      <c r="A11" s="434"/>
      <c r="B11" s="435"/>
      <c r="C11" s="438" t="s">
        <v>185</v>
      </c>
      <c r="D11" s="438"/>
      <c r="E11" s="434" t="s">
        <v>368</v>
      </c>
      <c r="F11" s="434" t="s">
        <v>369</v>
      </c>
      <c r="G11" s="441"/>
      <c r="K11" s="435"/>
      <c r="L11" s="435"/>
      <c r="M11" s="441"/>
    </row>
    <row r="12" spans="1:13" ht="21.9" customHeight="1">
      <c r="A12" s="434"/>
      <c r="B12" s="435"/>
      <c r="C12" s="438"/>
      <c r="D12" s="438"/>
      <c r="E12" s="442" t="s">
        <v>370</v>
      </c>
      <c r="F12" s="442" t="s">
        <v>371</v>
      </c>
      <c r="G12" s="437"/>
    </row>
    <row r="13" spans="1:13" ht="21.9" customHeight="1">
      <c r="A13" s="434"/>
      <c r="B13" s="435"/>
      <c r="C13" s="438"/>
      <c r="D13" s="438"/>
      <c r="E13" s="434"/>
      <c r="F13" s="434"/>
      <c r="G13" s="437"/>
      <c r="I13" s="434" t="s">
        <v>236</v>
      </c>
      <c r="J13" s="434" t="s">
        <v>372</v>
      </c>
      <c r="K13" s="435"/>
      <c r="L13" s="435"/>
      <c r="M13" s="441"/>
    </row>
    <row r="14" spans="1:13" ht="21.9" customHeight="1">
      <c r="A14" s="434" t="s">
        <v>373</v>
      </c>
      <c r="B14" s="443"/>
      <c r="C14" s="438" t="s">
        <v>288</v>
      </c>
      <c r="D14" s="438" t="s">
        <v>374</v>
      </c>
      <c r="E14" s="434"/>
      <c r="F14" s="434"/>
      <c r="G14" s="437"/>
    </row>
    <row r="15" spans="1:13" ht="21.9" customHeight="1">
      <c r="A15" s="438"/>
      <c r="B15" s="435"/>
      <c r="C15" s="438"/>
      <c r="D15" s="438" t="s">
        <v>374</v>
      </c>
      <c r="E15" s="434"/>
      <c r="F15" s="434"/>
      <c r="G15" s="435"/>
      <c r="K15" s="435"/>
      <c r="L15" s="435"/>
      <c r="M15" s="441"/>
    </row>
    <row r="16" spans="1:13" ht="21.9" customHeight="1">
      <c r="A16" s="434"/>
      <c r="B16" s="434"/>
      <c r="C16" s="438"/>
      <c r="D16" s="438" t="s">
        <v>375</v>
      </c>
      <c r="E16" s="434"/>
      <c r="F16" s="434"/>
      <c r="G16" s="437"/>
    </row>
    <row r="17" spans="1:13" ht="21.9" customHeight="1">
      <c r="A17" s="434"/>
      <c r="B17" s="435"/>
      <c r="C17" s="438"/>
      <c r="D17" s="438" t="s">
        <v>375</v>
      </c>
      <c r="E17" s="434"/>
      <c r="F17" s="434"/>
      <c r="G17" s="437"/>
    </row>
    <row r="18" spans="1:13" ht="21.9" customHeight="1">
      <c r="A18" s="434"/>
      <c r="B18" s="435"/>
      <c r="C18" s="438" t="s">
        <v>201</v>
      </c>
      <c r="D18" s="438"/>
      <c r="E18" s="434" t="s">
        <v>376</v>
      </c>
      <c r="F18" s="434" t="s">
        <v>363</v>
      </c>
      <c r="G18" s="437"/>
    </row>
    <row r="19" spans="1:13" ht="21.9" customHeight="1">
      <c r="A19" s="434"/>
      <c r="B19" s="435"/>
      <c r="C19" s="438"/>
      <c r="D19" s="438"/>
      <c r="E19" s="434"/>
      <c r="F19" s="434"/>
      <c r="G19" s="416"/>
    </row>
    <row r="20" spans="1:13" ht="21.9" customHeight="1">
      <c r="A20" s="434" t="s">
        <v>377</v>
      </c>
      <c r="B20" s="435"/>
      <c r="C20" s="438" t="s">
        <v>207</v>
      </c>
      <c r="D20" s="438"/>
      <c r="E20" s="434" t="s">
        <v>366</v>
      </c>
      <c r="F20" s="434" t="s">
        <v>378</v>
      </c>
      <c r="G20" s="416"/>
    </row>
    <row r="21" spans="1:13" ht="21.9" customHeight="1">
      <c r="A21" s="434"/>
      <c r="B21" s="435"/>
      <c r="C21" s="438" t="s">
        <v>185</v>
      </c>
      <c r="D21" s="438"/>
      <c r="E21" s="434" t="s">
        <v>368</v>
      </c>
      <c r="F21" s="442" t="s">
        <v>370</v>
      </c>
      <c r="G21" s="416"/>
      <c r="K21" s="435"/>
      <c r="L21" s="435"/>
      <c r="M21" s="441"/>
    </row>
    <row r="22" spans="1:13" ht="21.9" customHeight="1">
      <c r="A22" s="434"/>
      <c r="B22" s="435"/>
      <c r="C22" s="438"/>
      <c r="D22" s="438"/>
      <c r="E22" s="434" t="s">
        <v>369</v>
      </c>
      <c r="F22" s="442" t="s">
        <v>371</v>
      </c>
      <c r="G22" s="437"/>
    </row>
    <row r="23" spans="1:13" ht="21.9" customHeight="1">
      <c r="A23" s="434"/>
      <c r="B23" s="435"/>
      <c r="C23" s="438"/>
      <c r="D23" s="438"/>
      <c r="E23" s="434"/>
      <c r="F23" s="434"/>
      <c r="G23" s="437"/>
      <c r="K23" s="435"/>
      <c r="L23" s="435"/>
      <c r="M23" s="441"/>
    </row>
    <row r="24" spans="1:13" ht="21.9" customHeight="1">
      <c r="A24" s="434" t="s">
        <v>379</v>
      </c>
      <c r="B24" s="443"/>
      <c r="C24" s="438" t="s">
        <v>380</v>
      </c>
      <c r="D24" s="438"/>
      <c r="E24" s="434" t="s">
        <v>266</v>
      </c>
      <c r="F24" s="434" t="s">
        <v>267</v>
      </c>
      <c r="G24" s="437"/>
      <c r="K24" s="435"/>
      <c r="L24" s="435"/>
      <c r="M24" s="441"/>
    </row>
    <row r="25" spans="1:13" ht="21.9" customHeight="1">
      <c r="A25" s="434"/>
      <c r="B25" s="435"/>
      <c r="C25" s="438"/>
      <c r="D25" s="438"/>
      <c r="E25" s="434" t="s">
        <v>274</v>
      </c>
      <c r="F25" s="434" t="s">
        <v>275</v>
      </c>
      <c r="G25" s="441"/>
    </row>
    <row r="26" spans="1:13" ht="21.9" customHeight="1">
      <c r="A26" s="434"/>
      <c r="B26" s="435"/>
      <c r="C26" s="438"/>
      <c r="D26" s="438"/>
      <c r="E26" s="434" t="s">
        <v>268</v>
      </c>
      <c r="F26" s="434" t="s">
        <v>381</v>
      </c>
      <c r="G26" s="441"/>
    </row>
    <row r="27" spans="1:13" ht="21.9" customHeight="1">
      <c r="A27" s="434"/>
      <c r="B27" s="443"/>
      <c r="C27" s="438"/>
      <c r="D27" s="438"/>
      <c r="E27" s="434" t="s">
        <v>382</v>
      </c>
      <c r="F27" s="434" t="s">
        <v>383</v>
      </c>
      <c r="G27" s="441"/>
      <c r="K27" s="435"/>
      <c r="L27" s="435"/>
      <c r="M27" s="441"/>
    </row>
    <row r="28" spans="1:13" ht="21.9" customHeight="1">
      <c r="A28" s="434"/>
      <c r="B28" s="435"/>
      <c r="C28" s="438" t="s">
        <v>189</v>
      </c>
      <c r="D28" s="438"/>
      <c r="E28" s="434" t="s">
        <v>384</v>
      </c>
      <c r="F28" s="434" t="s">
        <v>385</v>
      </c>
      <c r="G28" s="437"/>
    </row>
    <row r="29" spans="1:13" ht="21.9" customHeight="1">
      <c r="A29" s="440" t="s">
        <v>386</v>
      </c>
      <c r="C29" s="438"/>
      <c r="D29" s="438"/>
      <c r="E29" s="434" t="s">
        <v>387</v>
      </c>
      <c r="F29" s="434" t="s">
        <v>388</v>
      </c>
      <c r="G29" s="441"/>
    </row>
    <row r="30" spans="1:13" ht="21.9" customHeight="1">
      <c r="A30" s="434"/>
      <c r="B30" s="435"/>
      <c r="C30" s="438" t="s">
        <v>288</v>
      </c>
      <c r="D30" s="438" t="s">
        <v>389</v>
      </c>
      <c r="E30" s="434"/>
      <c r="F30" s="434"/>
      <c r="G30" s="437"/>
    </row>
    <row r="31" spans="1:13" ht="21.9" customHeight="1">
      <c r="C31" s="438" t="s">
        <v>201</v>
      </c>
      <c r="D31" s="438"/>
      <c r="E31" s="434" t="s">
        <v>364</v>
      </c>
      <c r="F31" s="434" t="s">
        <v>376</v>
      </c>
      <c r="G31" s="437"/>
    </row>
    <row r="32" spans="1:13" ht="21.9" customHeight="1">
      <c r="A32" s="434"/>
      <c r="B32" s="435"/>
      <c r="C32" s="438" t="s">
        <v>207</v>
      </c>
      <c r="D32" s="438"/>
      <c r="E32" s="434" t="s">
        <v>367</v>
      </c>
      <c r="F32" s="434" t="s">
        <v>378</v>
      </c>
      <c r="G32" s="437"/>
    </row>
    <row r="33" spans="1:13" ht="21.9" customHeight="1">
      <c r="A33" s="434"/>
      <c r="B33" s="435"/>
      <c r="C33" s="438" t="s">
        <v>185</v>
      </c>
      <c r="D33" s="444"/>
      <c r="E33" s="434" t="s">
        <v>368</v>
      </c>
      <c r="F33" s="442" t="s">
        <v>371</v>
      </c>
      <c r="G33" s="437"/>
    </row>
    <row r="34" spans="1:13" ht="21.9" customHeight="1">
      <c r="A34" s="434" t="s">
        <v>390</v>
      </c>
      <c r="B34" s="435"/>
      <c r="C34" s="438"/>
      <c r="D34" s="438"/>
      <c r="E34" s="434" t="s">
        <v>369</v>
      </c>
      <c r="F34" s="442" t="s">
        <v>370</v>
      </c>
      <c r="G34" s="437"/>
    </row>
    <row r="35" spans="1:13" ht="21.9" customHeight="1">
      <c r="C35" s="438" t="s">
        <v>380</v>
      </c>
      <c r="D35" s="438" t="s">
        <v>374</v>
      </c>
      <c r="E35" s="434"/>
      <c r="F35" s="434"/>
      <c r="G35" s="441"/>
      <c r="K35" s="435"/>
      <c r="L35" s="435"/>
      <c r="M35" s="441"/>
    </row>
    <row r="36" spans="1:13" ht="21.9" customHeight="1">
      <c r="A36" s="434"/>
      <c r="B36" s="435"/>
      <c r="C36" s="438"/>
      <c r="D36" s="438" t="s">
        <v>374</v>
      </c>
      <c r="E36" s="434"/>
      <c r="F36" s="434"/>
      <c r="G36" s="437"/>
    </row>
    <row r="37" spans="1:13" ht="21.9" customHeight="1">
      <c r="C37" s="438" t="s">
        <v>189</v>
      </c>
      <c r="D37" s="438"/>
      <c r="E37" s="434" t="s">
        <v>384</v>
      </c>
      <c r="F37" s="434" t="s">
        <v>387</v>
      </c>
      <c r="G37" s="437"/>
    </row>
    <row r="38" spans="1:13" ht="21.9" customHeight="1">
      <c r="A38" s="434"/>
      <c r="B38" s="435"/>
      <c r="C38" s="438"/>
      <c r="D38" s="438"/>
      <c r="E38" s="434" t="s">
        <v>385</v>
      </c>
      <c r="F38" s="434" t="s">
        <v>388</v>
      </c>
      <c r="G38" s="437"/>
    </row>
    <row r="39" spans="1:13" ht="21.9" customHeight="1">
      <c r="A39" s="434"/>
      <c r="B39" s="434"/>
      <c r="C39" s="438"/>
      <c r="D39" s="438"/>
      <c r="E39" s="434"/>
      <c r="F39" s="434"/>
      <c r="G39" s="437"/>
    </row>
    <row r="40" spans="1:13" ht="21.9" customHeight="1">
      <c r="A40" s="434"/>
      <c r="B40" s="434"/>
      <c r="C40" s="434"/>
      <c r="D40" s="434"/>
      <c r="E40" s="434" t="s">
        <v>391</v>
      </c>
      <c r="F40" s="434"/>
      <c r="G40" s="441"/>
    </row>
    <row r="41" spans="1:13" ht="21.9" customHeight="1">
      <c r="A41" s="434"/>
      <c r="B41" s="434"/>
      <c r="C41" s="434"/>
      <c r="D41" s="434"/>
      <c r="E41" s="434"/>
      <c r="F41" s="434"/>
      <c r="G41" s="437"/>
    </row>
    <row r="42" spans="1:13" ht="21.9" customHeight="1">
      <c r="A42" s="434"/>
      <c r="B42" s="434"/>
      <c r="C42" s="434"/>
      <c r="D42" s="434"/>
      <c r="E42" s="434"/>
      <c r="F42" s="434"/>
      <c r="G42" s="437"/>
    </row>
    <row r="43" spans="1:13" ht="21.9" customHeight="1">
      <c r="A43" s="434"/>
      <c r="B43" s="435"/>
      <c r="C43" s="434"/>
      <c r="D43" s="434"/>
      <c r="E43" s="434"/>
      <c r="F43" s="434"/>
      <c r="G43" s="437"/>
    </row>
    <row r="44" spans="1:13" ht="21.9" customHeight="1">
      <c r="A44" s="434" t="s">
        <v>392</v>
      </c>
      <c r="B44" s="434"/>
      <c r="C44" s="438" t="s">
        <v>380</v>
      </c>
      <c r="D44" s="438" t="s">
        <v>389</v>
      </c>
      <c r="E44" s="438"/>
      <c r="F44" s="434"/>
      <c r="G44" s="437"/>
    </row>
    <row r="45" spans="1:13" ht="21.9" customHeight="1">
      <c r="A45" s="434"/>
      <c r="B45" s="434"/>
      <c r="C45" s="434"/>
      <c r="D45" s="434"/>
      <c r="E45" s="434"/>
      <c r="F45" s="434"/>
      <c r="G45" s="437"/>
    </row>
    <row r="46" spans="1:13" ht="21.9" customHeight="1">
      <c r="A46" s="434"/>
      <c r="B46" s="434"/>
      <c r="C46" s="434"/>
      <c r="D46" s="434"/>
      <c r="E46" s="434"/>
      <c r="F46" s="434"/>
      <c r="G46" s="437"/>
    </row>
    <row r="47" spans="1:13" ht="21.9" customHeight="1">
      <c r="A47" s="434"/>
      <c r="B47" s="434"/>
      <c r="C47" s="434"/>
      <c r="D47" s="434"/>
      <c r="E47" s="434"/>
      <c r="F47" s="434"/>
      <c r="G47" s="437"/>
    </row>
    <row r="48" spans="1:13" ht="21.9" customHeight="1">
      <c r="A48" s="434"/>
      <c r="B48" s="434"/>
      <c r="C48" s="434"/>
      <c r="D48" s="434"/>
      <c r="E48" s="434"/>
      <c r="F48" s="434"/>
      <c r="G48" s="437"/>
    </row>
    <row r="49" spans="1:7" ht="21.9" customHeight="1">
      <c r="A49" s="434"/>
      <c r="B49" s="434"/>
      <c r="C49" s="434"/>
      <c r="D49" s="434"/>
      <c r="E49" s="434"/>
      <c r="F49" s="434"/>
      <c r="G49" s="437"/>
    </row>
    <row r="50" spans="1:7" ht="21.9" customHeight="1">
      <c r="A50" s="434"/>
      <c r="B50" s="434"/>
      <c r="C50" s="434"/>
      <c r="D50" s="434"/>
      <c r="E50" s="434"/>
      <c r="F50" s="434"/>
      <c r="G50" s="437"/>
    </row>
    <row r="51" spans="1:7" ht="21.9" customHeight="1">
      <c r="A51" s="434"/>
      <c r="B51" s="434"/>
      <c r="C51" s="434"/>
      <c r="D51" s="434"/>
      <c r="E51" s="434"/>
      <c r="F51" s="434"/>
      <c r="G51" s="437"/>
    </row>
    <row r="52" spans="1:7" ht="21.9" customHeight="1">
      <c r="A52" s="434"/>
      <c r="B52" s="434"/>
      <c r="C52" s="434"/>
      <c r="D52" s="434"/>
      <c r="E52" s="434"/>
      <c r="F52" s="434"/>
      <c r="G52" s="437"/>
    </row>
    <row r="53" spans="1:7" ht="21.9" customHeight="1">
      <c r="A53" s="434"/>
      <c r="B53" s="434"/>
      <c r="C53" s="434"/>
      <c r="D53" s="434"/>
      <c r="E53" s="434"/>
      <c r="F53" s="434"/>
      <c r="G53" s="437"/>
    </row>
    <row r="54" spans="1:7" ht="21.9" customHeight="1">
      <c r="A54" s="434"/>
      <c r="B54" s="434"/>
      <c r="C54" s="434"/>
      <c r="D54" s="434"/>
      <c r="E54" s="434"/>
      <c r="F54" s="434"/>
      <c r="G54" s="437"/>
    </row>
    <row r="55" spans="1:7" ht="21.9" customHeight="1">
      <c r="A55" s="434"/>
      <c r="B55" s="434"/>
      <c r="C55" s="434"/>
      <c r="D55" s="434"/>
      <c r="E55" s="434"/>
      <c r="F55" s="434"/>
      <c r="G55" s="437"/>
    </row>
    <row r="56" spans="1:7" ht="21.9" customHeight="1">
      <c r="A56" s="434"/>
      <c r="B56" s="434"/>
      <c r="C56" s="434"/>
      <c r="D56" s="434"/>
      <c r="E56" s="434"/>
      <c r="F56" s="434"/>
      <c r="G56" s="437"/>
    </row>
    <row r="57" spans="1:7" ht="21.9" customHeight="1">
      <c r="A57" s="434"/>
      <c r="B57" s="434"/>
      <c r="C57" s="434"/>
      <c r="D57" s="434"/>
      <c r="E57" s="434"/>
      <c r="F57" s="434"/>
      <c r="G57" s="437"/>
    </row>
    <row r="58" spans="1:7" ht="21.9" customHeight="1">
      <c r="A58" s="434"/>
      <c r="B58" s="434"/>
      <c r="C58" s="434"/>
      <c r="D58" s="434"/>
      <c r="E58" s="434"/>
      <c r="F58" s="434"/>
      <c r="G58" s="437"/>
    </row>
    <row r="59" spans="1:7" ht="21.9" customHeight="1">
      <c r="A59" s="434"/>
      <c r="B59" s="434"/>
      <c r="C59" s="434"/>
      <c r="D59" s="434"/>
      <c r="E59" s="434"/>
      <c r="F59" s="434"/>
      <c r="G59" s="437"/>
    </row>
    <row r="60" spans="1:7" ht="21.9" customHeight="1">
      <c r="A60" s="434"/>
      <c r="B60" s="434"/>
      <c r="C60" s="434"/>
      <c r="D60" s="434"/>
      <c r="E60" s="434"/>
      <c r="F60" s="434"/>
      <c r="G60" s="437"/>
    </row>
    <row r="61" spans="1:7" ht="21.9" customHeight="1">
      <c r="A61" s="434"/>
      <c r="B61" s="434"/>
      <c r="C61" s="434"/>
      <c r="D61" s="434"/>
      <c r="E61" s="434"/>
      <c r="F61" s="434"/>
      <c r="G61" s="434"/>
    </row>
    <row r="62" spans="1:7" ht="21.9" customHeight="1">
      <c r="A62" s="434"/>
      <c r="B62" s="434"/>
      <c r="C62" s="434"/>
      <c r="D62" s="434"/>
      <c r="E62" s="434"/>
      <c r="F62" s="434"/>
      <c r="G62" s="434"/>
    </row>
    <row r="63" spans="1:7" ht="21.9" customHeight="1">
      <c r="A63" s="434"/>
      <c r="B63" s="434"/>
      <c r="C63" s="434"/>
      <c r="D63" s="434"/>
      <c r="E63" s="434"/>
      <c r="F63" s="434"/>
      <c r="G63" s="434"/>
    </row>
    <row r="64" spans="1:7" ht="21.9" customHeight="1">
      <c r="A64" s="434"/>
      <c r="B64" s="434"/>
      <c r="C64" s="434"/>
      <c r="D64" s="434"/>
      <c r="E64" s="434"/>
      <c r="F64" s="434"/>
      <c r="G64" s="434"/>
    </row>
    <row r="65" spans="1:7" ht="21.9" customHeight="1">
      <c r="A65" s="434"/>
      <c r="B65" s="434"/>
      <c r="C65" s="434"/>
      <c r="D65" s="434"/>
      <c r="E65" s="434"/>
      <c r="F65" s="434"/>
      <c r="G65" s="434"/>
    </row>
    <row r="66" spans="1:7" ht="21.9" customHeight="1">
      <c r="A66" s="434"/>
      <c r="B66" s="434"/>
      <c r="C66" s="434"/>
      <c r="D66" s="434"/>
      <c r="E66" s="434"/>
      <c r="F66" s="434"/>
      <c r="G66" s="434"/>
    </row>
    <row r="67" spans="1:7" ht="21.9" customHeight="1">
      <c r="A67" s="434"/>
      <c r="B67" s="434"/>
      <c r="C67" s="434"/>
      <c r="D67" s="434"/>
      <c r="E67" s="434"/>
      <c r="F67" s="434"/>
      <c r="G67" s="434"/>
    </row>
    <row r="68" spans="1:7" ht="21.9" customHeight="1">
      <c r="C68" s="434"/>
      <c r="D68" s="434"/>
      <c r="E68" s="434"/>
      <c r="F68" s="434"/>
      <c r="G68" s="434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tabSelected="1" workbookViewId="0">
      <selection sqref="A1:F1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564" t="str">
        <f>Altalanos!$A$6</f>
        <v>Diákolimpia</v>
      </c>
      <c r="B1" s="564"/>
      <c r="C1" s="564"/>
      <c r="D1" s="564"/>
      <c r="E1" s="564"/>
      <c r="F1" s="564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9" t="s">
        <v>105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">
        <v>106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108</v>
      </c>
      <c r="F7" s="226"/>
      <c r="G7" s="225" t="s">
        <v>99</v>
      </c>
      <c r="H7" s="143"/>
      <c r="I7" s="138" t="str">
        <f>IF($B7="","",VLOOKUP($B7,#REF!,4))</f>
        <v/>
      </c>
      <c r="J7" s="130"/>
      <c r="K7" s="453" t="s">
        <v>517</v>
      </c>
      <c r="L7" s="209"/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103</v>
      </c>
      <c r="F9" s="226"/>
      <c r="G9" s="225" t="s">
        <v>98</v>
      </c>
      <c r="H9" s="143"/>
      <c r="I9" s="138" t="str">
        <f>IF($B9="","",VLOOKUP($B9,#REF!,4))</f>
        <v/>
      </c>
      <c r="J9" s="130"/>
      <c r="K9" s="453" t="s">
        <v>516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103</v>
      </c>
      <c r="F11" s="226"/>
      <c r="G11" s="225" t="s">
        <v>104</v>
      </c>
      <c r="H11" s="143"/>
      <c r="I11" s="138" t="str">
        <f>IF($B11="","",VLOOKUP($B11,#REF!,4))</f>
        <v/>
      </c>
      <c r="J11" s="130"/>
      <c r="K11" s="453" t="s">
        <v>554</v>
      </c>
      <c r="L11" s="209"/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Kaluha</v>
      </c>
      <c r="E18" s="562"/>
      <c r="F18" s="561" t="s">
        <v>109</v>
      </c>
      <c r="G18" s="562"/>
      <c r="H18" s="561" t="s">
        <v>110</v>
      </c>
      <c r="I18" s="562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Kaluha</v>
      </c>
      <c r="C19" s="566"/>
      <c r="D19" s="560"/>
      <c r="E19" s="560"/>
      <c r="F19" s="557" t="s">
        <v>564</v>
      </c>
      <c r="G19" s="558"/>
      <c r="H19" s="557" t="s">
        <v>571</v>
      </c>
      <c r="I19" s="558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Simon</v>
      </c>
      <c r="C20" s="566"/>
      <c r="D20" s="557" t="s">
        <v>563</v>
      </c>
      <c r="E20" s="558"/>
      <c r="F20" s="560"/>
      <c r="G20" s="560"/>
      <c r="H20" s="557" t="s">
        <v>570</v>
      </c>
      <c r="I20" s="558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>Simon</v>
      </c>
      <c r="C21" s="566"/>
      <c r="D21" s="557" t="s">
        <v>573</v>
      </c>
      <c r="E21" s="558"/>
      <c r="F21" s="557" t="s">
        <v>572</v>
      </c>
      <c r="G21" s="558"/>
      <c r="H21" s="560"/>
      <c r="I21" s="56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=Altalanos!$E$10</v>
      </c>
      <c r="L41" s="129"/>
      <c r="M41" s="173"/>
      <c r="P41" s="159"/>
      <c r="Q41" s="160"/>
      <c r="R41" s="161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84" type="noConversion"/>
  <conditionalFormatting sqref="E7 E9 E11">
    <cfRule type="cellIs" dxfId="31" priority="1" stopIfTrue="1" operator="equal">
      <formula>"Bye"</formula>
    </cfRule>
  </conditionalFormatting>
  <conditionalFormatting sqref="R41">
    <cfRule type="expression" dxfId="3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AK41"/>
  <sheetViews>
    <sheetView workbookViewId="0">
      <selection activeCell="F15" sqref="F15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568" t="str">
        <f>Altalanos!$A$6</f>
        <v>Diákolimpia</v>
      </c>
      <c r="B1" s="568"/>
      <c r="C1" s="568"/>
      <c r="D1" s="568"/>
      <c r="E1" s="568"/>
      <c r="F1" s="56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9" t="s">
        <v>111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567" t="str">
        <f>Altalanos!$A$10</f>
        <v>2025.04.05-08</v>
      </c>
      <c r="B4" s="567"/>
      <c r="C4" s="567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">
        <v>106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112</v>
      </c>
      <c r="F7" s="226"/>
      <c r="G7" s="225" t="s">
        <v>569</v>
      </c>
      <c r="H7" s="143"/>
      <c r="I7" s="138" t="str">
        <f>IF($B7="","",VLOOKUP($B7,#REF!,4))</f>
        <v/>
      </c>
      <c r="J7" s="130"/>
      <c r="K7" s="453" t="s">
        <v>74</v>
      </c>
      <c r="L7" s="209"/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113</v>
      </c>
      <c r="F9" s="226"/>
      <c r="G9" s="225" t="s">
        <v>114</v>
      </c>
      <c r="H9" s="143"/>
      <c r="I9" s="138" t="str">
        <f>IF($B9="","",VLOOKUP($B9,#REF!,4))</f>
        <v/>
      </c>
      <c r="J9" s="130"/>
      <c r="K9" s="453" t="s">
        <v>75</v>
      </c>
      <c r="L9" s="209"/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115</v>
      </c>
      <c r="F11" s="226"/>
      <c r="G11" s="225" t="s">
        <v>116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563"/>
      <c r="C18" s="563"/>
      <c r="D18" s="562" t="str">
        <f>E7</f>
        <v>Szabadits</v>
      </c>
      <c r="E18" s="562"/>
      <c r="F18" s="561" t="s">
        <v>113</v>
      </c>
      <c r="G18" s="562"/>
      <c r="H18" s="561" t="s">
        <v>117</v>
      </c>
      <c r="I18" s="562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566" t="str">
        <f>E7</f>
        <v>Szabadits</v>
      </c>
      <c r="C19" s="566"/>
      <c r="D19" s="560"/>
      <c r="E19" s="560"/>
      <c r="F19" s="557" t="s">
        <v>559</v>
      </c>
      <c r="G19" s="558"/>
      <c r="H19" s="557" t="s">
        <v>512</v>
      </c>
      <c r="I19" s="558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566" t="str">
        <f>E9</f>
        <v>Csuba</v>
      </c>
      <c r="C20" s="566"/>
      <c r="D20" s="557" t="s">
        <v>560</v>
      </c>
      <c r="E20" s="558"/>
      <c r="F20" s="560"/>
      <c r="G20" s="560"/>
      <c r="H20" s="557" t="s">
        <v>512</v>
      </c>
      <c r="I20" s="558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566" t="str">
        <f>E11</f>
        <v xml:space="preserve">Prédl </v>
      </c>
      <c r="C21" s="566"/>
      <c r="D21" s="557" t="s">
        <v>511</v>
      </c>
      <c r="E21" s="558"/>
      <c r="F21" s="557" t="s">
        <v>511</v>
      </c>
      <c r="G21" s="558"/>
      <c r="H21" s="560"/>
      <c r="I21" s="56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565"/>
      <c r="F34" s="565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559"/>
      <c r="F35" s="559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=Altalanos!$E$10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9" priority="2" stopIfTrue="1" operator="equal">
      <formula>"Bye"</formula>
    </cfRule>
  </conditionalFormatting>
  <conditionalFormatting sqref="R41">
    <cfRule type="expression" dxfId="2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32</vt:i4>
      </vt:variant>
      <vt:variant>
        <vt:lpstr>Névvel ellátott tartományok</vt:lpstr>
      </vt:variant>
      <vt:variant>
        <vt:i4>17</vt:i4>
      </vt:variant>
    </vt:vector>
  </HeadingPairs>
  <TitlesOfParts>
    <vt:vector size="49" baseType="lpstr">
      <vt:lpstr>Altalanos</vt:lpstr>
      <vt:lpstr>Birók</vt:lpstr>
      <vt:lpstr>játékrend hétfő</vt:lpstr>
      <vt:lpstr>játékrend kedd</vt:lpstr>
      <vt:lpstr>játékrend szerda</vt:lpstr>
      <vt:lpstr>játékrend csütörtök</vt:lpstr>
      <vt:lpstr>játékrend péntek</vt:lpstr>
      <vt:lpstr>II.fiú B</vt:lpstr>
      <vt:lpstr>II.lány B</vt:lpstr>
      <vt:lpstr>II.lány A</vt:lpstr>
      <vt:lpstr>III.lány A</vt:lpstr>
      <vt:lpstr>III.lány B</vt:lpstr>
      <vt:lpstr>III.fiú A1</vt:lpstr>
      <vt:lpstr>III.fiú A2</vt:lpstr>
      <vt:lpstr>III.fiú A döntő</vt:lpstr>
      <vt:lpstr>III.fiú B</vt:lpstr>
      <vt:lpstr>IV.fiú A</vt:lpstr>
      <vt:lpstr>IV.fiú B</vt:lpstr>
      <vt:lpstr>IV.lány A</vt:lpstr>
      <vt:lpstr>V.fiú A</vt:lpstr>
      <vt:lpstr>V.fiú B</vt:lpstr>
      <vt:lpstr>V.lány A</vt:lpstr>
      <vt:lpstr>V.lány B</vt:lpstr>
      <vt:lpstr>VI.fiú A</vt:lpstr>
      <vt:lpstr>VI.fiú B</vt:lpstr>
      <vt:lpstr>VI.lány B</vt:lpstr>
      <vt:lpstr>VII.fiú A </vt:lpstr>
      <vt:lpstr>VII.lány A</vt:lpstr>
      <vt:lpstr>VII.fiú B</vt:lpstr>
      <vt:lpstr>VII.lány B</vt:lpstr>
      <vt:lpstr>VIII.fiú B</vt:lpstr>
      <vt:lpstr>VIII.lány B</vt:lpstr>
      <vt:lpstr>Birók!Nyomtatási_terület</vt:lpstr>
      <vt:lpstr>'II.fiú B'!Nyomtatási_terület</vt:lpstr>
      <vt:lpstr>'II.lány A'!Nyomtatási_terület</vt:lpstr>
      <vt:lpstr>'II.lány B'!Nyomtatási_terület</vt:lpstr>
      <vt:lpstr>'III.fiú A döntő'!Nyomtatási_terület</vt:lpstr>
      <vt:lpstr>'III.fiú A1'!Nyomtatási_terület</vt:lpstr>
      <vt:lpstr>'III.fiú A2'!Nyomtatási_terület</vt:lpstr>
      <vt:lpstr>'III.fiú B'!Nyomtatási_terület</vt:lpstr>
      <vt:lpstr>'III.lány A'!Nyomtatási_terület</vt:lpstr>
      <vt:lpstr>'III.lány B'!Nyomtatási_terület</vt:lpstr>
      <vt:lpstr>'IV.fiú A'!Nyomtatási_terület</vt:lpstr>
      <vt:lpstr>'VI.fiú B'!Nyomtatási_terület</vt:lpstr>
      <vt:lpstr>'VI.lány B'!Nyomtatási_terület</vt:lpstr>
      <vt:lpstr>'VII.lány A'!Nyomtatási_terület</vt:lpstr>
      <vt:lpstr>'VII.lány B'!Nyomtatási_terület</vt:lpstr>
      <vt:lpstr>'VIII.fiú B'!Nyomtatási_terület</vt:lpstr>
      <vt:lpstr>'VIII.lány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2025-04-22T15:30:47Z</cp:lastPrinted>
  <dcterms:created xsi:type="dcterms:W3CDTF">1998-01-18T23:10:02Z</dcterms:created>
  <dcterms:modified xsi:type="dcterms:W3CDTF">2025-05-21T08:21:31Z</dcterms:modified>
  <cp:category>Forms</cp:category>
</cp:coreProperties>
</file>