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5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6.xml" ContentType="application/vnd.ms-excel.controlproperties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7.xml" ContentType="application/vnd.ms-excel.controlproperties+xml"/>
  <Override PartName="/xl/comments6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8.xml" ContentType="application/vnd.ms-excel.controlproperties+xml"/>
  <Override PartName="/xl/comments7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9.xml" ContentType="application/vnd.ms-excel.controlproperties+xml"/>
  <Override PartName="/xl/comments8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trlProps/ctrlProp10.xml" ContentType="application/vnd.ms-excel.controlproperties+xml"/>
  <Override PartName="/xl/comments9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trlProps/ctrlProp11.xml" ContentType="application/vnd.ms-excel.controlproperties+xml"/>
  <Override PartName="/xl/comments10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trlProps/ctrlProp12.xml" ContentType="application/vnd.ms-excel.controlproperties+xml"/>
  <Override PartName="/xl/comments11.xml" ContentType="application/vnd.openxmlformats-officedocument.spreadsheetml.comments+xml"/>
  <Override PartName="/xl/drawings/drawing2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12.xml" ContentType="application/vnd.openxmlformats-officedocument.spreadsheetml.comments+xml"/>
  <Override PartName="/xl/drawings/drawing25.xml" ContentType="application/vnd.openxmlformats-officedocument.drawing+xml"/>
  <Override PartName="/xl/ctrlProps/ctrlProp15.xml" ContentType="application/vnd.ms-excel.controlproperties+xml"/>
  <Override PartName="/xl/comments13.xml" ContentType="application/vnd.openxmlformats-officedocument.spreadsheetml.comment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trlProps/ctrlProp16.xml" ContentType="application/vnd.ms-excel.controlproperties+xml"/>
  <Override PartName="/xl/comments14.xml" ContentType="application/vnd.openxmlformats-officedocument.spreadsheetml.comment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trlProps/ctrlProp17.xml" ContentType="application/vnd.ms-excel.controlproperties+xml"/>
  <Override PartName="/xl/comments15.xml" ContentType="application/vnd.openxmlformats-officedocument.spreadsheetml.comments+xml"/>
  <Override PartName="/xl/drawings/drawing30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16.xml" ContentType="application/vnd.openxmlformats-officedocument.spreadsheetml.comments+xml"/>
  <Override PartName="/xl/drawings/drawing31.xml" ContentType="application/vnd.openxmlformats-officedocument.drawing+xml"/>
  <Override PartName="/xl/ctrlProps/ctrlProp20.xml" ContentType="application/vnd.ms-excel.controlproperties+xml"/>
  <Override PartName="/xl/comments17.xml" ContentType="application/vnd.openxmlformats-officedocument.spreadsheetml.comments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trlProps/ctrlProp21.xml" ContentType="application/vnd.ms-excel.controlproperties+xml"/>
  <Override PartName="/xl/comments18.xml" ContentType="application/vnd.openxmlformats-officedocument.spreadsheetml.comments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trlProps/ctrlProp22.xml" ContentType="application/vnd.ms-excel.controlproperties+xml"/>
  <Override PartName="/xl/comments19.xml" ContentType="application/vnd.openxmlformats-officedocument.spreadsheetml.comments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trlProps/ctrlProp23.xml" ContentType="application/vnd.ms-excel.controlproperties+xml"/>
  <Override PartName="/xl/comments20.xml" ContentType="application/vnd.openxmlformats-officedocument.spreadsheetml.comments+xml"/>
  <Override PartName="/xl/drawings/drawing39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21.xml" ContentType="application/vnd.openxmlformats-officedocument.spreadsheetml.comments+xml"/>
  <Override PartName="/xl/drawings/drawing40.xml" ContentType="application/vnd.openxmlformats-officedocument.drawing+xml"/>
  <Override PartName="/xl/ctrlProps/ctrlProp26.xml" ContentType="application/vnd.ms-excel.controlproperties+xml"/>
  <Override PartName="/xl/comments22.xml" ContentType="application/vnd.openxmlformats-officedocument.spreadsheetml.comments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trlProps/ctrlProp27.xml" ContentType="application/vnd.ms-excel.controlproperties+xml"/>
  <Override PartName="/xl/comments23.xml" ContentType="application/vnd.openxmlformats-officedocument.spreadsheetml.comments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trlProps/ctrlProp28.xml" ContentType="application/vnd.ms-excel.controlproperties+xml"/>
  <Override PartName="/xl/comments24.xml" ContentType="application/vnd.openxmlformats-officedocument.spreadsheetml.comments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trlProps/ctrlProp29.xml" ContentType="application/vnd.ms-excel.controlproperties+xml"/>
  <Override PartName="/xl/comments25.xml" ContentType="application/vnd.openxmlformats-officedocument.spreadsheetml.comments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trlProps/ctrlProp30.xml" ContentType="application/vnd.ms-excel.controlproperties+xml"/>
  <Override PartName="/xl/comments26.xml" ContentType="application/vnd.openxmlformats-officedocument.spreadsheetml.comments+xml"/>
  <Override PartName="/xl/drawings/drawing49.xml" ContentType="application/vnd.openxmlformats-officedocument.drawing+xml"/>
  <Override PartName="/xl/ctrlProps/ctrlProp31.xml" ContentType="application/vnd.ms-excel.controlproperties+xml"/>
  <Override PartName="/xl/comments27.xml" ContentType="application/vnd.openxmlformats-officedocument.spreadsheetml.comments+xml"/>
  <Override PartName="/xl/drawings/drawing50.xml" ContentType="application/vnd.openxmlformats-officedocument.drawing+xml"/>
  <Override PartName="/xl/ctrlProps/ctrlProp32.xml" ContentType="application/vnd.ms-excel.controlproperties+xml"/>
  <Override PartName="/xl/comments28.xml" ContentType="application/vnd.openxmlformats-officedocument.spreadsheetml.comments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trlProps/ctrlProp33.xml" ContentType="application/vnd.ms-excel.controlproperties+xml"/>
  <Override PartName="/xl/comments29.xml" ContentType="application/vnd.openxmlformats-officedocument.spreadsheetml.comments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trlProps/ctrlProp34.xml" ContentType="application/vnd.ms-excel.controlproperties+xml"/>
  <Override PartName="/xl/comments30.xml" ContentType="application/vnd.openxmlformats-officedocument.spreadsheetml.comments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trlProps/ctrlProp35.xml" ContentType="application/vnd.ms-excel.controlproperties+xml"/>
  <Override PartName="/xl/comments31.xml" ContentType="application/vnd.openxmlformats-officedocument.spreadsheetml.comments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trlProps/ctrlProp36.xml" ContentType="application/vnd.ms-excel.controlproperties+xml"/>
  <Override PartName="/xl/comments32.xml" ContentType="application/vnd.openxmlformats-officedocument.spreadsheetml.comments+xml"/>
  <Override PartName="/xl/drawings/drawing60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omments33.xml" ContentType="application/vnd.openxmlformats-officedocument.spreadsheetml.comments+xml"/>
  <Override PartName="/xl/drawings/drawing61.xml" ContentType="application/vnd.openxmlformats-officedocument.drawing+xml"/>
  <Override PartName="/xl/ctrlProps/ctrlProp39.xml" ContentType="application/vnd.ms-excel.controlproperties+xml"/>
  <Override PartName="/xl/comments3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Pest vármegye - Dénes Tibor\"/>
    </mc:Choice>
  </mc:AlternateContent>
  <xr:revisionPtr revIDLastSave="0" documentId="13_ncr:1_{DB0BE8B0-48DE-4AE0-B5A2-7E6126A37AB5}" xr6:coauthVersionLast="47" xr6:coauthVersionMax="47" xr10:uidLastSave="{00000000-0000-0000-0000-000000000000}"/>
  <bookViews>
    <workbookView xWindow="-108" yWindow="-108" windowWidth="23256" windowHeight="13176" tabRatio="884" activeTab="3" xr2:uid="{00000000-000D-0000-FFFF-FFFF00000000}"/>
  </bookViews>
  <sheets>
    <sheet name="Altalanos" sheetId="1" r:id="rId1"/>
    <sheet name="Birók" sheetId="2" r:id="rId2"/>
    <sheet name="Nevezések" sheetId="418" r:id="rId3"/>
    <sheet name="Csütörtöki Játékrend" sheetId="416" r:id="rId4"/>
    <sheet name="Pénteki Játékrend" sheetId="417" r:id="rId5"/>
    <sheet name="1Q ELO  II Kcs U 9 F B" sheetId="362" r:id="rId6"/>
    <sheet name="1E3   II Kcs U 9 F B" sheetId="232" r:id="rId7"/>
    <sheet name="1Q ELO   III Kcs U 11 F B" sheetId="349" r:id="rId8"/>
    <sheet name="1E4  III Kcs U 11 F B" sheetId="88" r:id="rId9"/>
    <sheet name="1Q ELO  III Kcs U 11 L B" sheetId="365" r:id="rId10"/>
    <sheet name="1E4  III Kcs U 11 L B" sheetId="366" r:id="rId11"/>
    <sheet name="1Q ELO  III Kcs U 11 F A" sheetId="368" r:id="rId12"/>
    <sheet name="1E3   III Kcs U 11 F A" sheetId="369" r:id="rId13"/>
    <sheet name="1Q ELO   III Kcs U 11 L A" sheetId="370" r:id="rId14"/>
    <sheet name="1E4  III Kcs U 11 L A" sheetId="371" r:id="rId15"/>
    <sheet name="1Q ELO  IV Kcs U 12 F B" sheetId="372" r:id="rId16"/>
    <sheet name="1E3   IV Kcs U 12 F B" sheetId="373" r:id="rId17"/>
    <sheet name="1Q ELO  IV Kcs U 12 L B " sheetId="375" r:id="rId18"/>
    <sheet name="1E3   IV Kcs U 12 L B" sheetId="376" r:id="rId19"/>
    <sheet name="1Q ELO  IV Kcs U 12 F A" sheetId="377" r:id="rId20"/>
    <sheet name="1E3    IV Kcs U 12 F A" sheetId="378" r:id="rId21"/>
    <sheet name="1Q ELO   IV Kcs U 12 L A" sheetId="379" r:id="rId22"/>
    <sheet name="1E4   IV Kcs U 12 L A" sheetId="380" r:id="rId23"/>
    <sheet name="1Q ELO   V Kcs U 14 F B " sheetId="381" r:id="rId24"/>
    <sheet name="1E4    V Kcs U 14 F B " sheetId="382" r:id="rId25"/>
    <sheet name="1Q ELO   V Kcs U 14 L B  " sheetId="384" r:id="rId26"/>
    <sheet name="1Q  V Kcs U 14 L B  " sheetId="383" r:id="rId27"/>
    <sheet name="1Q ELO V Kcs U 14 F A " sheetId="386" r:id="rId28"/>
    <sheet name="1E3    V Kcs U 14 F A " sheetId="387" r:id="rId29"/>
    <sheet name="1Q ELO   V Kcs U 14 L A" sheetId="388" r:id="rId30"/>
    <sheet name="V Kcs U 14 L A" sheetId="389" r:id="rId31"/>
    <sheet name="1Q ELO   VI Kcs U 16 F B" sheetId="390" r:id="rId32"/>
    <sheet name="1Q  VI Kcs U 16 F B" sheetId="391" r:id="rId33"/>
    <sheet name="1Q ELO   VI Kcs U 16 L B" sheetId="392" r:id="rId34"/>
    <sheet name=" VI Kcs U 16 L B" sheetId="393" r:id="rId35"/>
    <sheet name="1Q ELO   VI Kcs U 16 F A" sheetId="396" r:id="rId36"/>
    <sheet name="VI Kcs U 16 F A1" sheetId="397" r:id="rId37"/>
    <sheet name="VI Kcs U 16 F A2" sheetId="398" r:id="rId38"/>
    <sheet name="1Q ELO   VI Kcs U 16 L A" sheetId="399" r:id="rId39"/>
    <sheet name="VI Kcs U 16 L A" sheetId="400" r:id="rId40"/>
    <sheet name="VII Kcs U 18 F B " sheetId="401" r:id="rId41"/>
    <sheet name="_VII Kcs U 18 F B " sheetId="402" r:id="rId42"/>
    <sheet name="VII Kcs U 18 L B " sheetId="403" r:id="rId43"/>
    <sheet name="_VII Kcs U 18 L B " sheetId="414" r:id="rId44"/>
    <sheet name="VII Kcs U 18 F A" sheetId="406" r:id="rId45"/>
    <sheet name="_VII Kcs U 18 F A" sheetId="415" r:id="rId46"/>
    <sheet name="VII Kcs U 18 L A " sheetId="410" r:id="rId47"/>
    <sheet name="_VII Kcs U 18 L A " sheetId="411" r:id="rId48"/>
    <sheet name="VIII Kcs U 18+ F B" sheetId="412" r:id="rId49"/>
    <sheet name="_VIII Kcs U 18+ F B" sheetId="413" r:id="rId50"/>
    <sheet name="&lt;I D E I D E I D E I D E I D &gt; " sheetId="367" r:id="rId51"/>
    <sheet name="1Q ELO V Kcs U 14 F B" sheetId="347" r:id="rId52"/>
    <sheet name="1Q ELO IV Kcs U 12 F A" sheetId="84" r:id="rId53"/>
    <sheet name="1E5 1Q ELO V Kcs U 14 F B" sheetId="87" r:id="rId54"/>
    <sheet name="1E5 IV Kcs U 12 F A" sheetId="348" r:id="rId55"/>
    <sheet name="1Q ELO IV Kcs U 12 F B" sheetId="350" r:id="rId56"/>
    <sheet name="1E5 IV Kcs U 12 F B" sheetId="351" r:id="rId57"/>
    <sheet name="1Q ELO IV Kcs U 12 L B " sheetId="352" r:id="rId58"/>
    <sheet name="1E7 IV Kcs U 12 L B" sheetId="86" r:id="rId59"/>
    <sheet name="1Q ELO V Kcs U 14 F B " sheetId="353" r:id="rId60"/>
    <sheet name="__ 1E6  V Kcs U 14 F B " sheetId="364" r:id="rId61"/>
    <sheet name="1Q ELO V Kcs U 14 L B  " sheetId="354" r:id="rId62"/>
    <sheet name="V Kcs U 14 L B" sheetId="363" r:id="rId63"/>
    <sheet name="1Q ELO VI Kcs U 16 F A" sheetId="355" r:id="rId64"/>
  </sheets>
  <definedNames>
    <definedName name="_xlnm._FilterDatabase" localSheetId="50" hidden="1">'&lt;I D E I D E I D E I D E I D &gt; '!$B$7:$O$14</definedName>
    <definedName name="_xlnm._FilterDatabase" localSheetId="7" hidden="1">'1Q ELO   III Kcs U 11 F B'!$B$7:$O$14</definedName>
    <definedName name="_xlnm._FilterDatabase" localSheetId="13" hidden="1">'1Q ELO   III Kcs U 11 L A'!$B$7:$O$14</definedName>
    <definedName name="_xlnm._FilterDatabase" localSheetId="21" hidden="1">'1Q ELO   IV Kcs U 12 L A'!$B$7:$O$14</definedName>
    <definedName name="_xlnm._FilterDatabase" localSheetId="23" hidden="1">'1Q ELO   V Kcs U 14 F B '!$B$7:$O$14</definedName>
    <definedName name="_xlnm._FilterDatabase" localSheetId="29" hidden="1">'1Q ELO   V Kcs U 14 L A'!$B$7:$O$14</definedName>
    <definedName name="_xlnm._FilterDatabase" localSheetId="25" hidden="1">'1Q ELO   V Kcs U 14 L B  '!$B$7:$O$14</definedName>
    <definedName name="_xlnm._FilterDatabase" localSheetId="35" hidden="1">'1Q ELO   VI Kcs U 16 F A'!$B$7:$O$14</definedName>
    <definedName name="_xlnm._FilterDatabase" localSheetId="31" hidden="1">'1Q ELO   VI Kcs U 16 F B'!$B$7:$O$14</definedName>
    <definedName name="_xlnm._FilterDatabase" localSheetId="38" hidden="1">'1Q ELO   VI Kcs U 16 L A'!$B$7:$O$14</definedName>
    <definedName name="_xlnm._FilterDatabase" localSheetId="33" hidden="1">'1Q ELO   VI Kcs U 16 L B'!$B$7:$O$14</definedName>
    <definedName name="_xlnm._FilterDatabase" localSheetId="5" hidden="1">'1Q ELO  II Kcs U 9 F B'!$B$7:$O$14</definedName>
    <definedName name="_xlnm._FilterDatabase" localSheetId="11" hidden="1">'1Q ELO  III Kcs U 11 F A'!$B$7:$O$14</definedName>
    <definedName name="_xlnm._FilterDatabase" localSheetId="9" hidden="1">'1Q ELO  III Kcs U 11 L B'!$B$7:$O$14</definedName>
    <definedName name="_xlnm._FilterDatabase" localSheetId="19" hidden="1">'1Q ELO  IV Kcs U 12 F A'!$B$7:$O$14</definedName>
    <definedName name="_xlnm._FilterDatabase" localSheetId="15" hidden="1">'1Q ELO  IV Kcs U 12 F B'!$B$7:$O$14</definedName>
    <definedName name="_xlnm._FilterDatabase" localSheetId="17" hidden="1">'1Q ELO  IV Kcs U 12 L B '!$B$7:$O$14</definedName>
    <definedName name="_xlnm._FilterDatabase" localSheetId="52" hidden="1">'1Q ELO IV Kcs U 12 F A'!$B$7:$O$14</definedName>
    <definedName name="_xlnm._FilterDatabase" localSheetId="55" hidden="1">'1Q ELO IV Kcs U 12 F B'!$B$7:$O$14</definedName>
    <definedName name="_xlnm._FilterDatabase" localSheetId="57" hidden="1">'1Q ELO IV Kcs U 12 L B '!$B$7:$O$14</definedName>
    <definedName name="_xlnm._FilterDatabase" localSheetId="27" hidden="1">'1Q ELO V Kcs U 14 F A '!$B$7:$O$14</definedName>
    <definedName name="_xlnm._FilterDatabase" localSheetId="51" hidden="1">'1Q ELO V Kcs U 14 F B'!$B$7:$O$14</definedName>
    <definedName name="_xlnm._FilterDatabase" localSheetId="59" hidden="1">'1Q ELO V Kcs U 14 F B '!$B$7:$O$14</definedName>
    <definedName name="_xlnm._FilterDatabase" localSheetId="61" hidden="1">'1Q ELO V Kcs U 14 L B  '!$B$7:$O$14</definedName>
    <definedName name="_xlnm._FilterDatabase" localSheetId="63" hidden="1">'1Q ELO VI Kcs U 16 F A'!$B$7:$O$14</definedName>
    <definedName name="_xlnm._FilterDatabase" localSheetId="44" hidden="1">'VII Kcs U 18 F A'!$B$7:$O$14</definedName>
    <definedName name="_xlnm._FilterDatabase" localSheetId="40" hidden="1">'VII Kcs U 18 F B '!$B$7:$O$14</definedName>
    <definedName name="_xlnm._FilterDatabase" localSheetId="46" hidden="1">'VII Kcs U 18 L A '!$B$7:$O$14</definedName>
    <definedName name="_xlnm._FilterDatabase" localSheetId="42" hidden="1">'VII Kcs U 18 L B '!$B$7:$O$14</definedName>
    <definedName name="_xlnm._FilterDatabase" localSheetId="48" hidden="1">'VIII Kcs U 18+ F B'!$B$7:$O$14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50">'&lt;I D E I D E I D E I D E I D &gt; '!$1:$6</definedName>
    <definedName name="_xlnm.Print_Titles" localSheetId="7">'1Q ELO   III Kcs U 11 F B'!$1:$6</definedName>
    <definedName name="_xlnm.Print_Titles" localSheetId="13">'1Q ELO   III Kcs U 11 L A'!$1:$6</definedName>
    <definedName name="_xlnm.Print_Titles" localSheetId="21">'1Q ELO   IV Kcs U 12 L A'!$1:$6</definedName>
    <definedName name="_xlnm.Print_Titles" localSheetId="23">'1Q ELO   V Kcs U 14 F B '!$1:$6</definedName>
    <definedName name="_xlnm.Print_Titles" localSheetId="29">'1Q ELO   V Kcs U 14 L A'!$1:$6</definedName>
    <definedName name="_xlnm.Print_Titles" localSheetId="25">'1Q ELO   V Kcs U 14 L B  '!$1:$6</definedName>
    <definedName name="_xlnm.Print_Titles" localSheetId="35">'1Q ELO   VI Kcs U 16 F A'!$1:$6</definedName>
    <definedName name="_xlnm.Print_Titles" localSheetId="31">'1Q ELO   VI Kcs U 16 F B'!$1:$6</definedName>
    <definedName name="_xlnm.Print_Titles" localSheetId="38">'1Q ELO   VI Kcs U 16 L A'!$1:$6</definedName>
    <definedName name="_xlnm.Print_Titles" localSheetId="33">'1Q ELO   VI Kcs U 16 L B'!$1:$6</definedName>
    <definedName name="_xlnm.Print_Titles" localSheetId="5">'1Q ELO  II Kcs U 9 F B'!$1:$6</definedName>
    <definedName name="_xlnm.Print_Titles" localSheetId="11">'1Q ELO  III Kcs U 11 F A'!$1:$6</definedName>
    <definedName name="_xlnm.Print_Titles" localSheetId="9">'1Q ELO  III Kcs U 11 L B'!$1:$6</definedName>
    <definedName name="_xlnm.Print_Titles" localSheetId="19">'1Q ELO  IV Kcs U 12 F A'!$1:$6</definedName>
    <definedName name="_xlnm.Print_Titles" localSheetId="15">'1Q ELO  IV Kcs U 12 F B'!$1:$6</definedName>
    <definedName name="_xlnm.Print_Titles" localSheetId="17">'1Q ELO  IV Kcs U 12 L B '!$1:$6</definedName>
    <definedName name="_xlnm.Print_Titles" localSheetId="52">'1Q ELO IV Kcs U 12 F A'!$1:$6</definedName>
    <definedName name="_xlnm.Print_Titles" localSheetId="55">'1Q ELO IV Kcs U 12 F B'!$1:$6</definedName>
    <definedName name="_xlnm.Print_Titles" localSheetId="57">'1Q ELO IV Kcs U 12 L B '!$1:$6</definedName>
    <definedName name="_xlnm.Print_Titles" localSheetId="27">'1Q ELO V Kcs U 14 F A '!$1:$6</definedName>
    <definedName name="_xlnm.Print_Titles" localSheetId="51">'1Q ELO V Kcs U 14 F B'!$1:$6</definedName>
    <definedName name="_xlnm.Print_Titles" localSheetId="59">'1Q ELO V Kcs U 14 F B '!$1:$6</definedName>
    <definedName name="_xlnm.Print_Titles" localSheetId="61">'1Q ELO V Kcs U 14 L B  '!$1:$6</definedName>
    <definedName name="_xlnm.Print_Titles" localSheetId="63">'1Q ELO VI Kcs U 16 F A'!$1:$6</definedName>
    <definedName name="_xlnm.Print_Titles" localSheetId="44">'VII Kcs U 18 F A'!$1:$6</definedName>
    <definedName name="_xlnm.Print_Titles" localSheetId="40">'VII Kcs U 18 F B '!$1:$6</definedName>
    <definedName name="_xlnm.Print_Titles" localSheetId="46">'VII Kcs U 18 L A '!$1:$6</definedName>
    <definedName name="_xlnm.Print_Titles" localSheetId="42">'VII Kcs U 18 L B '!$1:$6</definedName>
    <definedName name="_xlnm.Print_Titles" localSheetId="48">'VIII Kcs U 18+ F B'!$1:$6</definedName>
    <definedName name="_xlnm.Print_Area" localSheetId="34">' VI Kcs U 16 L B'!$A$1:$M$41</definedName>
    <definedName name="_xlnm.Print_Area" localSheetId="60">'__ 1E6  V Kcs U 14 F B '!$A$1:$M$49</definedName>
    <definedName name="_xlnm.Print_Area" localSheetId="45">'_VII Kcs U 18 F A'!$A$1:$M$49</definedName>
    <definedName name="_xlnm.Print_Area" localSheetId="41">'_VII Kcs U 18 F B '!$A$1:$R$47</definedName>
    <definedName name="_xlnm.Print_Area" localSheetId="47">'_VII Kcs U 18 L A '!$A$1:$M$41</definedName>
    <definedName name="_xlnm.Print_Area" localSheetId="43">'_VII Kcs U 18 L B '!$A$1:$M$49</definedName>
    <definedName name="_xlnm.Print_Area" localSheetId="49">'_VIII Kcs U 18+ F B'!$A$1:$M$41</definedName>
    <definedName name="_xlnm.Print_Area" localSheetId="50">'&lt;I D E I D E I D E I D E I D &gt; '!$A$1:$O$134</definedName>
    <definedName name="_xlnm.Print_Area" localSheetId="20">'1E3    IV Kcs U 12 F A'!$A$1:$M$41</definedName>
    <definedName name="_xlnm.Print_Area" localSheetId="28">'1E3    V Kcs U 14 F A '!$A$1:$M$41</definedName>
    <definedName name="_xlnm.Print_Area" localSheetId="6">'1E3   II Kcs U 9 F B'!$A$1:$M$41</definedName>
    <definedName name="_xlnm.Print_Area" localSheetId="12">'1E3   III Kcs U 11 F A'!$A$1:$M$41</definedName>
    <definedName name="_xlnm.Print_Area" localSheetId="16">'1E3   IV Kcs U 12 F B'!$A$1:$M$41</definedName>
    <definedName name="_xlnm.Print_Area" localSheetId="18">'1E3   IV Kcs U 12 L B'!$A$1:$M$41</definedName>
    <definedName name="_xlnm.Print_Area" localSheetId="24">'1E4    V Kcs U 14 F B '!$A$1:$M$41</definedName>
    <definedName name="_xlnm.Print_Area" localSheetId="22">'1E4   IV Kcs U 12 L A'!$A$1:$M$41</definedName>
    <definedName name="_xlnm.Print_Area" localSheetId="8">'1E4  III Kcs U 11 F B'!$A$1:$M$41</definedName>
    <definedName name="_xlnm.Print_Area" localSheetId="14">'1E4  III Kcs U 11 L A'!$A$1:$M$41</definedName>
    <definedName name="_xlnm.Print_Area" localSheetId="10">'1E4  III Kcs U 11 L B'!$A$1:$M$41</definedName>
    <definedName name="_xlnm.Print_Area" localSheetId="53">'1E5 1Q ELO V Kcs U 14 F B'!$A$1:$M$41</definedName>
    <definedName name="_xlnm.Print_Area" localSheetId="54">'1E5 IV Kcs U 12 F A'!$A$1:$M$41</definedName>
    <definedName name="_xlnm.Print_Area" localSheetId="56">'1E5 IV Kcs U 12 F B'!$A$1:$M$41</definedName>
    <definedName name="_xlnm.Print_Area" localSheetId="58">'1E7 IV Kcs U 12 L B'!$A$1:$M$49</definedName>
    <definedName name="_xlnm.Print_Area" localSheetId="26">'1Q  V Kcs U 14 L B  '!$A$1:$R$47</definedName>
    <definedName name="_xlnm.Print_Area" localSheetId="32">'1Q  VI Kcs U 16 F B'!$A$1:$R$47</definedName>
    <definedName name="_xlnm.Print_Area" localSheetId="7">'1Q ELO   III Kcs U 11 F B'!$A$1:$O$134</definedName>
    <definedName name="_xlnm.Print_Area" localSheetId="13">'1Q ELO   III Kcs U 11 L A'!$A$1:$O$134</definedName>
    <definedName name="_xlnm.Print_Area" localSheetId="21">'1Q ELO   IV Kcs U 12 L A'!$A$1:$O$134</definedName>
    <definedName name="_xlnm.Print_Area" localSheetId="23">'1Q ELO   V Kcs U 14 F B '!$A$1:$O$134</definedName>
    <definedName name="_xlnm.Print_Area" localSheetId="29">'1Q ELO   V Kcs U 14 L A'!$A$1:$O$134</definedName>
    <definedName name="_xlnm.Print_Area" localSheetId="25">'1Q ELO   V Kcs U 14 L B  '!$A$1:$O$134</definedName>
    <definedName name="_xlnm.Print_Area" localSheetId="35">'1Q ELO   VI Kcs U 16 F A'!$A$1:$O$134</definedName>
    <definedName name="_xlnm.Print_Area" localSheetId="31">'1Q ELO   VI Kcs U 16 F B'!$A$1:$O$134</definedName>
    <definedName name="_xlnm.Print_Area" localSheetId="38">'1Q ELO   VI Kcs U 16 L A'!$A$1:$O$134</definedName>
    <definedName name="_xlnm.Print_Area" localSheetId="33">'1Q ELO   VI Kcs U 16 L B'!$A$1:$O$134</definedName>
    <definedName name="_xlnm.Print_Area" localSheetId="5">'1Q ELO  II Kcs U 9 F B'!$A$1:$O$134</definedName>
    <definedName name="_xlnm.Print_Area" localSheetId="11">'1Q ELO  III Kcs U 11 F A'!$A$1:$O$134</definedName>
    <definedName name="_xlnm.Print_Area" localSheetId="9">'1Q ELO  III Kcs U 11 L B'!$A$1:$O$134</definedName>
    <definedName name="_xlnm.Print_Area" localSheetId="19">'1Q ELO  IV Kcs U 12 F A'!$A$1:$O$134</definedName>
    <definedName name="_xlnm.Print_Area" localSheetId="15">'1Q ELO  IV Kcs U 12 F B'!$A$1:$O$134</definedName>
    <definedName name="_xlnm.Print_Area" localSheetId="17">'1Q ELO  IV Kcs U 12 L B '!$A$1:$O$134</definedName>
    <definedName name="_xlnm.Print_Area" localSheetId="52">'1Q ELO IV Kcs U 12 F A'!$A$1:$O$134</definedName>
    <definedName name="_xlnm.Print_Area" localSheetId="55">'1Q ELO IV Kcs U 12 F B'!$A$1:$O$134</definedName>
    <definedName name="_xlnm.Print_Area" localSheetId="57">'1Q ELO IV Kcs U 12 L B '!$A$1:$O$134</definedName>
    <definedName name="_xlnm.Print_Area" localSheetId="27">'1Q ELO V Kcs U 14 F A '!$A$1:$O$134</definedName>
    <definedName name="_xlnm.Print_Area" localSheetId="51">'1Q ELO V Kcs U 14 F B'!$A$1:$O$134</definedName>
    <definedName name="_xlnm.Print_Area" localSheetId="59">'1Q ELO V Kcs U 14 F B '!$A$1:$O$134</definedName>
    <definedName name="_xlnm.Print_Area" localSheetId="61">'1Q ELO V Kcs U 14 L B  '!$A$1:$O$134</definedName>
    <definedName name="_xlnm.Print_Area" localSheetId="63">'1Q ELO VI Kcs U 16 F A'!$A$1:$O$134</definedName>
    <definedName name="_xlnm.Print_Area" localSheetId="1">Birók!$A$1:$N$29</definedName>
    <definedName name="_xlnm.Print_Area" localSheetId="30">'V Kcs U 14 L A'!$A$1:$M$41</definedName>
    <definedName name="_xlnm.Print_Area" localSheetId="62">'V Kcs U 14 L B'!$A$1:$R$62</definedName>
    <definedName name="_xlnm.Print_Area" localSheetId="36">'VI Kcs U 16 F A1'!$A$1:$M$41</definedName>
    <definedName name="_xlnm.Print_Area" localSheetId="37">'VI Kcs U 16 F A2'!$A$1:$M$41</definedName>
    <definedName name="_xlnm.Print_Area" localSheetId="39">'VI Kcs U 16 L A'!$A$1:$M$41</definedName>
    <definedName name="_xlnm.Print_Area" localSheetId="44">'VII Kcs U 18 F A'!$A$1:$O$134</definedName>
    <definedName name="_xlnm.Print_Area" localSheetId="40">'VII Kcs U 18 F B '!$A$1:$O$134</definedName>
    <definedName name="_xlnm.Print_Area" localSheetId="46">'VII Kcs U 18 L A '!$A$1:$O$134</definedName>
    <definedName name="_xlnm.Print_Area" localSheetId="42">'VII Kcs U 18 L B '!$A$1:$O$134</definedName>
    <definedName name="_xlnm.Print_Area" localSheetId="48">'VIII Kcs U 18+ F B'!$A$1:$O$134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97" l="1"/>
  <c r="H18" i="397"/>
  <c r="B29" i="415"/>
  <c r="F27" i="415"/>
  <c r="B22" i="366"/>
  <c r="B21" i="366"/>
  <c r="B20" i="366"/>
  <c r="B22" i="371"/>
  <c r="B21" i="371"/>
  <c r="B20" i="371"/>
  <c r="B19" i="371"/>
  <c r="B22" i="389"/>
  <c r="B21" i="389"/>
  <c r="B20" i="389"/>
  <c r="B19" i="389"/>
  <c r="H18" i="376"/>
  <c r="B21" i="376"/>
  <c r="K49" i="415"/>
  <c r="R44" i="415"/>
  <c r="E43" i="415" s="1"/>
  <c r="B28" i="415"/>
  <c r="D27" i="415"/>
  <c r="B25" i="415"/>
  <c r="B24" i="415"/>
  <c r="B23" i="415"/>
  <c r="H22" i="415"/>
  <c r="F22" i="415"/>
  <c r="D22" i="415"/>
  <c r="L19" i="415"/>
  <c r="I19" i="415"/>
  <c r="D19" i="415"/>
  <c r="C19" i="415"/>
  <c r="L17" i="415"/>
  <c r="I17" i="415"/>
  <c r="D17" i="415"/>
  <c r="C17" i="415"/>
  <c r="L15" i="415"/>
  <c r="I15" i="415"/>
  <c r="D15" i="415"/>
  <c r="C15" i="415"/>
  <c r="L13" i="415"/>
  <c r="I13" i="415"/>
  <c r="D13" i="415"/>
  <c r="C13" i="415"/>
  <c r="L11" i="415"/>
  <c r="I11" i="415"/>
  <c r="D11" i="415"/>
  <c r="C11" i="415"/>
  <c r="L9" i="415"/>
  <c r="I9" i="415"/>
  <c r="D9" i="415"/>
  <c r="C9" i="415"/>
  <c r="L7" i="415"/>
  <c r="I7" i="415"/>
  <c r="D7" i="415"/>
  <c r="C7" i="415"/>
  <c r="Y5" i="415"/>
  <c r="AH1" i="415" s="1"/>
  <c r="Y3" i="415"/>
  <c r="K49" i="414"/>
  <c r="R44" i="414"/>
  <c r="E42" i="414" s="1"/>
  <c r="E43" i="414"/>
  <c r="B31" i="414"/>
  <c r="B30" i="414"/>
  <c r="B29" i="414"/>
  <c r="B28" i="414"/>
  <c r="J27" i="414"/>
  <c r="H27" i="414"/>
  <c r="F27" i="414"/>
  <c r="D27" i="414"/>
  <c r="B25" i="414"/>
  <c r="B24" i="414"/>
  <c r="B23" i="414"/>
  <c r="H22" i="414"/>
  <c r="F22" i="414"/>
  <c r="D22" i="414"/>
  <c r="I19" i="414"/>
  <c r="D19" i="414"/>
  <c r="C19" i="414"/>
  <c r="I17" i="414"/>
  <c r="D17" i="414"/>
  <c r="C17" i="414"/>
  <c r="I15" i="414"/>
  <c r="D15" i="414"/>
  <c r="C15" i="414"/>
  <c r="I13" i="414"/>
  <c r="D13" i="414"/>
  <c r="C13" i="414"/>
  <c r="I11" i="414"/>
  <c r="D11" i="414"/>
  <c r="C11" i="414"/>
  <c r="I9" i="414"/>
  <c r="D9" i="414"/>
  <c r="C9" i="414"/>
  <c r="I7" i="414"/>
  <c r="D7" i="414"/>
  <c r="C7" i="414"/>
  <c r="Y5" i="414"/>
  <c r="AK1" i="414" s="1"/>
  <c r="Y3" i="414"/>
  <c r="K41" i="413"/>
  <c r="B21" i="413"/>
  <c r="B20" i="413"/>
  <c r="B19" i="413"/>
  <c r="H18" i="413"/>
  <c r="F18" i="413"/>
  <c r="D18" i="413"/>
  <c r="L11" i="413"/>
  <c r="I11" i="413"/>
  <c r="D11" i="413"/>
  <c r="C11" i="413"/>
  <c r="L9" i="413"/>
  <c r="I9" i="413"/>
  <c r="D9" i="413"/>
  <c r="C9" i="413"/>
  <c r="L7" i="413"/>
  <c r="I7" i="413"/>
  <c r="D7" i="413"/>
  <c r="C7" i="413"/>
  <c r="Y5" i="413"/>
  <c r="AH1" i="413" s="1"/>
  <c r="Y3" i="413"/>
  <c r="N122" i="412"/>
  <c r="K122" i="412" s="1"/>
  <c r="J122" i="412"/>
  <c r="I122" i="412"/>
  <c r="H122" i="412"/>
  <c r="N121" i="412"/>
  <c r="K121" i="412"/>
  <c r="J121" i="412"/>
  <c r="I121" i="412"/>
  <c r="H121" i="412"/>
  <c r="N120" i="412"/>
  <c r="K120" i="412" s="1"/>
  <c r="J120" i="412"/>
  <c r="I120" i="412"/>
  <c r="H120" i="412"/>
  <c r="N119" i="412"/>
  <c r="K119" i="412"/>
  <c r="J119" i="412"/>
  <c r="I119" i="412"/>
  <c r="H119" i="412"/>
  <c r="N118" i="412"/>
  <c r="K118" i="412"/>
  <c r="J118" i="412"/>
  <c r="I118" i="412"/>
  <c r="H118" i="412"/>
  <c r="N117" i="412"/>
  <c r="K117" i="412"/>
  <c r="J117" i="412"/>
  <c r="I117" i="412"/>
  <c r="H117" i="412"/>
  <c r="N116" i="412"/>
  <c r="K116" i="412" s="1"/>
  <c r="J116" i="412"/>
  <c r="I116" i="412"/>
  <c r="H116" i="412"/>
  <c r="N115" i="412"/>
  <c r="K115" i="412" s="1"/>
  <c r="J115" i="412"/>
  <c r="I115" i="412"/>
  <c r="H115" i="412"/>
  <c r="N114" i="412"/>
  <c r="K114" i="412" s="1"/>
  <c r="J114" i="412"/>
  <c r="I114" i="412"/>
  <c r="H114" i="412"/>
  <c r="N113" i="412"/>
  <c r="K113" i="412"/>
  <c r="J113" i="412"/>
  <c r="I113" i="412"/>
  <c r="H113" i="412"/>
  <c r="N112" i="412"/>
  <c r="K112" i="412" s="1"/>
  <c r="J112" i="412"/>
  <c r="I112" i="412"/>
  <c r="H112" i="412"/>
  <c r="N111" i="412"/>
  <c r="K111" i="412"/>
  <c r="J111" i="412"/>
  <c r="I111" i="412"/>
  <c r="H111" i="412"/>
  <c r="N110" i="412"/>
  <c r="K110" i="412" s="1"/>
  <c r="J110" i="412"/>
  <c r="I110" i="412"/>
  <c r="H110" i="412"/>
  <c r="N109" i="412"/>
  <c r="K109" i="412"/>
  <c r="J109" i="412"/>
  <c r="I109" i="412"/>
  <c r="H109" i="412"/>
  <c r="N108" i="412"/>
  <c r="K108" i="412" s="1"/>
  <c r="J108" i="412"/>
  <c r="I108" i="412"/>
  <c r="H108" i="412"/>
  <c r="N107" i="412"/>
  <c r="K107" i="412"/>
  <c r="J107" i="412"/>
  <c r="I107" i="412"/>
  <c r="H107" i="412"/>
  <c r="N106" i="412"/>
  <c r="K106" i="412"/>
  <c r="J106" i="412"/>
  <c r="I106" i="412"/>
  <c r="H106" i="412"/>
  <c r="N105" i="412"/>
  <c r="K105" i="412"/>
  <c r="J105" i="412"/>
  <c r="I105" i="412"/>
  <c r="H105" i="412"/>
  <c r="N104" i="412"/>
  <c r="K104" i="412" s="1"/>
  <c r="J104" i="412"/>
  <c r="I104" i="412"/>
  <c r="H104" i="412"/>
  <c r="N103" i="412"/>
  <c r="K103" i="412" s="1"/>
  <c r="J103" i="412"/>
  <c r="I103" i="412"/>
  <c r="H103" i="412"/>
  <c r="N102" i="412"/>
  <c r="K102" i="412" s="1"/>
  <c r="J102" i="412"/>
  <c r="I102" i="412"/>
  <c r="H102" i="412"/>
  <c r="N101" i="412"/>
  <c r="K101" i="412"/>
  <c r="J101" i="412"/>
  <c r="I101" i="412"/>
  <c r="H101" i="412"/>
  <c r="N100" i="412"/>
  <c r="K100" i="412" s="1"/>
  <c r="J100" i="412"/>
  <c r="I100" i="412"/>
  <c r="H100" i="412"/>
  <c r="N99" i="412"/>
  <c r="K99" i="412"/>
  <c r="J99" i="412"/>
  <c r="I99" i="412"/>
  <c r="H99" i="412"/>
  <c r="N98" i="412"/>
  <c r="K98" i="412" s="1"/>
  <c r="J98" i="412"/>
  <c r="I98" i="412"/>
  <c r="H98" i="412"/>
  <c r="N97" i="412"/>
  <c r="K97" i="412"/>
  <c r="J97" i="412"/>
  <c r="I97" i="412"/>
  <c r="H97" i="412"/>
  <c r="N96" i="412"/>
  <c r="K96" i="412" s="1"/>
  <c r="J96" i="412"/>
  <c r="I96" i="412"/>
  <c r="H96" i="412"/>
  <c r="N95" i="412"/>
  <c r="K95" i="412"/>
  <c r="J95" i="412"/>
  <c r="I95" i="412"/>
  <c r="H95" i="412"/>
  <c r="N94" i="412"/>
  <c r="K94" i="412"/>
  <c r="J94" i="412"/>
  <c r="I94" i="412"/>
  <c r="H94" i="412"/>
  <c r="N93" i="412"/>
  <c r="K93" i="412"/>
  <c r="J93" i="412"/>
  <c r="I93" i="412"/>
  <c r="H93" i="412"/>
  <c r="N92" i="412"/>
  <c r="K92" i="412" s="1"/>
  <c r="J92" i="412"/>
  <c r="I92" i="412"/>
  <c r="H92" i="412"/>
  <c r="N91" i="412"/>
  <c r="K91" i="412" s="1"/>
  <c r="J91" i="412"/>
  <c r="I91" i="412"/>
  <c r="H91" i="412"/>
  <c r="N90" i="412"/>
  <c r="K90" i="412" s="1"/>
  <c r="J90" i="412"/>
  <c r="I90" i="412"/>
  <c r="H90" i="412"/>
  <c r="N89" i="412"/>
  <c r="K89" i="412"/>
  <c r="J89" i="412"/>
  <c r="I89" i="412"/>
  <c r="H89" i="412"/>
  <c r="N88" i="412"/>
  <c r="K88" i="412" s="1"/>
  <c r="J88" i="412"/>
  <c r="I88" i="412"/>
  <c r="H88" i="412"/>
  <c r="N87" i="412"/>
  <c r="K87" i="412"/>
  <c r="J87" i="412"/>
  <c r="I87" i="412"/>
  <c r="H87" i="412"/>
  <c r="N86" i="412"/>
  <c r="K86" i="412" s="1"/>
  <c r="J86" i="412"/>
  <c r="I86" i="412"/>
  <c r="H86" i="412"/>
  <c r="N85" i="412"/>
  <c r="K85" i="412"/>
  <c r="J85" i="412"/>
  <c r="I85" i="412"/>
  <c r="H85" i="412"/>
  <c r="N84" i="412"/>
  <c r="K84" i="412" s="1"/>
  <c r="J84" i="412"/>
  <c r="I84" i="412"/>
  <c r="H84" i="412"/>
  <c r="N83" i="412"/>
  <c r="K83" i="412"/>
  <c r="J83" i="412"/>
  <c r="I83" i="412"/>
  <c r="H83" i="412"/>
  <c r="N82" i="412"/>
  <c r="K82" i="412"/>
  <c r="J82" i="412"/>
  <c r="I82" i="412"/>
  <c r="H82" i="412"/>
  <c r="N81" i="412"/>
  <c r="K81" i="412"/>
  <c r="J81" i="412"/>
  <c r="I81" i="412"/>
  <c r="H81" i="412"/>
  <c r="N80" i="412"/>
  <c r="K80" i="412" s="1"/>
  <c r="J80" i="412"/>
  <c r="I80" i="412"/>
  <c r="H80" i="412"/>
  <c r="N79" i="412"/>
  <c r="K79" i="412" s="1"/>
  <c r="J79" i="412"/>
  <c r="I79" i="412"/>
  <c r="H79" i="412"/>
  <c r="N78" i="412"/>
  <c r="K78" i="412" s="1"/>
  <c r="J78" i="412"/>
  <c r="I78" i="412"/>
  <c r="H78" i="412"/>
  <c r="N77" i="412"/>
  <c r="K77" i="412"/>
  <c r="J77" i="412"/>
  <c r="I77" i="412"/>
  <c r="H77" i="412"/>
  <c r="N76" i="412"/>
  <c r="K76" i="412" s="1"/>
  <c r="J76" i="412"/>
  <c r="I76" i="412"/>
  <c r="H76" i="412"/>
  <c r="N75" i="412"/>
  <c r="K75" i="412"/>
  <c r="J75" i="412"/>
  <c r="I75" i="412"/>
  <c r="H75" i="412"/>
  <c r="N74" i="412"/>
  <c r="K74" i="412" s="1"/>
  <c r="J74" i="412"/>
  <c r="I74" i="412"/>
  <c r="H74" i="412"/>
  <c r="N73" i="412"/>
  <c r="K73" i="412"/>
  <c r="J73" i="412"/>
  <c r="I73" i="412"/>
  <c r="H73" i="412"/>
  <c r="N72" i="412"/>
  <c r="K72" i="412" s="1"/>
  <c r="J72" i="412"/>
  <c r="I72" i="412"/>
  <c r="H72" i="412"/>
  <c r="N71" i="412"/>
  <c r="K71" i="412"/>
  <c r="J71" i="412"/>
  <c r="I71" i="412"/>
  <c r="H71" i="412"/>
  <c r="N70" i="412"/>
  <c r="K70" i="412"/>
  <c r="J70" i="412"/>
  <c r="I70" i="412"/>
  <c r="H70" i="412"/>
  <c r="N69" i="412"/>
  <c r="K69" i="412"/>
  <c r="J69" i="412"/>
  <c r="I69" i="412"/>
  <c r="H69" i="412"/>
  <c r="N68" i="412"/>
  <c r="K68" i="412" s="1"/>
  <c r="J68" i="412"/>
  <c r="I68" i="412"/>
  <c r="H68" i="412"/>
  <c r="N67" i="412"/>
  <c r="K67" i="412" s="1"/>
  <c r="J67" i="412"/>
  <c r="I67" i="412"/>
  <c r="H67" i="412"/>
  <c r="N66" i="412"/>
  <c r="K66" i="412" s="1"/>
  <c r="J66" i="412"/>
  <c r="I66" i="412"/>
  <c r="H66" i="412"/>
  <c r="N65" i="412"/>
  <c r="K65" i="412"/>
  <c r="J65" i="412"/>
  <c r="I65" i="412"/>
  <c r="H65" i="412"/>
  <c r="N64" i="412"/>
  <c r="K64" i="412" s="1"/>
  <c r="J64" i="412"/>
  <c r="I64" i="412"/>
  <c r="H64" i="412"/>
  <c r="N63" i="412"/>
  <c r="K63" i="412"/>
  <c r="J63" i="412"/>
  <c r="I63" i="412"/>
  <c r="H63" i="412"/>
  <c r="N62" i="412"/>
  <c r="K62" i="412" s="1"/>
  <c r="J62" i="412"/>
  <c r="I62" i="412"/>
  <c r="H62" i="412"/>
  <c r="N61" i="412"/>
  <c r="K61" i="412"/>
  <c r="J61" i="412"/>
  <c r="I61" i="412"/>
  <c r="H61" i="412"/>
  <c r="N60" i="412"/>
  <c r="K60" i="412" s="1"/>
  <c r="J60" i="412"/>
  <c r="I60" i="412"/>
  <c r="H60" i="412"/>
  <c r="N59" i="412"/>
  <c r="K59" i="412"/>
  <c r="J59" i="412"/>
  <c r="I59" i="412"/>
  <c r="H59" i="412"/>
  <c r="N58" i="412"/>
  <c r="K58" i="412"/>
  <c r="J58" i="412"/>
  <c r="I58" i="412"/>
  <c r="H58" i="412"/>
  <c r="N57" i="412"/>
  <c r="K57" i="412"/>
  <c r="J57" i="412"/>
  <c r="I57" i="412"/>
  <c r="H57" i="412"/>
  <c r="N56" i="412"/>
  <c r="K56" i="412" s="1"/>
  <c r="J56" i="412"/>
  <c r="I56" i="412"/>
  <c r="H56" i="412"/>
  <c r="N55" i="412"/>
  <c r="K55" i="412" s="1"/>
  <c r="J55" i="412"/>
  <c r="I55" i="412"/>
  <c r="H55" i="412"/>
  <c r="N54" i="412"/>
  <c r="K54" i="412" s="1"/>
  <c r="J54" i="412"/>
  <c r="I54" i="412"/>
  <c r="H54" i="412"/>
  <c r="N53" i="412"/>
  <c r="K53" i="412"/>
  <c r="J53" i="412"/>
  <c r="I53" i="412"/>
  <c r="H53" i="412"/>
  <c r="N52" i="412"/>
  <c r="K52" i="412" s="1"/>
  <c r="J52" i="412"/>
  <c r="I52" i="412"/>
  <c r="H52" i="412"/>
  <c r="N51" i="412"/>
  <c r="K51" i="412"/>
  <c r="J51" i="412"/>
  <c r="I51" i="412"/>
  <c r="H51" i="412"/>
  <c r="N50" i="412"/>
  <c r="K50" i="412" s="1"/>
  <c r="J50" i="412"/>
  <c r="I50" i="412"/>
  <c r="H50" i="412"/>
  <c r="N49" i="412"/>
  <c r="K49" i="412"/>
  <c r="J49" i="412"/>
  <c r="I49" i="412"/>
  <c r="H49" i="412"/>
  <c r="N48" i="412"/>
  <c r="K48" i="412" s="1"/>
  <c r="J48" i="412"/>
  <c r="I48" i="412"/>
  <c r="H48" i="412"/>
  <c r="N47" i="412"/>
  <c r="K47" i="412"/>
  <c r="J47" i="412"/>
  <c r="I47" i="412"/>
  <c r="H47" i="412"/>
  <c r="N46" i="412"/>
  <c r="K46" i="412"/>
  <c r="J46" i="412"/>
  <c r="I46" i="412"/>
  <c r="H46" i="412"/>
  <c r="N45" i="412"/>
  <c r="K45" i="412"/>
  <c r="J45" i="412"/>
  <c r="I45" i="412"/>
  <c r="H45" i="412"/>
  <c r="N44" i="412"/>
  <c r="K44" i="412" s="1"/>
  <c r="J44" i="412"/>
  <c r="I44" i="412"/>
  <c r="H44" i="412"/>
  <c r="N43" i="412"/>
  <c r="K43" i="412" s="1"/>
  <c r="J43" i="412"/>
  <c r="I43" i="412"/>
  <c r="H43" i="412"/>
  <c r="N42" i="412"/>
  <c r="K42" i="412" s="1"/>
  <c r="J42" i="412"/>
  <c r="I42" i="412"/>
  <c r="H42" i="412"/>
  <c r="N41" i="412"/>
  <c r="K41" i="412"/>
  <c r="J41" i="412"/>
  <c r="I41" i="412"/>
  <c r="H41" i="412"/>
  <c r="N40" i="412"/>
  <c r="K40" i="412" s="1"/>
  <c r="J40" i="412"/>
  <c r="I40" i="412"/>
  <c r="H40" i="412"/>
  <c r="N39" i="412"/>
  <c r="K39" i="412"/>
  <c r="J39" i="412"/>
  <c r="I39" i="412"/>
  <c r="H39" i="412"/>
  <c r="N38" i="412"/>
  <c r="K38" i="412" s="1"/>
  <c r="J38" i="412"/>
  <c r="I38" i="412"/>
  <c r="H38" i="412"/>
  <c r="N37" i="412"/>
  <c r="K37" i="412"/>
  <c r="J37" i="412"/>
  <c r="I37" i="412"/>
  <c r="H37" i="412"/>
  <c r="N36" i="412"/>
  <c r="K36" i="412" s="1"/>
  <c r="J36" i="412"/>
  <c r="I36" i="412"/>
  <c r="H36" i="412"/>
  <c r="N35" i="412"/>
  <c r="K35" i="412"/>
  <c r="J35" i="412"/>
  <c r="I35" i="412"/>
  <c r="H35" i="412"/>
  <c r="N34" i="412"/>
  <c r="K34" i="412"/>
  <c r="J34" i="412"/>
  <c r="I34" i="412"/>
  <c r="H34" i="412"/>
  <c r="N33" i="412"/>
  <c r="K33" i="412"/>
  <c r="J33" i="412"/>
  <c r="I33" i="412"/>
  <c r="H33" i="412"/>
  <c r="N32" i="412"/>
  <c r="N31" i="412"/>
  <c r="N30" i="412"/>
  <c r="D5" i="412"/>
  <c r="K41" i="411"/>
  <c r="B21" i="411"/>
  <c r="B20" i="411"/>
  <c r="B19" i="411"/>
  <c r="H18" i="411"/>
  <c r="F18" i="411"/>
  <c r="D18" i="411"/>
  <c r="L11" i="411"/>
  <c r="I11" i="411"/>
  <c r="D11" i="411"/>
  <c r="C11" i="411"/>
  <c r="L9" i="411"/>
  <c r="I9" i="411"/>
  <c r="D9" i="411"/>
  <c r="C9" i="411"/>
  <c r="L7" i="411"/>
  <c r="I7" i="411"/>
  <c r="D7" i="411"/>
  <c r="C7" i="411"/>
  <c r="Y5" i="411"/>
  <c r="AG1" i="411" s="1"/>
  <c r="Y3" i="411"/>
  <c r="N122" i="410"/>
  <c r="K122" i="410" s="1"/>
  <c r="J122" i="410"/>
  <c r="I122" i="410"/>
  <c r="H122" i="410"/>
  <c r="N121" i="410"/>
  <c r="K121" i="410" s="1"/>
  <c r="J121" i="410"/>
  <c r="I121" i="410"/>
  <c r="H121" i="410"/>
  <c r="N120" i="410"/>
  <c r="K120" i="410" s="1"/>
  <c r="J120" i="410"/>
  <c r="I120" i="410"/>
  <c r="H120" i="410"/>
  <c r="N119" i="410"/>
  <c r="K119" i="410"/>
  <c r="J119" i="410"/>
  <c r="I119" i="410"/>
  <c r="H119" i="410"/>
  <c r="N118" i="410"/>
  <c r="K118" i="410"/>
  <c r="J118" i="410"/>
  <c r="I118" i="410"/>
  <c r="H118" i="410"/>
  <c r="N117" i="410"/>
  <c r="K117" i="410"/>
  <c r="J117" i="410"/>
  <c r="I117" i="410"/>
  <c r="H117" i="410"/>
  <c r="N116" i="410"/>
  <c r="K116" i="410"/>
  <c r="J116" i="410"/>
  <c r="I116" i="410"/>
  <c r="H116" i="410"/>
  <c r="N115" i="410"/>
  <c r="K115" i="410" s="1"/>
  <c r="J115" i="410"/>
  <c r="I115" i="410"/>
  <c r="H115" i="410"/>
  <c r="N114" i="410"/>
  <c r="K114" i="410"/>
  <c r="J114" i="410"/>
  <c r="I114" i="410"/>
  <c r="H114" i="410"/>
  <c r="N113" i="410"/>
  <c r="K113" i="410"/>
  <c r="J113" i="410"/>
  <c r="I113" i="410"/>
  <c r="H113" i="410"/>
  <c r="N112" i="410"/>
  <c r="K112" i="410" s="1"/>
  <c r="J112" i="410"/>
  <c r="I112" i="410"/>
  <c r="H112" i="410"/>
  <c r="N111" i="410"/>
  <c r="K111" i="410"/>
  <c r="J111" i="410"/>
  <c r="I111" i="410"/>
  <c r="H111" i="410"/>
  <c r="N110" i="410"/>
  <c r="K110" i="410" s="1"/>
  <c r="J110" i="410"/>
  <c r="I110" i="410"/>
  <c r="H110" i="410"/>
  <c r="N109" i="410"/>
  <c r="K109" i="410" s="1"/>
  <c r="J109" i="410"/>
  <c r="I109" i="410"/>
  <c r="H109" i="410"/>
  <c r="N108" i="410"/>
  <c r="K108" i="410" s="1"/>
  <c r="J108" i="410"/>
  <c r="I108" i="410"/>
  <c r="H108" i="410"/>
  <c r="N107" i="410"/>
  <c r="K107" i="410"/>
  <c r="J107" i="410"/>
  <c r="I107" i="410"/>
  <c r="H107" i="410"/>
  <c r="N106" i="410"/>
  <c r="K106" i="410"/>
  <c r="J106" i="410"/>
  <c r="I106" i="410"/>
  <c r="H106" i="410"/>
  <c r="N105" i="410"/>
  <c r="K105" i="410" s="1"/>
  <c r="J105" i="410"/>
  <c r="I105" i="410"/>
  <c r="H105" i="410"/>
  <c r="N104" i="410"/>
  <c r="K104" i="410"/>
  <c r="J104" i="410"/>
  <c r="I104" i="410"/>
  <c r="H104" i="410"/>
  <c r="N103" i="410"/>
  <c r="K103" i="410" s="1"/>
  <c r="J103" i="410"/>
  <c r="I103" i="410"/>
  <c r="H103" i="410"/>
  <c r="N102" i="410"/>
  <c r="K102" i="410"/>
  <c r="J102" i="410"/>
  <c r="I102" i="410"/>
  <c r="H102" i="410"/>
  <c r="N101" i="410"/>
  <c r="K101" i="410"/>
  <c r="J101" i="410"/>
  <c r="I101" i="410"/>
  <c r="H101" i="410"/>
  <c r="N100" i="410"/>
  <c r="K100" i="410"/>
  <c r="J100" i="410"/>
  <c r="I100" i="410"/>
  <c r="H100" i="410"/>
  <c r="N99" i="410"/>
  <c r="K99" i="410"/>
  <c r="J99" i="410"/>
  <c r="I99" i="410"/>
  <c r="H99" i="410"/>
  <c r="N98" i="410"/>
  <c r="K98" i="410"/>
  <c r="J98" i="410"/>
  <c r="I98" i="410"/>
  <c r="H98" i="410"/>
  <c r="N97" i="410"/>
  <c r="K97" i="410" s="1"/>
  <c r="J97" i="410"/>
  <c r="I97" i="410"/>
  <c r="H97" i="410"/>
  <c r="N96" i="410"/>
  <c r="K96" i="410" s="1"/>
  <c r="J96" i="410"/>
  <c r="I96" i="410"/>
  <c r="H96" i="410"/>
  <c r="N95" i="410"/>
  <c r="K95" i="410" s="1"/>
  <c r="J95" i="410"/>
  <c r="I95" i="410"/>
  <c r="H95" i="410"/>
  <c r="N94" i="410"/>
  <c r="K94" i="410"/>
  <c r="J94" i="410"/>
  <c r="I94" i="410"/>
  <c r="H94" i="410"/>
  <c r="N93" i="410"/>
  <c r="K93" i="410" s="1"/>
  <c r="J93" i="410"/>
  <c r="I93" i="410"/>
  <c r="H93" i="410"/>
  <c r="N92" i="410"/>
  <c r="K92" i="410"/>
  <c r="J92" i="410"/>
  <c r="I92" i="410"/>
  <c r="H92" i="410"/>
  <c r="N91" i="410"/>
  <c r="K91" i="410" s="1"/>
  <c r="J91" i="410"/>
  <c r="I91" i="410"/>
  <c r="H91" i="410"/>
  <c r="N90" i="410"/>
  <c r="K90" i="410"/>
  <c r="J90" i="410"/>
  <c r="I90" i="410"/>
  <c r="H90" i="410"/>
  <c r="N89" i="410"/>
  <c r="K89" i="410"/>
  <c r="J89" i="410"/>
  <c r="I89" i="410"/>
  <c r="H89" i="410"/>
  <c r="N88" i="410"/>
  <c r="K88" i="410"/>
  <c r="J88" i="410"/>
  <c r="I88" i="410"/>
  <c r="H88" i="410"/>
  <c r="N87" i="410"/>
  <c r="K87" i="410"/>
  <c r="J87" i="410"/>
  <c r="I87" i="410"/>
  <c r="H87" i="410"/>
  <c r="N86" i="410"/>
  <c r="K86" i="410"/>
  <c r="J86" i="410"/>
  <c r="I86" i="410"/>
  <c r="H86" i="410"/>
  <c r="N85" i="410"/>
  <c r="K85" i="410" s="1"/>
  <c r="J85" i="410"/>
  <c r="I85" i="410"/>
  <c r="H85" i="410"/>
  <c r="N84" i="410"/>
  <c r="K84" i="410" s="1"/>
  <c r="J84" i="410"/>
  <c r="I84" i="410"/>
  <c r="H84" i="410"/>
  <c r="N83" i="410"/>
  <c r="K83" i="410" s="1"/>
  <c r="J83" i="410"/>
  <c r="I83" i="410"/>
  <c r="H83" i="410"/>
  <c r="N82" i="410"/>
  <c r="K82" i="410"/>
  <c r="J82" i="410"/>
  <c r="I82" i="410"/>
  <c r="H82" i="410"/>
  <c r="N81" i="410"/>
  <c r="K81" i="410" s="1"/>
  <c r="J81" i="410"/>
  <c r="I81" i="410"/>
  <c r="H81" i="410"/>
  <c r="N80" i="410"/>
  <c r="K80" i="410"/>
  <c r="J80" i="410"/>
  <c r="I80" i="410"/>
  <c r="H80" i="410"/>
  <c r="N79" i="410"/>
  <c r="K79" i="410" s="1"/>
  <c r="J79" i="410"/>
  <c r="I79" i="410"/>
  <c r="H79" i="410"/>
  <c r="N78" i="410"/>
  <c r="K78" i="410"/>
  <c r="J78" i="410"/>
  <c r="I78" i="410"/>
  <c r="H78" i="410"/>
  <c r="N77" i="410"/>
  <c r="K77" i="410"/>
  <c r="J77" i="410"/>
  <c r="I77" i="410"/>
  <c r="H77" i="410"/>
  <c r="N76" i="410"/>
  <c r="K76" i="410"/>
  <c r="J76" i="410"/>
  <c r="I76" i="410"/>
  <c r="H76" i="410"/>
  <c r="N75" i="410"/>
  <c r="K75" i="410"/>
  <c r="J75" i="410"/>
  <c r="I75" i="410"/>
  <c r="H75" i="410"/>
  <c r="N74" i="410"/>
  <c r="K74" i="410"/>
  <c r="J74" i="410"/>
  <c r="I74" i="410"/>
  <c r="H74" i="410"/>
  <c r="N73" i="410"/>
  <c r="K73" i="410" s="1"/>
  <c r="J73" i="410"/>
  <c r="I73" i="410"/>
  <c r="H73" i="410"/>
  <c r="N72" i="410"/>
  <c r="K72" i="410" s="1"/>
  <c r="J72" i="410"/>
  <c r="I72" i="410"/>
  <c r="H72" i="410"/>
  <c r="N71" i="410"/>
  <c r="K71" i="410" s="1"/>
  <c r="J71" i="410"/>
  <c r="I71" i="410"/>
  <c r="H71" i="410"/>
  <c r="N70" i="410"/>
  <c r="K70" i="410"/>
  <c r="J70" i="410"/>
  <c r="I70" i="410"/>
  <c r="H70" i="410"/>
  <c r="N69" i="410"/>
  <c r="K69" i="410" s="1"/>
  <c r="J69" i="410"/>
  <c r="I69" i="410"/>
  <c r="H69" i="410"/>
  <c r="N68" i="410"/>
  <c r="K68" i="410"/>
  <c r="J68" i="410"/>
  <c r="I68" i="410"/>
  <c r="H68" i="410"/>
  <c r="N67" i="410"/>
  <c r="K67" i="410" s="1"/>
  <c r="J67" i="410"/>
  <c r="I67" i="410"/>
  <c r="H67" i="410"/>
  <c r="N66" i="410"/>
  <c r="K66" i="410"/>
  <c r="J66" i="410"/>
  <c r="I66" i="410"/>
  <c r="H66" i="410"/>
  <c r="N65" i="410"/>
  <c r="K65" i="410"/>
  <c r="J65" i="410"/>
  <c r="I65" i="410"/>
  <c r="H65" i="410"/>
  <c r="N64" i="410"/>
  <c r="K64" i="410"/>
  <c r="J64" i="410"/>
  <c r="I64" i="410"/>
  <c r="H64" i="410"/>
  <c r="N63" i="410"/>
  <c r="K63" i="410" s="1"/>
  <c r="J63" i="410"/>
  <c r="I63" i="410"/>
  <c r="H63" i="410"/>
  <c r="N62" i="410"/>
  <c r="K62" i="410"/>
  <c r="J62" i="410"/>
  <c r="I62" i="410"/>
  <c r="H62" i="410"/>
  <c r="N61" i="410"/>
  <c r="K61" i="410" s="1"/>
  <c r="J61" i="410"/>
  <c r="I61" i="410"/>
  <c r="H61" i="410"/>
  <c r="N60" i="410"/>
  <c r="K60" i="410" s="1"/>
  <c r="J60" i="410"/>
  <c r="I60" i="410"/>
  <c r="H60" i="410"/>
  <c r="N59" i="410"/>
  <c r="K59" i="410" s="1"/>
  <c r="J59" i="410"/>
  <c r="I59" i="410"/>
  <c r="H59" i="410"/>
  <c r="N58" i="410"/>
  <c r="K58" i="410"/>
  <c r="J58" i="410"/>
  <c r="I58" i="410"/>
  <c r="H58" i="410"/>
  <c r="N57" i="410"/>
  <c r="K57" i="410" s="1"/>
  <c r="J57" i="410"/>
  <c r="I57" i="410"/>
  <c r="H57" i="410"/>
  <c r="N56" i="410"/>
  <c r="K56" i="410"/>
  <c r="J56" i="410"/>
  <c r="I56" i="410"/>
  <c r="H56" i="410"/>
  <c r="N55" i="410"/>
  <c r="K55" i="410" s="1"/>
  <c r="J55" i="410"/>
  <c r="I55" i="410"/>
  <c r="H55" i="410"/>
  <c r="N54" i="410"/>
  <c r="K54" i="410"/>
  <c r="J54" i="410"/>
  <c r="I54" i="410"/>
  <c r="H54" i="410"/>
  <c r="N53" i="410"/>
  <c r="K53" i="410"/>
  <c r="J53" i="410"/>
  <c r="I53" i="410"/>
  <c r="H53" i="410"/>
  <c r="N52" i="410"/>
  <c r="K52" i="410"/>
  <c r="J52" i="410"/>
  <c r="I52" i="410"/>
  <c r="H52" i="410"/>
  <c r="N51" i="410"/>
  <c r="K51" i="410" s="1"/>
  <c r="J51" i="410"/>
  <c r="I51" i="410"/>
  <c r="H51" i="410"/>
  <c r="N50" i="410"/>
  <c r="K50" i="410"/>
  <c r="J50" i="410"/>
  <c r="I50" i="410"/>
  <c r="H50" i="410"/>
  <c r="N49" i="410"/>
  <c r="K49" i="410" s="1"/>
  <c r="J49" i="410"/>
  <c r="I49" i="410"/>
  <c r="H49" i="410"/>
  <c r="N48" i="410"/>
  <c r="K48" i="410" s="1"/>
  <c r="J48" i="410"/>
  <c r="I48" i="410"/>
  <c r="H48" i="410"/>
  <c r="N47" i="410"/>
  <c r="K47" i="410" s="1"/>
  <c r="J47" i="410"/>
  <c r="I47" i="410"/>
  <c r="H47" i="410"/>
  <c r="N46" i="410"/>
  <c r="K46" i="410"/>
  <c r="J46" i="410"/>
  <c r="I46" i="410"/>
  <c r="H46" i="410"/>
  <c r="N45" i="410"/>
  <c r="K45" i="410" s="1"/>
  <c r="J45" i="410"/>
  <c r="I45" i="410"/>
  <c r="H45" i="410"/>
  <c r="N44" i="410"/>
  <c r="K44" i="410"/>
  <c r="J44" i="410"/>
  <c r="I44" i="410"/>
  <c r="H44" i="410"/>
  <c r="N43" i="410"/>
  <c r="K43" i="410" s="1"/>
  <c r="J43" i="410"/>
  <c r="I43" i="410"/>
  <c r="H43" i="410"/>
  <c r="N42" i="410"/>
  <c r="K42" i="410"/>
  <c r="J42" i="410"/>
  <c r="I42" i="410"/>
  <c r="H42" i="410"/>
  <c r="N41" i="410"/>
  <c r="K41" i="410"/>
  <c r="J41" i="410"/>
  <c r="I41" i="410"/>
  <c r="H41" i="410"/>
  <c r="N40" i="410"/>
  <c r="K40" i="410"/>
  <c r="J40" i="410"/>
  <c r="I40" i="410"/>
  <c r="H40" i="410"/>
  <c r="N39" i="410"/>
  <c r="K39" i="410" s="1"/>
  <c r="J39" i="410"/>
  <c r="I39" i="410"/>
  <c r="H39" i="410"/>
  <c r="N38" i="410"/>
  <c r="K38" i="410"/>
  <c r="J38" i="410"/>
  <c r="I38" i="410"/>
  <c r="H38" i="410"/>
  <c r="N37" i="410"/>
  <c r="K37" i="410" s="1"/>
  <c r="J37" i="410"/>
  <c r="I37" i="410"/>
  <c r="H37" i="410"/>
  <c r="N36" i="410"/>
  <c r="K36" i="410" s="1"/>
  <c r="J36" i="410"/>
  <c r="I36" i="410"/>
  <c r="H36" i="410"/>
  <c r="N35" i="410"/>
  <c r="K35" i="410" s="1"/>
  <c r="J35" i="410"/>
  <c r="I35" i="410"/>
  <c r="H35" i="410"/>
  <c r="N34" i="410"/>
  <c r="K34" i="410"/>
  <c r="J34" i="410"/>
  <c r="I34" i="410"/>
  <c r="H34" i="410"/>
  <c r="N33" i="410"/>
  <c r="K33" i="410" s="1"/>
  <c r="J33" i="410"/>
  <c r="I33" i="410"/>
  <c r="H33" i="410"/>
  <c r="N32" i="410"/>
  <c r="N31" i="410"/>
  <c r="N30" i="410"/>
  <c r="D5" i="410"/>
  <c r="N122" i="406"/>
  <c r="K122" i="406" s="1"/>
  <c r="J122" i="406"/>
  <c r="I122" i="406"/>
  <c r="H122" i="406"/>
  <c r="N121" i="406"/>
  <c r="K121" i="406" s="1"/>
  <c r="J121" i="406"/>
  <c r="I121" i="406"/>
  <c r="H121" i="406"/>
  <c r="N120" i="406"/>
  <c r="K120" i="406" s="1"/>
  <c r="J120" i="406"/>
  <c r="I120" i="406"/>
  <c r="H120" i="406"/>
  <c r="N119" i="406"/>
  <c r="K119" i="406" s="1"/>
  <c r="J119" i="406"/>
  <c r="I119" i="406"/>
  <c r="H119" i="406"/>
  <c r="N118" i="406"/>
  <c r="K118" i="406" s="1"/>
  <c r="J118" i="406"/>
  <c r="I118" i="406"/>
  <c r="H118" i="406"/>
  <c r="N117" i="406"/>
  <c r="K117" i="406" s="1"/>
  <c r="J117" i="406"/>
  <c r="I117" i="406"/>
  <c r="H117" i="406"/>
  <c r="N116" i="406"/>
  <c r="K116" i="406" s="1"/>
  <c r="J116" i="406"/>
  <c r="I116" i="406"/>
  <c r="H116" i="406"/>
  <c r="N115" i="406"/>
  <c r="K115" i="406" s="1"/>
  <c r="J115" i="406"/>
  <c r="I115" i="406"/>
  <c r="H115" i="406"/>
  <c r="N114" i="406"/>
  <c r="K114" i="406" s="1"/>
  <c r="J114" i="406"/>
  <c r="I114" i="406"/>
  <c r="H114" i="406"/>
  <c r="N113" i="406"/>
  <c r="K113" i="406" s="1"/>
  <c r="J113" i="406"/>
  <c r="I113" i="406"/>
  <c r="H113" i="406"/>
  <c r="N112" i="406"/>
  <c r="K112" i="406" s="1"/>
  <c r="J112" i="406"/>
  <c r="I112" i="406"/>
  <c r="H112" i="406"/>
  <c r="N111" i="406"/>
  <c r="K111" i="406" s="1"/>
  <c r="J111" i="406"/>
  <c r="I111" i="406"/>
  <c r="H111" i="406"/>
  <c r="N110" i="406"/>
  <c r="K110" i="406" s="1"/>
  <c r="J110" i="406"/>
  <c r="I110" i="406"/>
  <c r="H110" i="406"/>
  <c r="N109" i="406"/>
  <c r="K109" i="406" s="1"/>
  <c r="J109" i="406"/>
  <c r="I109" i="406"/>
  <c r="H109" i="406"/>
  <c r="N108" i="406"/>
  <c r="K108" i="406" s="1"/>
  <c r="J108" i="406"/>
  <c r="I108" i="406"/>
  <c r="H108" i="406"/>
  <c r="N107" i="406"/>
  <c r="K107" i="406" s="1"/>
  <c r="J107" i="406"/>
  <c r="I107" i="406"/>
  <c r="H107" i="406"/>
  <c r="N106" i="406"/>
  <c r="K106" i="406" s="1"/>
  <c r="J106" i="406"/>
  <c r="I106" i="406"/>
  <c r="H106" i="406"/>
  <c r="N105" i="406"/>
  <c r="K105" i="406" s="1"/>
  <c r="J105" i="406"/>
  <c r="I105" i="406"/>
  <c r="H105" i="406"/>
  <c r="N104" i="406"/>
  <c r="K104" i="406" s="1"/>
  <c r="J104" i="406"/>
  <c r="I104" i="406"/>
  <c r="H104" i="406"/>
  <c r="N103" i="406"/>
  <c r="K103" i="406"/>
  <c r="J103" i="406"/>
  <c r="I103" i="406"/>
  <c r="H103" i="406"/>
  <c r="N102" i="406"/>
  <c r="K102" i="406" s="1"/>
  <c r="J102" i="406"/>
  <c r="I102" i="406"/>
  <c r="H102" i="406"/>
  <c r="N101" i="406"/>
  <c r="K101" i="406" s="1"/>
  <c r="J101" i="406"/>
  <c r="I101" i="406"/>
  <c r="H101" i="406"/>
  <c r="N100" i="406"/>
  <c r="K100" i="406"/>
  <c r="J100" i="406"/>
  <c r="I100" i="406"/>
  <c r="H100" i="406"/>
  <c r="N99" i="406"/>
  <c r="K99" i="406" s="1"/>
  <c r="J99" i="406"/>
  <c r="I99" i="406"/>
  <c r="H99" i="406"/>
  <c r="N98" i="406"/>
  <c r="K98" i="406" s="1"/>
  <c r="J98" i="406"/>
  <c r="I98" i="406"/>
  <c r="H98" i="406"/>
  <c r="N97" i="406"/>
  <c r="K97" i="406" s="1"/>
  <c r="J97" i="406"/>
  <c r="I97" i="406"/>
  <c r="H97" i="406"/>
  <c r="N96" i="406"/>
  <c r="K96" i="406" s="1"/>
  <c r="J96" i="406"/>
  <c r="I96" i="406"/>
  <c r="H96" i="406"/>
  <c r="N95" i="406"/>
  <c r="K95" i="406" s="1"/>
  <c r="J95" i="406"/>
  <c r="I95" i="406"/>
  <c r="H95" i="406"/>
  <c r="N94" i="406"/>
  <c r="K94" i="406" s="1"/>
  <c r="J94" i="406"/>
  <c r="I94" i="406"/>
  <c r="H94" i="406"/>
  <c r="N93" i="406"/>
  <c r="K93" i="406" s="1"/>
  <c r="J93" i="406"/>
  <c r="I93" i="406"/>
  <c r="H93" i="406"/>
  <c r="N92" i="406"/>
  <c r="K92" i="406" s="1"/>
  <c r="J92" i="406"/>
  <c r="I92" i="406"/>
  <c r="H92" i="406"/>
  <c r="N91" i="406"/>
  <c r="K91" i="406"/>
  <c r="J91" i="406"/>
  <c r="I91" i="406"/>
  <c r="H91" i="406"/>
  <c r="N90" i="406"/>
  <c r="K90" i="406" s="1"/>
  <c r="J90" i="406"/>
  <c r="I90" i="406"/>
  <c r="H90" i="406"/>
  <c r="N89" i="406"/>
  <c r="K89" i="406" s="1"/>
  <c r="J89" i="406"/>
  <c r="I89" i="406"/>
  <c r="H89" i="406"/>
  <c r="N88" i="406"/>
  <c r="K88" i="406"/>
  <c r="J88" i="406"/>
  <c r="I88" i="406"/>
  <c r="H88" i="406"/>
  <c r="N87" i="406"/>
  <c r="K87" i="406" s="1"/>
  <c r="J87" i="406"/>
  <c r="I87" i="406"/>
  <c r="H87" i="406"/>
  <c r="N86" i="406"/>
  <c r="K86" i="406" s="1"/>
  <c r="J86" i="406"/>
  <c r="I86" i="406"/>
  <c r="H86" i="406"/>
  <c r="N85" i="406"/>
  <c r="K85" i="406" s="1"/>
  <c r="J85" i="406"/>
  <c r="I85" i="406"/>
  <c r="H85" i="406"/>
  <c r="N84" i="406"/>
  <c r="K84" i="406" s="1"/>
  <c r="J84" i="406"/>
  <c r="I84" i="406"/>
  <c r="H84" i="406"/>
  <c r="N83" i="406"/>
  <c r="K83" i="406" s="1"/>
  <c r="J83" i="406"/>
  <c r="I83" i="406"/>
  <c r="H83" i="406"/>
  <c r="N82" i="406"/>
  <c r="K82" i="406" s="1"/>
  <c r="J82" i="406"/>
  <c r="I82" i="406"/>
  <c r="H82" i="406"/>
  <c r="N81" i="406"/>
  <c r="K81" i="406" s="1"/>
  <c r="J81" i="406"/>
  <c r="I81" i="406"/>
  <c r="H81" i="406"/>
  <c r="N80" i="406"/>
  <c r="K80" i="406" s="1"/>
  <c r="J80" i="406"/>
  <c r="I80" i="406"/>
  <c r="H80" i="406"/>
  <c r="N79" i="406"/>
  <c r="K79" i="406"/>
  <c r="J79" i="406"/>
  <c r="I79" i="406"/>
  <c r="H79" i="406"/>
  <c r="N78" i="406"/>
  <c r="K78" i="406" s="1"/>
  <c r="J78" i="406"/>
  <c r="I78" i="406"/>
  <c r="H78" i="406"/>
  <c r="N77" i="406"/>
  <c r="K77" i="406" s="1"/>
  <c r="J77" i="406"/>
  <c r="I77" i="406"/>
  <c r="H77" i="406"/>
  <c r="N76" i="406"/>
  <c r="K76" i="406"/>
  <c r="J76" i="406"/>
  <c r="I76" i="406"/>
  <c r="H76" i="406"/>
  <c r="N75" i="406"/>
  <c r="K75" i="406" s="1"/>
  <c r="J75" i="406"/>
  <c r="I75" i="406"/>
  <c r="H75" i="406"/>
  <c r="N74" i="406"/>
  <c r="K74" i="406" s="1"/>
  <c r="J74" i="406"/>
  <c r="I74" i="406"/>
  <c r="H74" i="406"/>
  <c r="N73" i="406"/>
  <c r="K73" i="406" s="1"/>
  <c r="J73" i="406"/>
  <c r="I73" i="406"/>
  <c r="H73" i="406"/>
  <c r="N72" i="406"/>
  <c r="K72" i="406" s="1"/>
  <c r="J72" i="406"/>
  <c r="I72" i="406"/>
  <c r="H72" i="406"/>
  <c r="N71" i="406"/>
  <c r="K71" i="406" s="1"/>
  <c r="J71" i="406"/>
  <c r="I71" i="406"/>
  <c r="H71" i="406"/>
  <c r="N70" i="406"/>
  <c r="K70" i="406" s="1"/>
  <c r="J70" i="406"/>
  <c r="I70" i="406"/>
  <c r="H70" i="406"/>
  <c r="N69" i="406"/>
  <c r="K69" i="406" s="1"/>
  <c r="J69" i="406"/>
  <c r="I69" i="406"/>
  <c r="H69" i="406"/>
  <c r="N68" i="406"/>
  <c r="K68" i="406" s="1"/>
  <c r="J68" i="406"/>
  <c r="I68" i="406"/>
  <c r="H68" i="406"/>
  <c r="N67" i="406"/>
  <c r="K67" i="406"/>
  <c r="J67" i="406"/>
  <c r="I67" i="406"/>
  <c r="H67" i="406"/>
  <c r="N66" i="406"/>
  <c r="K66" i="406" s="1"/>
  <c r="J66" i="406"/>
  <c r="I66" i="406"/>
  <c r="H66" i="406"/>
  <c r="N65" i="406"/>
  <c r="K65" i="406" s="1"/>
  <c r="J65" i="406"/>
  <c r="I65" i="406"/>
  <c r="H65" i="406"/>
  <c r="N64" i="406"/>
  <c r="K64" i="406"/>
  <c r="J64" i="406"/>
  <c r="I64" i="406"/>
  <c r="H64" i="406"/>
  <c r="N63" i="406"/>
  <c r="K63" i="406" s="1"/>
  <c r="J63" i="406"/>
  <c r="I63" i="406"/>
  <c r="H63" i="406"/>
  <c r="N62" i="406"/>
  <c r="K62" i="406" s="1"/>
  <c r="J62" i="406"/>
  <c r="I62" i="406"/>
  <c r="H62" i="406"/>
  <c r="N61" i="406"/>
  <c r="K61" i="406" s="1"/>
  <c r="J61" i="406"/>
  <c r="I61" i="406"/>
  <c r="H61" i="406"/>
  <c r="N60" i="406"/>
  <c r="K60" i="406" s="1"/>
  <c r="J60" i="406"/>
  <c r="I60" i="406"/>
  <c r="H60" i="406"/>
  <c r="N59" i="406"/>
  <c r="K59" i="406" s="1"/>
  <c r="J59" i="406"/>
  <c r="I59" i="406"/>
  <c r="H59" i="406"/>
  <c r="N58" i="406"/>
  <c r="K58" i="406" s="1"/>
  <c r="J58" i="406"/>
  <c r="I58" i="406"/>
  <c r="H58" i="406"/>
  <c r="N57" i="406"/>
  <c r="K57" i="406" s="1"/>
  <c r="J57" i="406"/>
  <c r="I57" i="406"/>
  <c r="H57" i="406"/>
  <c r="N56" i="406"/>
  <c r="K56" i="406" s="1"/>
  <c r="J56" i="406"/>
  <c r="I56" i="406"/>
  <c r="H56" i="406"/>
  <c r="N55" i="406"/>
  <c r="K55" i="406"/>
  <c r="J55" i="406"/>
  <c r="I55" i="406"/>
  <c r="H55" i="406"/>
  <c r="N54" i="406"/>
  <c r="K54" i="406" s="1"/>
  <c r="J54" i="406"/>
  <c r="I54" i="406"/>
  <c r="H54" i="406"/>
  <c r="N53" i="406"/>
  <c r="K53" i="406" s="1"/>
  <c r="J53" i="406"/>
  <c r="I53" i="406"/>
  <c r="H53" i="406"/>
  <c r="N52" i="406"/>
  <c r="K52" i="406"/>
  <c r="J52" i="406"/>
  <c r="I52" i="406"/>
  <c r="H52" i="406"/>
  <c r="N51" i="406"/>
  <c r="K51" i="406" s="1"/>
  <c r="J51" i="406"/>
  <c r="I51" i="406"/>
  <c r="H51" i="406"/>
  <c r="N50" i="406"/>
  <c r="K50" i="406" s="1"/>
  <c r="J50" i="406"/>
  <c r="I50" i="406"/>
  <c r="H50" i="406"/>
  <c r="N49" i="406"/>
  <c r="K49" i="406" s="1"/>
  <c r="J49" i="406"/>
  <c r="I49" i="406"/>
  <c r="H49" i="406"/>
  <c r="N48" i="406"/>
  <c r="K48" i="406" s="1"/>
  <c r="J48" i="406"/>
  <c r="I48" i="406"/>
  <c r="H48" i="406"/>
  <c r="N47" i="406"/>
  <c r="K47" i="406" s="1"/>
  <c r="J47" i="406"/>
  <c r="I47" i="406"/>
  <c r="H47" i="406"/>
  <c r="N46" i="406"/>
  <c r="K46" i="406" s="1"/>
  <c r="J46" i="406"/>
  <c r="I46" i="406"/>
  <c r="H46" i="406"/>
  <c r="N45" i="406"/>
  <c r="K45" i="406" s="1"/>
  <c r="J45" i="406"/>
  <c r="I45" i="406"/>
  <c r="H45" i="406"/>
  <c r="N44" i="406"/>
  <c r="K44" i="406" s="1"/>
  <c r="J44" i="406"/>
  <c r="I44" i="406"/>
  <c r="H44" i="406"/>
  <c r="N43" i="406"/>
  <c r="K43" i="406"/>
  <c r="J43" i="406"/>
  <c r="I43" i="406"/>
  <c r="H43" i="406"/>
  <c r="N42" i="406"/>
  <c r="K42" i="406" s="1"/>
  <c r="J42" i="406"/>
  <c r="I42" i="406"/>
  <c r="H42" i="406"/>
  <c r="N41" i="406"/>
  <c r="K41" i="406" s="1"/>
  <c r="J41" i="406"/>
  <c r="I41" i="406"/>
  <c r="H41" i="406"/>
  <c r="N40" i="406"/>
  <c r="K40" i="406"/>
  <c r="J40" i="406"/>
  <c r="I40" i="406"/>
  <c r="H40" i="406"/>
  <c r="N39" i="406"/>
  <c r="K39" i="406" s="1"/>
  <c r="J39" i="406"/>
  <c r="I39" i="406"/>
  <c r="H39" i="406"/>
  <c r="N38" i="406"/>
  <c r="K38" i="406" s="1"/>
  <c r="J38" i="406"/>
  <c r="I38" i="406"/>
  <c r="H38" i="406"/>
  <c r="N37" i="406"/>
  <c r="K37" i="406" s="1"/>
  <c r="J37" i="406"/>
  <c r="I37" i="406"/>
  <c r="H37" i="406"/>
  <c r="N36" i="406"/>
  <c r="K36" i="406" s="1"/>
  <c r="J36" i="406"/>
  <c r="I36" i="406"/>
  <c r="H36" i="406"/>
  <c r="N35" i="406"/>
  <c r="K35" i="406" s="1"/>
  <c r="J35" i="406"/>
  <c r="I35" i="406"/>
  <c r="H35" i="406"/>
  <c r="N34" i="406"/>
  <c r="K34" i="406" s="1"/>
  <c r="J34" i="406"/>
  <c r="I34" i="406"/>
  <c r="H34" i="406"/>
  <c r="N33" i="406"/>
  <c r="K33" i="406" s="1"/>
  <c r="J33" i="406"/>
  <c r="I33" i="406"/>
  <c r="H33" i="406"/>
  <c r="N32" i="406"/>
  <c r="N31" i="406"/>
  <c r="N30" i="406"/>
  <c r="D5" i="406"/>
  <c r="AK1" i="415" l="1"/>
  <c r="AE1" i="415"/>
  <c r="AG1" i="415"/>
  <c r="AI1" i="411"/>
  <c r="AH1" i="411"/>
  <c r="AJ1" i="413"/>
  <c r="AB1" i="415"/>
  <c r="AC1" i="415"/>
  <c r="AD1" i="415"/>
  <c r="AF1" i="415"/>
  <c r="E42" i="415"/>
  <c r="AI1" i="415"/>
  <c r="AJ1" i="415"/>
  <c r="AB1" i="414"/>
  <c r="AC1" i="414"/>
  <c r="AD1" i="414"/>
  <c r="AE1" i="414"/>
  <c r="L7" i="414"/>
  <c r="L13" i="414"/>
  <c r="AF1" i="414"/>
  <c r="AG1" i="414"/>
  <c r="AH1" i="414"/>
  <c r="AI1" i="414"/>
  <c r="AJ1" i="414"/>
  <c r="AI1" i="413"/>
  <c r="AK1" i="413"/>
  <c r="AB1" i="413"/>
  <c r="AC1" i="413"/>
  <c r="AD1" i="413"/>
  <c r="AE1" i="413"/>
  <c r="AF1" i="413"/>
  <c r="AG1" i="413"/>
  <c r="AJ1" i="411"/>
  <c r="AK1" i="411"/>
  <c r="AB1" i="411"/>
  <c r="AC1" i="411"/>
  <c r="AD1" i="411"/>
  <c r="AE1" i="411"/>
  <c r="AF1" i="411"/>
  <c r="L15" i="414" l="1"/>
  <c r="L9" i="414"/>
  <c r="L11" i="414"/>
  <c r="L17" i="414"/>
  <c r="L19" i="414"/>
  <c r="N122" i="403" l="1"/>
  <c r="K122" i="403" s="1"/>
  <c r="J122" i="403"/>
  <c r="I122" i="403"/>
  <c r="H122" i="403"/>
  <c r="N121" i="403"/>
  <c r="K121" i="403"/>
  <c r="J121" i="403"/>
  <c r="I121" i="403"/>
  <c r="H121" i="403"/>
  <c r="N120" i="403"/>
  <c r="K120" i="403" s="1"/>
  <c r="J120" i="403"/>
  <c r="I120" i="403"/>
  <c r="H120" i="403"/>
  <c r="N119" i="403"/>
  <c r="K119" i="403"/>
  <c r="J119" i="403"/>
  <c r="I119" i="403"/>
  <c r="H119" i="403"/>
  <c r="N118" i="403"/>
  <c r="K118" i="403"/>
  <c r="J118" i="403"/>
  <c r="I118" i="403"/>
  <c r="H118" i="403"/>
  <c r="N117" i="403"/>
  <c r="K117" i="403" s="1"/>
  <c r="J117" i="403"/>
  <c r="I117" i="403"/>
  <c r="H117" i="403"/>
  <c r="N116" i="403"/>
  <c r="K116" i="403" s="1"/>
  <c r="J116" i="403"/>
  <c r="I116" i="403"/>
  <c r="H116" i="403"/>
  <c r="N115" i="403"/>
  <c r="K115" i="403" s="1"/>
  <c r="J115" i="403"/>
  <c r="I115" i="403"/>
  <c r="H115" i="403"/>
  <c r="N114" i="403"/>
  <c r="K114" i="403"/>
  <c r="J114" i="403"/>
  <c r="I114" i="403"/>
  <c r="H114" i="403"/>
  <c r="N113" i="403"/>
  <c r="K113" i="403"/>
  <c r="J113" i="403"/>
  <c r="I113" i="403"/>
  <c r="H113" i="403"/>
  <c r="N112" i="403"/>
  <c r="K112" i="403" s="1"/>
  <c r="J112" i="403"/>
  <c r="I112" i="403"/>
  <c r="H112" i="403"/>
  <c r="N111" i="403"/>
  <c r="K111" i="403" s="1"/>
  <c r="J111" i="403"/>
  <c r="I111" i="403"/>
  <c r="H111" i="403"/>
  <c r="N110" i="403"/>
  <c r="K110" i="403" s="1"/>
  <c r="J110" i="403"/>
  <c r="I110" i="403"/>
  <c r="H110" i="403"/>
  <c r="N109" i="403"/>
  <c r="K109" i="403"/>
  <c r="J109" i="403"/>
  <c r="I109" i="403"/>
  <c r="H109" i="403"/>
  <c r="N108" i="403"/>
  <c r="K108" i="403" s="1"/>
  <c r="J108" i="403"/>
  <c r="I108" i="403"/>
  <c r="H108" i="403"/>
  <c r="N107" i="403"/>
  <c r="K107" i="403"/>
  <c r="J107" i="403"/>
  <c r="I107" i="403"/>
  <c r="H107" i="403"/>
  <c r="N106" i="403"/>
  <c r="K106" i="403"/>
  <c r="J106" i="403"/>
  <c r="I106" i="403"/>
  <c r="H106" i="403"/>
  <c r="N105" i="403"/>
  <c r="K105" i="403"/>
  <c r="J105" i="403"/>
  <c r="I105" i="403"/>
  <c r="H105" i="403"/>
  <c r="N104" i="403"/>
  <c r="K104" i="403" s="1"/>
  <c r="J104" i="403"/>
  <c r="I104" i="403"/>
  <c r="H104" i="403"/>
  <c r="N103" i="403"/>
  <c r="K103" i="403" s="1"/>
  <c r="J103" i="403"/>
  <c r="I103" i="403"/>
  <c r="H103" i="403"/>
  <c r="N102" i="403"/>
  <c r="K102" i="403"/>
  <c r="J102" i="403"/>
  <c r="I102" i="403"/>
  <c r="H102" i="403"/>
  <c r="N101" i="403"/>
  <c r="K101" i="403"/>
  <c r="J101" i="403"/>
  <c r="I101" i="403"/>
  <c r="H101" i="403"/>
  <c r="N100" i="403"/>
  <c r="K100" i="403" s="1"/>
  <c r="J100" i="403"/>
  <c r="I100" i="403"/>
  <c r="H100" i="403"/>
  <c r="N99" i="403"/>
  <c r="K99" i="403" s="1"/>
  <c r="J99" i="403"/>
  <c r="I99" i="403"/>
  <c r="H99" i="403"/>
  <c r="N98" i="403"/>
  <c r="K98" i="403" s="1"/>
  <c r="J98" i="403"/>
  <c r="I98" i="403"/>
  <c r="H98" i="403"/>
  <c r="N97" i="403"/>
  <c r="K97" i="403"/>
  <c r="J97" i="403"/>
  <c r="I97" i="403"/>
  <c r="H97" i="403"/>
  <c r="N96" i="403"/>
  <c r="K96" i="403" s="1"/>
  <c r="J96" i="403"/>
  <c r="I96" i="403"/>
  <c r="H96" i="403"/>
  <c r="N95" i="403"/>
  <c r="K95" i="403"/>
  <c r="J95" i="403"/>
  <c r="I95" i="403"/>
  <c r="H95" i="403"/>
  <c r="N94" i="403"/>
  <c r="K94" i="403"/>
  <c r="J94" i="403"/>
  <c r="I94" i="403"/>
  <c r="H94" i="403"/>
  <c r="N93" i="403"/>
  <c r="K93" i="403"/>
  <c r="J93" i="403"/>
  <c r="I93" i="403"/>
  <c r="H93" i="403"/>
  <c r="N92" i="403"/>
  <c r="K92" i="403"/>
  <c r="J92" i="403"/>
  <c r="I92" i="403"/>
  <c r="H92" i="403"/>
  <c r="N91" i="403"/>
  <c r="K91" i="403" s="1"/>
  <c r="J91" i="403"/>
  <c r="I91" i="403"/>
  <c r="H91" i="403"/>
  <c r="N90" i="403"/>
  <c r="K90" i="403"/>
  <c r="J90" i="403"/>
  <c r="I90" i="403"/>
  <c r="H90" i="403"/>
  <c r="N89" i="403"/>
  <c r="K89" i="403"/>
  <c r="J89" i="403"/>
  <c r="I89" i="403"/>
  <c r="H89" i="403"/>
  <c r="N88" i="403"/>
  <c r="K88" i="403" s="1"/>
  <c r="J88" i="403"/>
  <c r="I88" i="403"/>
  <c r="H88" i="403"/>
  <c r="N87" i="403"/>
  <c r="K87" i="403" s="1"/>
  <c r="J87" i="403"/>
  <c r="I87" i="403"/>
  <c r="H87" i="403"/>
  <c r="N86" i="403"/>
  <c r="K86" i="403" s="1"/>
  <c r="J86" i="403"/>
  <c r="I86" i="403"/>
  <c r="H86" i="403"/>
  <c r="N85" i="403"/>
  <c r="K85" i="403"/>
  <c r="J85" i="403"/>
  <c r="I85" i="403"/>
  <c r="H85" i="403"/>
  <c r="N84" i="403"/>
  <c r="K84" i="403" s="1"/>
  <c r="J84" i="403"/>
  <c r="I84" i="403"/>
  <c r="H84" i="403"/>
  <c r="N83" i="403"/>
  <c r="K83" i="403"/>
  <c r="J83" i="403"/>
  <c r="I83" i="403"/>
  <c r="H83" i="403"/>
  <c r="N82" i="403"/>
  <c r="K82" i="403"/>
  <c r="J82" i="403"/>
  <c r="I82" i="403"/>
  <c r="H82" i="403"/>
  <c r="N81" i="403"/>
  <c r="K81" i="403"/>
  <c r="J81" i="403"/>
  <c r="I81" i="403"/>
  <c r="H81" i="403"/>
  <c r="N80" i="403"/>
  <c r="K80" i="403"/>
  <c r="J80" i="403"/>
  <c r="I80" i="403"/>
  <c r="H80" i="403"/>
  <c r="N79" i="403"/>
  <c r="K79" i="403" s="1"/>
  <c r="J79" i="403"/>
  <c r="I79" i="403"/>
  <c r="H79" i="403"/>
  <c r="N78" i="403"/>
  <c r="K78" i="403"/>
  <c r="J78" i="403"/>
  <c r="I78" i="403"/>
  <c r="H78" i="403"/>
  <c r="N77" i="403"/>
  <c r="K77" i="403"/>
  <c r="J77" i="403"/>
  <c r="I77" i="403"/>
  <c r="H77" i="403"/>
  <c r="N76" i="403"/>
  <c r="K76" i="403" s="1"/>
  <c r="J76" i="403"/>
  <c r="I76" i="403"/>
  <c r="H76" i="403"/>
  <c r="N75" i="403"/>
  <c r="K75" i="403" s="1"/>
  <c r="J75" i="403"/>
  <c r="I75" i="403"/>
  <c r="H75" i="403"/>
  <c r="N74" i="403"/>
  <c r="K74" i="403" s="1"/>
  <c r="J74" i="403"/>
  <c r="I74" i="403"/>
  <c r="H74" i="403"/>
  <c r="N73" i="403"/>
  <c r="K73" i="403"/>
  <c r="J73" i="403"/>
  <c r="I73" i="403"/>
  <c r="H73" i="403"/>
  <c r="N72" i="403"/>
  <c r="K72" i="403" s="1"/>
  <c r="J72" i="403"/>
  <c r="I72" i="403"/>
  <c r="H72" i="403"/>
  <c r="N71" i="403"/>
  <c r="K71" i="403"/>
  <c r="J71" i="403"/>
  <c r="I71" i="403"/>
  <c r="H71" i="403"/>
  <c r="N70" i="403"/>
  <c r="K70" i="403"/>
  <c r="J70" i="403"/>
  <c r="I70" i="403"/>
  <c r="H70" i="403"/>
  <c r="N69" i="403"/>
  <c r="K69" i="403" s="1"/>
  <c r="J69" i="403"/>
  <c r="I69" i="403"/>
  <c r="H69" i="403"/>
  <c r="N68" i="403"/>
  <c r="K68" i="403"/>
  <c r="J68" i="403"/>
  <c r="I68" i="403"/>
  <c r="H68" i="403"/>
  <c r="N67" i="403"/>
  <c r="K67" i="403" s="1"/>
  <c r="J67" i="403"/>
  <c r="I67" i="403"/>
  <c r="H67" i="403"/>
  <c r="N66" i="403"/>
  <c r="K66" i="403"/>
  <c r="J66" i="403"/>
  <c r="I66" i="403"/>
  <c r="H66" i="403"/>
  <c r="N65" i="403"/>
  <c r="K65" i="403"/>
  <c r="J65" i="403"/>
  <c r="I65" i="403"/>
  <c r="H65" i="403"/>
  <c r="N64" i="403"/>
  <c r="K64" i="403" s="1"/>
  <c r="J64" i="403"/>
  <c r="I64" i="403"/>
  <c r="H64" i="403"/>
  <c r="N63" i="403"/>
  <c r="K63" i="403" s="1"/>
  <c r="J63" i="403"/>
  <c r="I63" i="403"/>
  <c r="H63" i="403"/>
  <c r="N62" i="403"/>
  <c r="K62" i="403"/>
  <c r="J62" i="403"/>
  <c r="I62" i="403"/>
  <c r="H62" i="403"/>
  <c r="N61" i="403"/>
  <c r="K61" i="403"/>
  <c r="J61" i="403"/>
  <c r="I61" i="403"/>
  <c r="H61" i="403"/>
  <c r="N60" i="403"/>
  <c r="K60" i="403" s="1"/>
  <c r="J60" i="403"/>
  <c r="I60" i="403"/>
  <c r="H60" i="403"/>
  <c r="N59" i="403"/>
  <c r="K59" i="403"/>
  <c r="J59" i="403"/>
  <c r="I59" i="403"/>
  <c r="H59" i="403"/>
  <c r="N58" i="403"/>
  <c r="K58" i="403"/>
  <c r="J58" i="403"/>
  <c r="I58" i="403"/>
  <c r="H58" i="403"/>
  <c r="N57" i="403"/>
  <c r="K57" i="403" s="1"/>
  <c r="J57" i="403"/>
  <c r="I57" i="403"/>
  <c r="H57" i="403"/>
  <c r="N56" i="403"/>
  <c r="K56" i="403"/>
  <c r="J56" i="403"/>
  <c r="I56" i="403"/>
  <c r="H56" i="403"/>
  <c r="N55" i="403"/>
  <c r="K55" i="403" s="1"/>
  <c r="J55" i="403"/>
  <c r="I55" i="403"/>
  <c r="H55" i="403"/>
  <c r="N54" i="403"/>
  <c r="K54" i="403"/>
  <c r="J54" i="403"/>
  <c r="I54" i="403"/>
  <c r="H54" i="403"/>
  <c r="N53" i="403"/>
  <c r="K53" i="403"/>
  <c r="J53" i="403"/>
  <c r="I53" i="403"/>
  <c r="H53" i="403"/>
  <c r="N52" i="403"/>
  <c r="K52" i="403" s="1"/>
  <c r="J52" i="403"/>
  <c r="I52" i="403"/>
  <c r="H52" i="403"/>
  <c r="N51" i="403"/>
  <c r="K51" i="403" s="1"/>
  <c r="J51" i="403"/>
  <c r="I51" i="403"/>
  <c r="H51" i="403"/>
  <c r="N50" i="403"/>
  <c r="K50" i="403"/>
  <c r="J50" i="403"/>
  <c r="I50" i="403"/>
  <c r="H50" i="403"/>
  <c r="N49" i="403"/>
  <c r="K49" i="403"/>
  <c r="J49" i="403"/>
  <c r="I49" i="403"/>
  <c r="H49" i="403"/>
  <c r="N48" i="403"/>
  <c r="K48" i="403" s="1"/>
  <c r="J48" i="403"/>
  <c r="I48" i="403"/>
  <c r="H48" i="403"/>
  <c r="N47" i="403"/>
  <c r="K47" i="403"/>
  <c r="J47" i="403"/>
  <c r="I47" i="403"/>
  <c r="H47" i="403"/>
  <c r="N46" i="403"/>
  <c r="K46" i="403"/>
  <c r="J46" i="403"/>
  <c r="I46" i="403"/>
  <c r="H46" i="403"/>
  <c r="N45" i="403"/>
  <c r="K45" i="403" s="1"/>
  <c r="J45" i="403"/>
  <c r="I45" i="403"/>
  <c r="H45" i="403"/>
  <c r="N44" i="403"/>
  <c r="K44" i="403"/>
  <c r="J44" i="403"/>
  <c r="I44" i="403"/>
  <c r="H44" i="403"/>
  <c r="N43" i="403"/>
  <c r="K43" i="403" s="1"/>
  <c r="J43" i="403"/>
  <c r="I43" i="403"/>
  <c r="H43" i="403"/>
  <c r="N42" i="403"/>
  <c r="K42" i="403"/>
  <c r="J42" i="403"/>
  <c r="I42" i="403"/>
  <c r="H42" i="403"/>
  <c r="N41" i="403"/>
  <c r="K41" i="403"/>
  <c r="J41" i="403"/>
  <c r="I41" i="403"/>
  <c r="H41" i="403"/>
  <c r="N40" i="403"/>
  <c r="K40" i="403" s="1"/>
  <c r="J40" i="403"/>
  <c r="I40" i="403"/>
  <c r="H40" i="403"/>
  <c r="N39" i="403"/>
  <c r="K39" i="403" s="1"/>
  <c r="J39" i="403"/>
  <c r="I39" i="403"/>
  <c r="H39" i="403"/>
  <c r="N38" i="403"/>
  <c r="K38" i="403"/>
  <c r="J38" i="403"/>
  <c r="I38" i="403"/>
  <c r="H38" i="403"/>
  <c r="N37" i="403"/>
  <c r="K37" i="403"/>
  <c r="J37" i="403"/>
  <c r="I37" i="403"/>
  <c r="H37" i="403"/>
  <c r="N36" i="403"/>
  <c r="K36" i="403" s="1"/>
  <c r="J36" i="403"/>
  <c r="I36" i="403"/>
  <c r="H36" i="403"/>
  <c r="N35" i="403"/>
  <c r="K35" i="403"/>
  <c r="J35" i="403"/>
  <c r="I35" i="403"/>
  <c r="H35" i="403"/>
  <c r="N34" i="403"/>
  <c r="K34" i="403"/>
  <c r="J34" i="403"/>
  <c r="I34" i="403"/>
  <c r="H34" i="403"/>
  <c r="N33" i="403"/>
  <c r="K33" i="403" s="1"/>
  <c r="J33" i="403"/>
  <c r="I33" i="403"/>
  <c r="H33" i="403"/>
  <c r="N32" i="403"/>
  <c r="N31" i="403"/>
  <c r="N30" i="403"/>
  <c r="D5" i="403"/>
  <c r="R47" i="402"/>
  <c r="F42" i="402" s="1"/>
  <c r="F41" i="402"/>
  <c r="I37" i="402"/>
  <c r="D37" i="402"/>
  <c r="C37" i="402"/>
  <c r="B37" i="402"/>
  <c r="B36" i="402"/>
  <c r="I35" i="402"/>
  <c r="G35" i="402"/>
  <c r="D35" i="402"/>
  <c r="C35" i="402"/>
  <c r="B35" i="402"/>
  <c r="M34" i="402"/>
  <c r="B34" i="402"/>
  <c r="I33" i="402"/>
  <c r="D33" i="402"/>
  <c r="C33" i="402"/>
  <c r="B33" i="402"/>
  <c r="B32" i="402"/>
  <c r="I31" i="402"/>
  <c r="D31" i="402"/>
  <c r="C31" i="402"/>
  <c r="B31" i="402"/>
  <c r="B30" i="402"/>
  <c r="I29" i="402"/>
  <c r="D29" i="402"/>
  <c r="C29" i="402"/>
  <c r="B29" i="402"/>
  <c r="B28" i="402"/>
  <c r="I27" i="402"/>
  <c r="D27" i="402"/>
  <c r="C27" i="402"/>
  <c r="B27" i="402"/>
  <c r="M26" i="402"/>
  <c r="B26" i="402"/>
  <c r="I25" i="402"/>
  <c r="D25" i="402"/>
  <c r="C25" i="402"/>
  <c r="B25" i="402"/>
  <c r="B24" i="402"/>
  <c r="I23" i="402"/>
  <c r="D23" i="402"/>
  <c r="C23" i="402"/>
  <c r="B23" i="402"/>
  <c r="B22" i="402"/>
  <c r="I21" i="402"/>
  <c r="D21" i="402"/>
  <c r="C21" i="402"/>
  <c r="B21" i="402"/>
  <c r="B20" i="402"/>
  <c r="I19" i="402"/>
  <c r="D19" i="402"/>
  <c r="C19" i="402"/>
  <c r="B19" i="402"/>
  <c r="M18" i="402"/>
  <c r="B18" i="402"/>
  <c r="I17" i="402"/>
  <c r="D17" i="402"/>
  <c r="C17" i="402"/>
  <c r="B17" i="402"/>
  <c r="U16" i="402"/>
  <c r="B16" i="402"/>
  <c r="U15" i="402"/>
  <c r="I15" i="402"/>
  <c r="D15" i="402"/>
  <c r="C15" i="402"/>
  <c r="B15" i="402"/>
  <c r="U14" i="402"/>
  <c r="B14" i="402"/>
  <c r="U13" i="402"/>
  <c r="I13" i="402"/>
  <c r="D13" i="402"/>
  <c r="C13" i="402"/>
  <c r="B13" i="402"/>
  <c r="U12" i="402"/>
  <c r="B12" i="402"/>
  <c r="U11" i="402"/>
  <c r="I11" i="402"/>
  <c r="D11" i="402"/>
  <c r="C11" i="402"/>
  <c r="B11" i="402"/>
  <c r="U10" i="402"/>
  <c r="M10" i="402"/>
  <c r="B10" i="402"/>
  <c r="U9" i="402"/>
  <c r="I9" i="402"/>
  <c r="G9" i="402"/>
  <c r="D9" i="402"/>
  <c r="C9" i="402"/>
  <c r="B9" i="402"/>
  <c r="U8" i="402"/>
  <c r="U7" i="402"/>
  <c r="I7" i="402"/>
  <c r="D7" i="402"/>
  <c r="C7" i="402"/>
  <c r="B7" i="402"/>
  <c r="R4" i="402"/>
  <c r="O47" i="402" s="1"/>
  <c r="K4" i="402"/>
  <c r="G4" i="402"/>
  <c r="A4" i="402"/>
  <c r="E2" i="402"/>
  <c r="A1" i="402"/>
  <c r="N122" i="401"/>
  <c r="K122" i="401"/>
  <c r="J122" i="401"/>
  <c r="I122" i="401"/>
  <c r="H122" i="401"/>
  <c r="N121" i="401"/>
  <c r="K121" i="401"/>
  <c r="J121" i="401"/>
  <c r="I121" i="401"/>
  <c r="H121" i="401"/>
  <c r="N120" i="401"/>
  <c r="K120" i="401" s="1"/>
  <c r="J120" i="401"/>
  <c r="I120" i="401"/>
  <c r="H120" i="401"/>
  <c r="N119" i="401"/>
  <c r="K119" i="401" s="1"/>
  <c r="J119" i="401"/>
  <c r="I119" i="401"/>
  <c r="H119" i="401"/>
  <c r="N118" i="401"/>
  <c r="K118" i="401"/>
  <c r="J118" i="401"/>
  <c r="I118" i="401"/>
  <c r="H118" i="401"/>
  <c r="N117" i="401"/>
  <c r="K117" i="401" s="1"/>
  <c r="J117" i="401"/>
  <c r="I117" i="401"/>
  <c r="H117" i="401"/>
  <c r="N116" i="401"/>
  <c r="K116" i="401" s="1"/>
  <c r="J116" i="401"/>
  <c r="I116" i="401"/>
  <c r="H116" i="401"/>
  <c r="N115" i="401"/>
  <c r="K115" i="401" s="1"/>
  <c r="J115" i="401"/>
  <c r="I115" i="401"/>
  <c r="H115" i="401"/>
  <c r="N114" i="401"/>
  <c r="K114" i="401" s="1"/>
  <c r="J114" i="401"/>
  <c r="I114" i="401"/>
  <c r="H114" i="401"/>
  <c r="N113" i="401"/>
  <c r="K113" i="401"/>
  <c r="J113" i="401"/>
  <c r="I113" i="401"/>
  <c r="H113" i="401"/>
  <c r="N112" i="401"/>
  <c r="K112" i="401"/>
  <c r="J112" i="401"/>
  <c r="I112" i="401"/>
  <c r="H112" i="401"/>
  <c r="N111" i="401"/>
  <c r="K111" i="401" s="1"/>
  <c r="J111" i="401"/>
  <c r="I111" i="401"/>
  <c r="H111" i="401"/>
  <c r="N110" i="401"/>
  <c r="K110" i="401"/>
  <c r="J110" i="401"/>
  <c r="I110" i="401"/>
  <c r="H110" i="401"/>
  <c r="N109" i="401"/>
  <c r="K109" i="401"/>
  <c r="J109" i="401"/>
  <c r="I109" i="401"/>
  <c r="H109" i="401"/>
  <c r="N108" i="401"/>
  <c r="K108" i="401" s="1"/>
  <c r="J108" i="401"/>
  <c r="I108" i="401"/>
  <c r="H108" i="401"/>
  <c r="N107" i="401"/>
  <c r="K107" i="401" s="1"/>
  <c r="J107" i="401"/>
  <c r="I107" i="401"/>
  <c r="H107" i="401"/>
  <c r="N106" i="401"/>
  <c r="K106" i="401"/>
  <c r="J106" i="401"/>
  <c r="I106" i="401"/>
  <c r="H106" i="401"/>
  <c r="N105" i="401"/>
  <c r="K105" i="401" s="1"/>
  <c r="J105" i="401"/>
  <c r="I105" i="401"/>
  <c r="H105" i="401"/>
  <c r="N104" i="401"/>
  <c r="K104" i="401"/>
  <c r="J104" i="401"/>
  <c r="I104" i="401"/>
  <c r="H104" i="401"/>
  <c r="N103" i="401"/>
  <c r="K103" i="401" s="1"/>
  <c r="J103" i="401"/>
  <c r="I103" i="401"/>
  <c r="H103" i="401"/>
  <c r="N102" i="401"/>
  <c r="K102" i="401" s="1"/>
  <c r="J102" i="401"/>
  <c r="I102" i="401"/>
  <c r="H102" i="401"/>
  <c r="N101" i="401"/>
  <c r="K101" i="401"/>
  <c r="J101" i="401"/>
  <c r="I101" i="401"/>
  <c r="H101" i="401"/>
  <c r="N100" i="401"/>
  <c r="K100" i="401"/>
  <c r="J100" i="401"/>
  <c r="I100" i="401"/>
  <c r="H100" i="401"/>
  <c r="N99" i="401"/>
  <c r="K99" i="401" s="1"/>
  <c r="J99" i="401"/>
  <c r="I99" i="401"/>
  <c r="H99" i="401"/>
  <c r="N98" i="401"/>
  <c r="K98" i="401"/>
  <c r="J98" i="401"/>
  <c r="I98" i="401"/>
  <c r="H98" i="401"/>
  <c r="N97" i="401"/>
  <c r="K97" i="401"/>
  <c r="J97" i="401"/>
  <c r="I97" i="401"/>
  <c r="H97" i="401"/>
  <c r="N96" i="401"/>
  <c r="K96" i="401" s="1"/>
  <c r="J96" i="401"/>
  <c r="I96" i="401"/>
  <c r="H96" i="401"/>
  <c r="N95" i="401"/>
  <c r="K95" i="401" s="1"/>
  <c r="J95" i="401"/>
  <c r="I95" i="401"/>
  <c r="H95" i="401"/>
  <c r="N94" i="401"/>
  <c r="K94" i="401"/>
  <c r="J94" i="401"/>
  <c r="I94" i="401"/>
  <c r="H94" i="401"/>
  <c r="N93" i="401"/>
  <c r="K93" i="401" s="1"/>
  <c r="J93" i="401"/>
  <c r="I93" i="401"/>
  <c r="H93" i="401"/>
  <c r="N92" i="401"/>
  <c r="K92" i="401"/>
  <c r="J92" i="401"/>
  <c r="I92" i="401"/>
  <c r="H92" i="401"/>
  <c r="N91" i="401"/>
  <c r="K91" i="401" s="1"/>
  <c r="J91" i="401"/>
  <c r="I91" i="401"/>
  <c r="H91" i="401"/>
  <c r="N90" i="401"/>
  <c r="K90" i="401" s="1"/>
  <c r="J90" i="401"/>
  <c r="I90" i="401"/>
  <c r="H90" i="401"/>
  <c r="N89" i="401"/>
  <c r="K89" i="401"/>
  <c r="J89" i="401"/>
  <c r="I89" i="401"/>
  <c r="H89" i="401"/>
  <c r="N88" i="401"/>
  <c r="K88" i="401"/>
  <c r="J88" i="401"/>
  <c r="I88" i="401"/>
  <c r="H88" i="401"/>
  <c r="N87" i="401"/>
  <c r="K87" i="401" s="1"/>
  <c r="J87" i="401"/>
  <c r="I87" i="401"/>
  <c r="H87" i="401"/>
  <c r="N86" i="401"/>
  <c r="K86" i="401"/>
  <c r="J86" i="401"/>
  <c r="I86" i="401"/>
  <c r="H86" i="401"/>
  <c r="N85" i="401"/>
  <c r="K85" i="401"/>
  <c r="J85" i="401"/>
  <c r="I85" i="401"/>
  <c r="H85" i="401"/>
  <c r="N84" i="401"/>
  <c r="K84" i="401" s="1"/>
  <c r="J84" i="401"/>
  <c r="I84" i="401"/>
  <c r="H84" i="401"/>
  <c r="N83" i="401"/>
  <c r="K83" i="401" s="1"/>
  <c r="J83" i="401"/>
  <c r="I83" i="401"/>
  <c r="H83" i="401"/>
  <c r="N82" i="401"/>
  <c r="K82" i="401"/>
  <c r="J82" i="401"/>
  <c r="I82" i="401"/>
  <c r="H82" i="401"/>
  <c r="N81" i="401"/>
  <c r="K81" i="401" s="1"/>
  <c r="J81" i="401"/>
  <c r="I81" i="401"/>
  <c r="H81" i="401"/>
  <c r="N80" i="401"/>
  <c r="K80" i="401"/>
  <c r="J80" i="401"/>
  <c r="I80" i="401"/>
  <c r="H80" i="401"/>
  <c r="N79" i="401"/>
  <c r="K79" i="401" s="1"/>
  <c r="J79" i="401"/>
  <c r="I79" i="401"/>
  <c r="H79" i="401"/>
  <c r="N78" i="401"/>
  <c r="K78" i="401" s="1"/>
  <c r="J78" i="401"/>
  <c r="I78" i="401"/>
  <c r="H78" i="401"/>
  <c r="N77" i="401"/>
  <c r="K77" i="401"/>
  <c r="J77" i="401"/>
  <c r="I77" i="401"/>
  <c r="H77" i="401"/>
  <c r="N76" i="401"/>
  <c r="K76" i="401"/>
  <c r="J76" i="401"/>
  <c r="I76" i="401"/>
  <c r="H76" i="401"/>
  <c r="N75" i="401"/>
  <c r="K75" i="401" s="1"/>
  <c r="J75" i="401"/>
  <c r="I75" i="401"/>
  <c r="H75" i="401"/>
  <c r="N74" i="401"/>
  <c r="K74" i="401"/>
  <c r="J74" i="401"/>
  <c r="I74" i="401"/>
  <c r="H74" i="401"/>
  <c r="N73" i="401"/>
  <c r="K73" i="401"/>
  <c r="J73" i="401"/>
  <c r="I73" i="401"/>
  <c r="H73" i="401"/>
  <c r="N72" i="401"/>
  <c r="K72" i="401" s="1"/>
  <c r="J72" i="401"/>
  <c r="I72" i="401"/>
  <c r="H72" i="401"/>
  <c r="N71" i="401"/>
  <c r="K71" i="401" s="1"/>
  <c r="J71" i="401"/>
  <c r="I71" i="401"/>
  <c r="H71" i="401"/>
  <c r="N70" i="401"/>
  <c r="K70" i="401"/>
  <c r="J70" i="401"/>
  <c r="I70" i="401"/>
  <c r="H70" i="401"/>
  <c r="N69" i="401"/>
  <c r="K69" i="401" s="1"/>
  <c r="J69" i="401"/>
  <c r="I69" i="401"/>
  <c r="H69" i="401"/>
  <c r="N68" i="401"/>
  <c r="K68" i="401"/>
  <c r="J68" i="401"/>
  <c r="I68" i="401"/>
  <c r="H68" i="401"/>
  <c r="N67" i="401"/>
  <c r="K67" i="401" s="1"/>
  <c r="J67" i="401"/>
  <c r="I67" i="401"/>
  <c r="H67" i="401"/>
  <c r="N66" i="401"/>
  <c r="K66" i="401" s="1"/>
  <c r="J66" i="401"/>
  <c r="I66" i="401"/>
  <c r="H66" i="401"/>
  <c r="N65" i="401"/>
  <c r="K65" i="401"/>
  <c r="J65" i="401"/>
  <c r="I65" i="401"/>
  <c r="H65" i="401"/>
  <c r="N64" i="401"/>
  <c r="K64" i="401"/>
  <c r="J64" i="401"/>
  <c r="I64" i="401"/>
  <c r="H64" i="401"/>
  <c r="N63" i="401"/>
  <c r="K63" i="401" s="1"/>
  <c r="J63" i="401"/>
  <c r="I63" i="401"/>
  <c r="H63" i="401"/>
  <c r="N62" i="401"/>
  <c r="K62" i="401"/>
  <c r="J62" i="401"/>
  <c r="I62" i="401"/>
  <c r="H62" i="401"/>
  <c r="N61" i="401"/>
  <c r="K61" i="401"/>
  <c r="J61" i="401"/>
  <c r="I61" i="401"/>
  <c r="H61" i="401"/>
  <c r="N60" i="401"/>
  <c r="K60" i="401" s="1"/>
  <c r="J60" i="401"/>
  <c r="I60" i="401"/>
  <c r="H60" i="401"/>
  <c r="N59" i="401"/>
  <c r="K59" i="401" s="1"/>
  <c r="J59" i="401"/>
  <c r="I59" i="401"/>
  <c r="H59" i="401"/>
  <c r="N58" i="401"/>
  <c r="K58" i="401"/>
  <c r="J58" i="401"/>
  <c r="I58" i="401"/>
  <c r="H58" i="401"/>
  <c r="N57" i="401"/>
  <c r="K57" i="401" s="1"/>
  <c r="J57" i="401"/>
  <c r="I57" i="401"/>
  <c r="H57" i="401"/>
  <c r="N56" i="401"/>
  <c r="K56" i="401"/>
  <c r="J56" i="401"/>
  <c r="I56" i="401"/>
  <c r="H56" i="401"/>
  <c r="N55" i="401"/>
  <c r="K55" i="401" s="1"/>
  <c r="J55" i="401"/>
  <c r="I55" i="401"/>
  <c r="H55" i="401"/>
  <c r="N54" i="401"/>
  <c r="K54" i="401" s="1"/>
  <c r="J54" i="401"/>
  <c r="I54" i="401"/>
  <c r="H54" i="401"/>
  <c r="N53" i="401"/>
  <c r="K53" i="401"/>
  <c r="J53" i="401"/>
  <c r="I53" i="401"/>
  <c r="H53" i="401"/>
  <c r="N52" i="401"/>
  <c r="K52" i="401"/>
  <c r="J52" i="401"/>
  <c r="I52" i="401"/>
  <c r="H52" i="401"/>
  <c r="N51" i="401"/>
  <c r="K51" i="401" s="1"/>
  <c r="J51" i="401"/>
  <c r="I51" i="401"/>
  <c r="H51" i="401"/>
  <c r="N50" i="401"/>
  <c r="K50" i="401"/>
  <c r="J50" i="401"/>
  <c r="I50" i="401"/>
  <c r="H50" i="401"/>
  <c r="N49" i="401"/>
  <c r="K49" i="401"/>
  <c r="J49" i="401"/>
  <c r="I49" i="401"/>
  <c r="H49" i="401"/>
  <c r="N48" i="401"/>
  <c r="K48" i="401" s="1"/>
  <c r="J48" i="401"/>
  <c r="I48" i="401"/>
  <c r="H48" i="401"/>
  <c r="N47" i="401"/>
  <c r="K47" i="401" s="1"/>
  <c r="J47" i="401"/>
  <c r="I47" i="401"/>
  <c r="H47" i="401"/>
  <c r="N46" i="401"/>
  <c r="K46" i="401"/>
  <c r="J46" i="401"/>
  <c r="I46" i="401"/>
  <c r="H46" i="401"/>
  <c r="N45" i="401"/>
  <c r="K45" i="401" s="1"/>
  <c r="J45" i="401"/>
  <c r="I45" i="401"/>
  <c r="H45" i="401"/>
  <c r="N44" i="401"/>
  <c r="K44" i="401"/>
  <c r="J44" i="401"/>
  <c r="I44" i="401"/>
  <c r="H44" i="401"/>
  <c r="N43" i="401"/>
  <c r="K43" i="401" s="1"/>
  <c r="J43" i="401"/>
  <c r="I43" i="401"/>
  <c r="H43" i="401"/>
  <c r="N42" i="401"/>
  <c r="K42" i="401" s="1"/>
  <c r="J42" i="401"/>
  <c r="I42" i="401"/>
  <c r="H42" i="401"/>
  <c r="N41" i="401"/>
  <c r="K41" i="401"/>
  <c r="J41" i="401"/>
  <c r="I41" i="401"/>
  <c r="H41" i="401"/>
  <c r="N40" i="401"/>
  <c r="K40" i="401"/>
  <c r="J40" i="401"/>
  <c r="I40" i="401"/>
  <c r="H40" i="401"/>
  <c r="N39" i="401"/>
  <c r="K39" i="401" s="1"/>
  <c r="J39" i="401"/>
  <c r="I39" i="401"/>
  <c r="H39" i="401"/>
  <c r="N38" i="401"/>
  <c r="K38" i="401"/>
  <c r="J38" i="401"/>
  <c r="I38" i="401"/>
  <c r="H38" i="401"/>
  <c r="N37" i="401"/>
  <c r="K37" i="401" s="1"/>
  <c r="J37" i="401"/>
  <c r="I37" i="401"/>
  <c r="H37" i="401"/>
  <c r="N36" i="401"/>
  <c r="K36" i="401" s="1"/>
  <c r="J36" i="401"/>
  <c r="I36" i="401"/>
  <c r="H36" i="401"/>
  <c r="N35" i="401"/>
  <c r="K35" i="401" s="1"/>
  <c r="J35" i="401"/>
  <c r="I35" i="401"/>
  <c r="H35" i="401"/>
  <c r="N34" i="401"/>
  <c r="K34" i="401"/>
  <c r="J34" i="401"/>
  <c r="I34" i="401"/>
  <c r="H34" i="401"/>
  <c r="N33" i="401"/>
  <c r="K33" i="401" s="1"/>
  <c r="J33" i="401"/>
  <c r="I33" i="401"/>
  <c r="H33" i="401"/>
  <c r="N32" i="401"/>
  <c r="N31" i="401"/>
  <c r="N30" i="401"/>
  <c r="D5" i="401"/>
  <c r="K41" i="400"/>
  <c r="B22" i="400"/>
  <c r="B21" i="400"/>
  <c r="B20" i="400"/>
  <c r="B19" i="400"/>
  <c r="J18" i="400"/>
  <c r="H18" i="400"/>
  <c r="F18" i="400"/>
  <c r="D18" i="400"/>
  <c r="L13" i="400"/>
  <c r="I13" i="400"/>
  <c r="D13" i="400"/>
  <c r="C13" i="400"/>
  <c r="L11" i="400"/>
  <c r="I11" i="400"/>
  <c r="D11" i="400"/>
  <c r="C11" i="400"/>
  <c r="L9" i="400"/>
  <c r="I9" i="400"/>
  <c r="D9" i="400"/>
  <c r="C9" i="400"/>
  <c r="L7" i="400"/>
  <c r="Y5" i="400"/>
  <c r="AJ1" i="400" s="1"/>
  <c r="Y3" i="400"/>
  <c r="N122" i="399"/>
  <c r="K122" i="399"/>
  <c r="J122" i="399"/>
  <c r="I122" i="399"/>
  <c r="H122" i="399"/>
  <c r="N121" i="399"/>
  <c r="K121" i="399"/>
  <c r="J121" i="399"/>
  <c r="I121" i="399"/>
  <c r="H121" i="399"/>
  <c r="N120" i="399"/>
  <c r="K120" i="399" s="1"/>
  <c r="J120" i="399"/>
  <c r="I120" i="399"/>
  <c r="H120" i="399"/>
  <c r="N119" i="399"/>
  <c r="K119" i="399"/>
  <c r="J119" i="399"/>
  <c r="I119" i="399"/>
  <c r="H119" i="399"/>
  <c r="N118" i="399"/>
  <c r="K118" i="399"/>
  <c r="J118" i="399"/>
  <c r="I118" i="399"/>
  <c r="H118" i="399"/>
  <c r="N117" i="399"/>
  <c r="K117" i="399" s="1"/>
  <c r="J117" i="399"/>
  <c r="I117" i="399"/>
  <c r="H117" i="399"/>
  <c r="N116" i="399"/>
  <c r="K116" i="399" s="1"/>
  <c r="J116" i="399"/>
  <c r="I116" i="399"/>
  <c r="H116" i="399"/>
  <c r="N115" i="399"/>
  <c r="K115" i="399" s="1"/>
  <c r="J115" i="399"/>
  <c r="I115" i="399"/>
  <c r="H115" i="399"/>
  <c r="N114" i="399"/>
  <c r="K114" i="399" s="1"/>
  <c r="J114" i="399"/>
  <c r="I114" i="399"/>
  <c r="H114" i="399"/>
  <c r="N113" i="399"/>
  <c r="K113" i="399"/>
  <c r="J113" i="399"/>
  <c r="I113" i="399"/>
  <c r="H113" i="399"/>
  <c r="N112" i="399"/>
  <c r="K112" i="399" s="1"/>
  <c r="J112" i="399"/>
  <c r="I112" i="399"/>
  <c r="H112" i="399"/>
  <c r="N111" i="399"/>
  <c r="K111" i="399"/>
  <c r="J111" i="399"/>
  <c r="I111" i="399"/>
  <c r="H111" i="399"/>
  <c r="N110" i="399"/>
  <c r="K110" i="399"/>
  <c r="J110" i="399"/>
  <c r="I110" i="399"/>
  <c r="H110" i="399"/>
  <c r="N109" i="399"/>
  <c r="K109" i="399"/>
  <c r="J109" i="399"/>
  <c r="I109" i="399"/>
  <c r="H109" i="399"/>
  <c r="N108" i="399"/>
  <c r="K108" i="399" s="1"/>
  <c r="J108" i="399"/>
  <c r="I108" i="399"/>
  <c r="H108" i="399"/>
  <c r="N107" i="399"/>
  <c r="K107" i="399"/>
  <c r="J107" i="399"/>
  <c r="I107" i="399"/>
  <c r="H107" i="399"/>
  <c r="N106" i="399"/>
  <c r="K106" i="399"/>
  <c r="J106" i="399"/>
  <c r="I106" i="399"/>
  <c r="H106" i="399"/>
  <c r="N105" i="399"/>
  <c r="K105" i="399" s="1"/>
  <c r="J105" i="399"/>
  <c r="I105" i="399"/>
  <c r="H105" i="399"/>
  <c r="N104" i="399"/>
  <c r="K104" i="399" s="1"/>
  <c r="J104" i="399"/>
  <c r="I104" i="399"/>
  <c r="H104" i="399"/>
  <c r="N103" i="399"/>
  <c r="K103" i="399" s="1"/>
  <c r="J103" i="399"/>
  <c r="I103" i="399"/>
  <c r="H103" i="399"/>
  <c r="N102" i="399"/>
  <c r="K102" i="399" s="1"/>
  <c r="J102" i="399"/>
  <c r="I102" i="399"/>
  <c r="H102" i="399"/>
  <c r="N101" i="399"/>
  <c r="K101" i="399"/>
  <c r="J101" i="399"/>
  <c r="I101" i="399"/>
  <c r="H101" i="399"/>
  <c r="N100" i="399"/>
  <c r="K100" i="399" s="1"/>
  <c r="J100" i="399"/>
  <c r="I100" i="399"/>
  <c r="H100" i="399"/>
  <c r="N99" i="399"/>
  <c r="K99" i="399"/>
  <c r="J99" i="399"/>
  <c r="I99" i="399"/>
  <c r="H99" i="399"/>
  <c r="N98" i="399"/>
  <c r="K98" i="399"/>
  <c r="J98" i="399"/>
  <c r="I98" i="399"/>
  <c r="H98" i="399"/>
  <c r="N97" i="399"/>
  <c r="K97" i="399"/>
  <c r="J97" i="399"/>
  <c r="I97" i="399"/>
  <c r="H97" i="399"/>
  <c r="N96" i="399"/>
  <c r="K96" i="399" s="1"/>
  <c r="J96" i="399"/>
  <c r="I96" i="399"/>
  <c r="H96" i="399"/>
  <c r="N95" i="399"/>
  <c r="K95" i="399"/>
  <c r="J95" i="399"/>
  <c r="I95" i="399"/>
  <c r="H95" i="399"/>
  <c r="N94" i="399"/>
  <c r="K94" i="399"/>
  <c r="J94" i="399"/>
  <c r="I94" i="399"/>
  <c r="H94" i="399"/>
  <c r="N93" i="399"/>
  <c r="K93" i="399" s="1"/>
  <c r="J93" i="399"/>
  <c r="I93" i="399"/>
  <c r="H93" i="399"/>
  <c r="N92" i="399"/>
  <c r="K92" i="399" s="1"/>
  <c r="J92" i="399"/>
  <c r="I92" i="399"/>
  <c r="H92" i="399"/>
  <c r="N91" i="399"/>
  <c r="K91" i="399" s="1"/>
  <c r="J91" i="399"/>
  <c r="I91" i="399"/>
  <c r="H91" i="399"/>
  <c r="N90" i="399"/>
  <c r="K90" i="399" s="1"/>
  <c r="J90" i="399"/>
  <c r="I90" i="399"/>
  <c r="H90" i="399"/>
  <c r="N89" i="399"/>
  <c r="K89" i="399"/>
  <c r="J89" i="399"/>
  <c r="I89" i="399"/>
  <c r="H89" i="399"/>
  <c r="N88" i="399"/>
  <c r="K88" i="399" s="1"/>
  <c r="J88" i="399"/>
  <c r="I88" i="399"/>
  <c r="H88" i="399"/>
  <c r="N87" i="399"/>
  <c r="K87" i="399"/>
  <c r="J87" i="399"/>
  <c r="I87" i="399"/>
  <c r="H87" i="399"/>
  <c r="N86" i="399"/>
  <c r="K86" i="399"/>
  <c r="J86" i="399"/>
  <c r="I86" i="399"/>
  <c r="H86" i="399"/>
  <c r="N85" i="399"/>
  <c r="K85" i="399"/>
  <c r="J85" i="399"/>
  <c r="I85" i="399"/>
  <c r="H85" i="399"/>
  <c r="N84" i="399"/>
  <c r="K84" i="399" s="1"/>
  <c r="J84" i="399"/>
  <c r="I84" i="399"/>
  <c r="H84" i="399"/>
  <c r="N83" i="399"/>
  <c r="K83" i="399"/>
  <c r="J83" i="399"/>
  <c r="I83" i="399"/>
  <c r="H83" i="399"/>
  <c r="N82" i="399"/>
  <c r="K82" i="399"/>
  <c r="J82" i="399"/>
  <c r="I82" i="399"/>
  <c r="H82" i="399"/>
  <c r="N81" i="399"/>
  <c r="K81" i="399" s="1"/>
  <c r="J81" i="399"/>
  <c r="I81" i="399"/>
  <c r="H81" i="399"/>
  <c r="N80" i="399"/>
  <c r="K80" i="399" s="1"/>
  <c r="J80" i="399"/>
  <c r="I80" i="399"/>
  <c r="H80" i="399"/>
  <c r="N79" i="399"/>
  <c r="K79" i="399"/>
  <c r="J79" i="399"/>
  <c r="I79" i="399"/>
  <c r="H79" i="399"/>
  <c r="N78" i="399"/>
  <c r="K78" i="399" s="1"/>
  <c r="J78" i="399"/>
  <c r="I78" i="399"/>
  <c r="H78" i="399"/>
  <c r="N77" i="399"/>
  <c r="K77" i="399"/>
  <c r="J77" i="399"/>
  <c r="I77" i="399"/>
  <c r="H77" i="399"/>
  <c r="N76" i="399"/>
  <c r="K76" i="399" s="1"/>
  <c r="J76" i="399"/>
  <c r="I76" i="399"/>
  <c r="H76" i="399"/>
  <c r="N75" i="399"/>
  <c r="K75" i="399"/>
  <c r="J75" i="399"/>
  <c r="I75" i="399"/>
  <c r="H75" i="399"/>
  <c r="N74" i="399"/>
  <c r="K74" i="399"/>
  <c r="J74" i="399"/>
  <c r="I74" i="399"/>
  <c r="H74" i="399"/>
  <c r="N73" i="399"/>
  <c r="K73" i="399"/>
  <c r="J73" i="399"/>
  <c r="I73" i="399"/>
  <c r="H73" i="399"/>
  <c r="N72" i="399"/>
  <c r="K72" i="399" s="1"/>
  <c r="J72" i="399"/>
  <c r="I72" i="399"/>
  <c r="H72" i="399"/>
  <c r="N71" i="399"/>
  <c r="K71" i="399"/>
  <c r="J71" i="399"/>
  <c r="I71" i="399"/>
  <c r="H71" i="399"/>
  <c r="N70" i="399"/>
  <c r="K70" i="399"/>
  <c r="J70" i="399"/>
  <c r="I70" i="399"/>
  <c r="H70" i="399"/>
  <c r="N69" i="399"/>
  <c r="K69" i="399" s="1"/>
  <c r="J69" i="399"/>
  <c r="I69" i="399"/>
  <c r="H69" i="399"/>
  <c r="N68" i="399"/>
  <c r="K68" i="399" s="1"/>
  <c r="J68" i="399"/>
  <c r="I68" i="399"/>
  <c r="H68" i="399"/>
  <c r="N67" i="399"/>
  <c r="K67" i="399"/>
  <c r="J67" i="399"/>
  <c r="I67" i="399"/>
  <c r="H67" i="399"/>
  <c r="N66" i="399"/>
  <c r="K66" i="399" s="1"/>
  <c r="J66" i="399"/>
  <c r="I66" i="399"/>
  <c r="H66" i="399"/>
  <c r="N65" i="399"/>
  <c r="K65" i="399"/>
  <c r="J65" i="399"/>
  <c r="I65" i="399"/>
  <c r="H65" i="399"/>
  <c r="N64" i="399"/>
  <c r="K64" i="399" s="1"/>
  <c r="J64" i="399"/>
  <c r="I64" i="399"/>
  <c r="H64" i="399"/>
  <c r="N63" i="399"/>
  <c r="K63" i="399"/>
  <c r="J63" i="399"/>
  <c r="I63" i="399"/>
  <c r="H63" i="399"/>
  <c r="N62" i="399"/>
  <c r="K62" i="399"/>
  <c r="J62" i="399"/>
  <c r="I62" i="399"/>
  <c r="H62" i="399"/>
  <c r="N61" i="399"/>
  <c r="K61" i="399"/>
  <c r="J61" i="399"/>
  <c r="I61" i="399"/>
  <c r="H61" i="399"/>
  <c r="N60" i="399"/>
  <c r="K60" i="399" s="1"/>
  <c r="J60" i="399"/>
  <c r="I60" i="399"/>
  <c r="H60" i="399"/>
  <c r="N59" i="399"/>
  <c r="K59" i="399"/>
  <c r="J59" i="399"/>
  <c r="I59" i="399"/>
  <c r="H59" i="399"/>
  <c r="N58" i="399"/>
  <c r="K58" i="399"/>
  <c r="J58" i="399"/>
  <c r="I58" i="399"/>
  <c r="H58" i="399"/>
  <c r="N57" i="399"/>
  <c r="K57" i="399" s="1"/>
  <c r="J57" i="399"/>
  <c r="I57" i="399"/>
  <c r="H57" i="399"/>
  <c r="N56" i="399"/>
  <c r="K56" i="399" s="1"/>
  <c r="J56" i="399"/>
  <c r="I56" i="399"/>
  <c r="H56" i="399"/>
  <c r="N55" i="399"/>
  <c r="K55" i="399"/>
  <c r="J55" i="399"/>
  <c r="I55" i="399"/>
  <c r="H55" i="399"/>
  <c r="N54" i="399"/>
  <c r="K54" i="399" s="1"/>
  <c r="J54" i="399"/>
  <c r="I54" i="399"/>
  <c r="H54" i="399"/>
  <c r="N53" i="399"/>
  <c r="K53" i="399"/>
  <c r="J53" i="399"/>
  <c r="I53" i="399"/>
  <c r="H53" i="399"/>
  <c r="N52" i="399"/>
  <c r="K52" i="399" s="1"/>
  <c r="J52" i="399"/>
  <c r="I52" i="399"/>
  <c r="H52" i="399"/>
  <c r="N51" i="399"/>
  <c r="K51" i="399"/>
  <c r="J51" i="399"/>
  <c r="I51" i="399"/>
  <c r="H51" i="399"/>
  <c r="N50" i="399"/>
  <c r="K50" i="399"/>
  <c r="J50" i="399"/>
  <c r="I50" i="399"/>
  <c r="H50" i="399"/>
  <c r="N49" i="399"/>
  <c r="K49" i="399"/>
  <c r="J49" i="399"/>
  <c r="I49" i="399"/>
  <c r="H49" i="399"/>
  <c r="N48" i="399"/>
  <c r="K48" i="399" s="1"/>
  <c r="J48" i="399"/>
  <c r="I48" i="399"/>
  <c r="H48" i="399"/>
  <c r="N47" i="399"/>
  <c r="K47" i="399"/>
  <c r="J47" i="399"/>
  <c r="I47" i="399"/>
  <c r="H47" i="399"/>
  <c r="N46" i="399"/>
  <c r="K46" i="399"/>
  <c r="J46" i="399"/>
  <c r="I46" i="399"/>
  <c r="H46" i="399"/>
  <c r="N45" i="399"/>
  <c r="K45" i="399" s="1"/>
  <c r="J45" i="399"/>
  <c r="I45" i="399"/>
  <c r="H45" i="399"/>
  <c r="N44" i="399"/>
  <c r="K44" i="399" s="1"/>
  <c r="J44" i="399"/>
  <c r="I44" i="399"/>
  <c r="H44" i="399"/>
  <c r="N43" i="399"/>
  <c r="K43" i="399"/>
  <c r="J43" i="399"/>
  <c r="I43" i="399"/>
  <c r="H43" i="399"/>
  <c r="N42" i="399"/>
  <c r="K42" i="399" s="1"/>
  <c r="J42" i="399"/>
  <c r="I42" i="399"/>
  <c r="H42" i="399"/>
  <c r="N41" i="399"/>
  <c r="K41" i="399"/>
  <c r="J41" i="399"/>
  <c r="I41" i="399"/>
  <c r="H41" i="399"/>
  <c r="N40" i="399"/>
  <c r="K40" i="399" s="1"/>
  <c r="J40" i="399"/>
  <c r="I40" i="399"/>
  <c r="H40" i="399"/>
  <c r="N39" i="399"/>
  <c r="K39" i="399"/>
  <c r="J39" i="399"/>
  <c r="I39" i="399"/>
  <c r="H39" i="399"/>
  <c r="N38" i="399"/>
  <c r="K38" i="399"/>
  <c r="J38" i="399"/>
  <c r="I38" i="399"/>
  <c r="H38" i="399"/>
  <c r="N37" i="399"/>
  <c r="K37" i="399"/>
  <c r="J37" i="399"/>
  <c r="I37" i="399"/>
  <c r="H37" i="399"/>
  <c r="N36" i="399"/>
  <c r="K36" i="399" s="1"/>
  <c r="J36" i="399"/>
  <c r="I36" i="399"/>
  <c r="H36" i="399"/>
  <c r="N35" i="399"/>
  <c r="K35" i="399"/>
  <c r="J35" i="399"/>
  <c r="I35" i="399"/>
  <c r="H35" i="399"/>
  <c r="N34" i="399"/>
  <c r="K34" i="399"/>
  <c r="J34" i="399"/>
  <c r="I34" i="399"/>
  <c r="H34" i="399"/>
  <c r="N33" i="399"/>
  <c r="K33" i="399" s="1"/>
  <c r="J33" i="399"/>
  <c r="I33" i="399"/>
  <c r="H33" i="399"/>
  <c r="N32" i="399"/>
  <c r="N31" i="399"/>
  <c r="N30" i="399"/>
  <c r="D5" i="399"/>
  <c r="B22" i="393"/>
  <c r="B21" i="393"/>
  <c r="B20" i="393"/>
  <c r="B19" i="393"/>
  <c r="H18" i="398"/>
  <c r="B21" i="398"/>
  <c r="K41" i="398"/>
  <c r="B20" i="398"/>
  <c r="B19" i="398"/>
  <c r="F18" i="398"/>
  <c r="D18" i="398"/>
  <c r="L11" i="398"/>
  <c r="I11" i="398"/>
  <c r="D11" i="398"/>
  <c r="C11" i="398"/>
  <c r="L9" i="398"/>
  <c r="I9" i="398"/>
  <c r="D9" i="398"/>
  <c r="C9" i="398"/>
  <c r="L7" i="398"/>
  <c r="I7" i="398"/>
  <c r="D7" i="398"/>
  <c r="C7" i="398"/>
  <c r="Y5" i="398"/>
  <c r="AF1" i="398" s="1"/>
  <c r="Y3" i="398"/>
  <c r="K41" i="397"/>
  <c r="B20" i="397"/>
  <c r="B19" i="397"/>
  <c r="F18" i="397"/>
  <c r="D18" i="397"/>
  <c r="L11" i="397"/>
  <c r="I11" i="397"/>
  <c r="D11" i="397"/>
  <c r="C11" i="397"/>
  <c r="L9" i="397"/>
  <c r="I9" i="397"/>
  <c r="D9" i="397"/>
  <c r="C9" i="397"/>
  <c r="L7" i="397"/>
  <c r="I7" i="397"/>
  <c r="D7" i="397"/>
  <c r="C7" i="397"/>
  <c r="Y5" i="397"/>
  <c r="AF1" i="397" s="1"/>
  <c r="Y3" i="397"/>
  <c r="N122" i="396"/>
  <c r="K122" i="396" s="1"/>
  <c r="J122" i="396"/>
  <c r="I122" i="396"/>
  <c r="H122" i="396"/>
  <c r="N121" i="396"/>
  <c r="K121" i="396" s="1"/>
  <c r="J121" i="396"/>
  <c r="I121" i="396"/>
  <c r="H121" i="396"/>
  <c r="N120" i="396"/>
  <c r="K120" i="396" s="1"/>
  <c r="J120" i="396"/>
  <c r="I120" i="396"/>
  <c r="H120" i="396"/>
  <c r="N119" i="396"/>
  <c r="K119" i="396" s="1"/>
  <c r="J119" i="396"/>
  <c r="I119" i="396"/>
  <c r="H119" i="396"/>
  <c r="N118" i="396"/>
  <c r="K118" i="396" s="1"/>
  <c r="J118" i="396"/>
  <c r="I118" i="396"/>
  <c r="H118" i="396"/>
  <c r="N117" i="396"/>
  <c r="K117" i="396"/>
  <c r="J117" i="396"/>
  <c r="I117" i="396"/>
  <c r="H117" i="396"/>
  <c r="N116" i="396"/>
  <c r="K116" i="396" s="1"/>
  <c r="J116" i="396"/>
  <c r="I116" i="396"/>
  <c r="H116" i="396"/>
  <c r="N115" i="396"/>
  <c r="K115" i="396"/>
  <c r="J115" i="396"/>
  <c r="I115" i="396"/>
  <c r="H115" i="396"/>
  <c r="N114" i="396"/>
  <c r="K114" i="396"/>
  <c r="J114" i="396"/>
  <c r="I114" i="396"/>
  <c r="H114" i="396"/>
  <c r="N113" i="396"/>
  <c r="K113" i="396" s="1"/>
  <c r="J113" i="396"/>
  <c r="I113" i="396"/>
  <c r="H113" i="396"/>
  <c r="N112" i="396"/>
  <c r="K112" i="396"/>
  <c r="J112" i="396"/>
  <c r="I112" i="396"/>
  <c r="H112" i="396"/>
  <c r="N111" i="396"/>
  <c r="K111" i="396"/>
  <c r="J111" i="396"/>
  <c r="I111" i="396"/>
  <c r="H111" i="396"/>
  <c r="N110" i="396"/>
  <c r="K110" i="396"/>
  <c r="J110" i="396"/>
  <c r="I110" i="396"/>
  <c r="H110" i="396"/>
  <c r="N109" i="396"/>
  <c r="K109" i="396" s="1"/>
  <c r="J109" i="396"/>
  <c r="I109" i="396"/>
  <c r="H109" i="396"/>
  <c r="N108" i="396"/>
  <c r="K108" i="396" s="1"/>
  <c r="J108" i="396"/>
  <c r="I108" i="396"/>
  <c r="H108" i="396"/>
  <c r="N107" i="396"/>
  <c r="K107" i="396" s="1"/>
  <c r="J107" i="396"/>
  <c r="I107" i="396"/>
  <c r="H107" i="396"/>
  <c r="N106" i="396"/>
  <c r="K106" i="396" s="1"/>
  <c r="J106" i="396"/>
  <c r="I106" i="396"/>
  <c r="H106" i="396"/>
  <c r="N105" i="396"/>
  <c r="K105" i="396"/>
  <c r="J105" i="396"/>
  <c r="I105" i="396"/>
  <c r="H105" i="396"/>
  <c r="N104" i="396"/>
  <c r="K104" i="396"/>
  <c r="J104" i="396"/>
  <c r="I104" i="396"/>
  <c r="H104" i="396"/>
  <c r="N103" i="396"/>
  <c r="K103" i="396"/>
  <c r="J103" i="396"/>
  <c r="I103" i="396"/>
  <c r="H103" i="396"/>
  <c r="N102" i="396"/>
  <c r="K102" i="396"/>
  <c r="J102" i="396"/>
  <c r="I102" i="396"/>
  <c r="H102" i="396"/>
  <c r="N101" i="396"/>
  <c r="K101" i="396" s="1"/>
  <c r="J101" i="396"/>
  <c r="I101" i="396"/>
  <c r="H101" i="396"/>
  <c r="N100" i="396"/>
  <c r="K100" i="396"/>
  <c r="J100" i="396"/>
  <c r="I100" i="396"/>
  <c r="H100" i="396"/>
  <c r="N99" i="396"/>
  <c r="K99" i="396"/>
  <c r="J99" i="396"/>
  <c r="I99" i="396"/>
  <c r="H99" i="396"/>
  <c r="N98" i="396"/>
  <c r="K98" i="396"/>
  <c r="J98" i="396"/>
  <c r="I98" i="396"/>
  <c r="H98" i="396"/>
  <c r="N97" i="396"/>
  <c r="K97" i="396" s="1"/>
  <c r="J97" i="396"/>
  <c r="I97" i="396"/>
  <c r="H97" i="396"/>
  <c r="N96" i="396"/>
  <c r="K96" i="396" s="1"/>
  <c r="J96" i="396"/>
  <c r="I96" i="396"/>
  <c r="H96" i="396"/>
  <c r="N95" i="396"/>
  <c r="K95" i="396" s="1"/>
  <c r="J95" i="396"/>
  <c r="I95" i="396"/>
  <c r="H95" i="396"/>
  <c r="N94" i="396"/>
  <c r="K94" i="396" s="1"/>
  <c r="J94" i="396"/>
  <c r="I94" i="396"/>
  <c r="H94" i="396"/>
  <c r="N93" i="396"/>
  <c r="K93" i="396"/>
  <c r="J93" i="396"/>
  <c r="I93" i="396"/>
  <c r="H93" i="396"/>
  <c r="N92" i="396"/>
  <c r="K92" i="396"/>
  <c r="J92" i="396"/>
  <c r="I92" i="396"/>
  <c r="H92" i="396"/>
  <c r="N91" i="396"/>
  <c r="K91" i="396"/>
  <c r="J91" i="396"/>
  <c r="I91" i="396"/>
  <c r="H91" i="396"/>
  <c r="N90" i="396"/>
  <c r="K90" i="396"/>
  <c r="J90" i="396"/>
  <c r="I90" i="396"/>
  <c r="H90" i="396"/>
  <c r="N89" i="396"/>
  <c r="K89" i="396" s="1"/>
  <c r="J89" i="396"/>
  <c r="I89" i="396"/>
  <c r="H89" i="396"/>
  <c r="N88" i="396"/>
  <c r="K88" i="396"/>
  <c r="J88" i="396"/>
  <c r="I88" i="396"/>
  <c r="H88" i="396"/>
  <c r="N87" i="396"/>
  <c r="K87" i="396"/>
  <c r="J87" i="396"/>
  <c r="I87" i="396"/>
  <c r="H87" i="396"/>
  <c r="N86" i="396"/>
  <c r="K86" i="396" s="1"/>
  <c r="J86" i="396"/>
  <c r="I86" i="396"/>
  <c r="H86" i="396"/>
  <c r="N85" i="396"/>
  <c r="K85" i="396" s="1"/>
  <c r="J85" i="396"/>
  <c r="I85" i="396"/>
  <c r="H85" i="396"/>
  <c r="N84" i="396"/>
  <c r="K84" i="396" s="1"/>
  <c r="J84" i="396"/>
  <c r="I84" i="396"/>
  <c r="H84" i="396"/>
  <c r="N83" i="396"/>
  <c r="K83" i="396" s="1"/>
  <c r="J83" i="396"/>
  <c r="I83" i="396"/>
  <c r="H83" i="396"/>
  <c r="N82" i="396"/>
  <c r="K82" i="396" s="1"/>
  <c r="J82" i="396"/>
  <c r="I82" i="396"/>
  <c r="H82" i="396"/>
  <c r="N81" i="396"/>
  <c r="K81" i="396"/>
  <c r="J81" i="396"/>
  <c r="I81" i="396"/>
  <c r="H81" i="396"/>
  <c r="N80" i="396"/>
  <c r="K80" i="396" s="1"/>
  <c r="J80" i="396"/>
  <c r="I80" i="396"/>
  <c r="H80" i="396"/>
  <c r="N79" i="396"/>
  <c r="K79" i="396"/>
  <c r="J79" i="396"/>
  <c r="I79" i="396"/>
  <c r="H79" i="396"/>
  <c r="N78" i="396"/>
  <c r="K78" i="396"/>
  <c r="J78" i="396"/>
  <c r="I78" i="396"/>
  <c r="H78" i="396"/>
  <c r="N77" i="396"/>
  <c r="K77" i="396" s="1"/>
  <c r="J77" i="396"/>
  <c r="I77" i="396"/>
  <c r="H77" i="396"/>
  <c r="N76" i="396"/>
  <c r="K76" i="396"/>
  <c r="J76" i="396"/>
  <c r="I76" i="396"/>
  <c r="H76" i="396"/>
  <c r="N75" i="396"/>
  <c r="K75" i="396"/>
  <c r="J75" i="396"/>
  <c r="I75" i="396"/>
  <c r="H75" i="396"/>
  <c r="N74" i="396"/>
  <c r="K74" i="396" s="1"/>
  <c r="J74" i="396"/>
  <c r="I74" i="396"/>
  <c r="H74" i="396"/>
  <c r="N73" i="396"/>
  <c r="K73" i="396" s="1"/>
  <c r="J73" i="396"/>
  <c r="I73" i="396"/>
  <c r="H73" i="396"/>
  <c r="N72" i="396"/>
  <c r="K72" i="396" s="1"/>
  <c r="J72" i="396"/>
  <c r="I72" i="396"/>
  <c r="H72" i="396"/>
  <c r="N71" i="396"/>
  <c r="K71" i="396" s="1"/>
  <c r="J71" i="396"/>
  <c r="I71" i="396"/>
  <c r="H71" i="396"/>
  <c r="N70" i="396"/>
  <c r="K70" i="396" s="1"/>
  <c r="J70" i="396"/>
  <c r="I70" i="396"/>
  <c r="H70" i="396"/>
  <c r="N69" i="396"/>
  <c r="K69" i="396"/>
  <c r="J69" i="396"/>
  <c r="I69" i="396"/>
  <c r="H69" i="396"/>
  <c r="N68" i="396"/>
  <c r="K68" i="396" s="1"/>
  <c r="J68" i="396"/>
  <c r="I68" i="396"/>
  <c r="H68" i="396"/>
  <c r="N67" i="396"/>
  <c r="K67" i="396" s="1"/>
  <c r="J67" i="396"/>
  <c r="I67" i="396"/>
  <c r="H67" i="396"/>
  <c r="N66" i="396"/>
  <c r="K66" i="396"/>
  <c r="J66" i="396"/>
  <c r="I66" i="396"/>
  <c r="H66" i="396"/>
  <c r="N65" i="396"/>
  <c r="K65" i="396" s="1"/>
  <c r="J65" i="396"/>
  <c r="I65" i="396"/>
  <c r="H65" i="396"/>
  <c r="N64" i="396"/>
  <c r="K64" i="396"/>
  <c r="J64" i="396"/>
  <c r="I64" i="396"/>
  <c r="H64" i="396"/>
  <c r="N63" i="396"/>
  <c r="K63" i="396"/>
  <c r="J63" i="396"/>
  <c r="I63" i="396"/>
  <c r="H63" i="396"/>
  <c r="N62" i="396"/>
  <c r="K62" i="396"/>
  <c r="J62" i="396"/>
  <c r="I62" i="396"/>
  <c r="H62" i="396"/>
  <c r="N61" i="396"/>
  <c r="K61" i="396" s="1"/>
  <c r="J61" i="396"/>
  <c r="I61" i="396"/>
  <c r="H61" i="396"/>
  <c r="N60" i="396"/>
  <c r="K60" i="396" s="1"/>
  <c r="J60" i="396"/>
  <c r="I60" i="396"/>
  <c r="H60" i="396"/>
  <c r="N59" i="396"/>
  <c r="K59" i="396" s="1"/>
  <c r="J59" i="396"/>
  <c r="I59" i="396"/>
  <c r="H59" i="396"/>
  <c r="N58" i="396"/>
  <c r="K58" i="396" s="1"/>
  <c r="J58" i="396"/>
  <c r="I58" i="396"/>
  <c r="H58" i="396"/>
  <c r="N57" i="396"/>
  <c r="K57" i="396"/>
  <c r="J57" i="396"/>
  <c r="I57" i="396"/>
  <c r="H57" i="396"/>
  <c r="N56" i="396"/>
  <c r="K56" i="396" s="1"/>
  <c r="J56" i="396"/>
  <c r="I56" i="396"/>
  <c r="H56" i="396"/>
  <c r="N55" i="396"/>
  <c r="K55" i="396" s="1"/>
  <c r="J55" i="396"/>
  <c r="I55" i="396"/>
  <c r="H55" i="396"/>
  <c r="N54" i="396"/>
  <c r="K54" i="396"/>
  <c r="J54" i="396"/>
  <c r="I54" i="396"/>
  <c r="H54" i="396"/>
  <c r="N53" i="396"/>
  <c r="K53" i="396" s="1"/>
  <c r="J53" i="396"/>
  <c r="I53" i="396"/>
  <c r="H53" i="396"/>
  <c r="N52" i="396"/>
  <c r="K52" i="396"/>
  <c r="J52" i="396"/>
  <c r="I52" i="396"/>
  <c r="H52" i="396"/>
  <c r="N51" i="396"/>
  <c r="K51" i="396"/>
  <c r="J51" i="396"/>
  <c r="I51" i="396"/>
  <c r="H51" i="396"/>
  <c r="N50" i="396"/>
  <c r="K50" i="396"/>
  <c r="J50" i="396"/>
  <c r="I50" i="396"/>
  <c r="H50" i="396"/>
  <c r="N49" i="396"/>
  <c r="K49" i="396" s="1"/>
  <c r="J49" i="396"/>
  <c r="I49" i="396"/>
  <c r="H49" i="396"/>
  <c r="N48" i="396"/>
  <c r="K48" i="396" s="1"/>
  <c r="J48" i="396"/>
  <c r="I48" i="396"/>
  <c r="H48" i="396"/>
  <c r="N47" i="396"/>
  <c r="K47" i="396"/>
  <c r="J47" i="396"/>
  <c r="I47" i="396"/>
  <c r="H47" i="396"/>
  <c r="N46" i="396"/>
  <c r="K46" i="396" s="1"/>
  <c r="J46" i="396"/>
  <c r="I46" i="396"/>
  <c r="H46" i="396"/>
  <c r="N45" i="396"/>
  <c r="K45" i="396"/>
  <c r="J45" i="396"/>
  <c r="I45" i="396"/>
  <c r="H45" i="396"/>
  <c r="N44" i="396"/>
  <c r="K44" i="396" s="1"/>
  <c r="J44" i="396"/>
  <c r="I44" i="396"/>
  <c r="H44" i="396"/>
  <c r="N43" i="396"/>
  <c r="K43" i="396" s="1"/>
  <c r="J43" i="396"/>
  <c r="I43" i="396"/>
  <c r="H43" i="396"/>
  <c r="N42" i="396"/>
  <c r="K42" i="396"/>
  <c r="J42" i="396"/>
  <c r="I42" i="396"/>
  <c r="H42" i="396"/>
  <c r="N41" i="396"/>
  <c r="K41" i="396"/>
  <c r="J41" i="396"/>
  <c r="I41" i="396"/>
  <c r="H41" i="396"/>
  <c r="N40" i="396"/>
  <c r="K40" i="396"/>
  <c r="J40" i="396"/>
  <c r="I40" i="396"/>
  <c r="H40" i="396"/>
  <c r="N39" i="396"/>
  <c r="K39" i="396"/>
  <c r="J39" i="396"/>
  <c r="I39" i="396"/>
  <c r="H39" i="396"/>
  <c r="N38" i="396"/>
  <c r="K38" i="396"/>
  <c r="J38" i="396"/>
  <c r="I38" i="396"/>
  <c r="H38" i="396"/>
  <c r="N37" i="396"/>
  <c r="K37" i="396" s="1"/>
  <c r="J37" i="396"/>
  <c r="I37" i="396"/>
  <c r="H37" i="396"/>
  <c r="N36" i="396"/>
  <c r="K36" i="396" s="1"/>
  <c r="J36" i="396"/>
  <c r="I36" i="396"/>
  <c r="H36" i="396"/>
  <c r="N35" i="396"/>
  <c r="K35" i="396"/>
  <c r="J35" i="396"/>
  <c r="I35" i="396"/>
  <c r="H35" i="396"/>
  <c r="N34" i="396"/>
  <c r="K34" i="396" s="1"/>
  <c r="J34" i="396"/>
  <c r="I34" i="396"/>
  <c r="H34" i="396"/>
  <c r="N33" i="396"/>
  <c r="K33" i="396"/>
  <c r="J33" i="396"/>
  <c r="I33" i="396"/>
  <c r="H33" i="396"/>
  <c r="N32" i="396"/>
  <c r="N31" i="396"/>
  <c r="N30" i="396"/>
  <c r="D5" i="396"/>
  <c r="F43" i="402" l="1"/>
  <c r="F40" i="402"/>
  <c r="AG1" i="397"/>
  <c r="AH1" i="397"/>
  <c r="AI1" i="397"/>
  <c r="AK1" i="397"/>
  <c r="AH1" i="398"/>
  <c r="AD1" i="400"/>
  <c r="AB1" i="397"/>
  <c r="AB1" i="398"/>
  <c r="AK1" i="400"/>
  <c r="AB1" i="400"/>
  <c r="AC1" i="400"/>
  <c r="AE1" i="400"/>
  <c r="AF1" i="400"/>
  <c r="AG1" i="400"/>
  <c r="AH1" i="400"/>
  <c r="AI1" i="400"/>
  <c r="AG1" i="398"/>
  <c r="AI1" i="398"/>
  <c r="AJ1" i="398"/>
  <c r="AK1" i="398"/>
  <c r="AD1" i="398"/>
  <c r="AE1" i="398"/>
  <c r="AC1" i="398"/>
  <c r="AJ1" i="397"/>
  <c r="AD1" i="397"/>
  <c r="AE1" i="397"/>
  <c r="AC1" i="397"/>
  <c r="K41" i="393"/>
  <c r="J18" i="393"/>
  <c r="H18" i="393"/>
  <c r="F18" i="393"/>
  <c r="D18" i="393"/>
  <c r="L13" i="393"/>
  <c r="I13" i="393"/>
  <c r="D13" i="393"/>
  <c r="C13" i="393"/>
  <c r="L11" i="393"/>
  <c r="I11" i="393"/>
  <c r="D11" i="393"/>
  <c r="C11" i="393"/>
  <c r="L9" i="393"/>
  <c r="I9" i="393"/>
  <c r="D9" i="393"/>
  <c r="C9" i="393"/>
  <c r="L7" i="393"/>
  <c r="Y5" i="393"/>
  <c r="AG1" i="393" s="1"/>
  <c r="Y3" i="393"/>
  <c r="N122" i="392"/>
  <c r="K122" i="392" s="1"/>
  <c r="J122" i="392"/>
  <c r="I122" i="392"/>
  <c r="H122" i="392"/>
  <c r="N121" i="392"/>
  <c r="K121" i="392" s="1"/>
  <c r="J121" i="392"/>
  <c r="I121" i="392"/>
  <c r="H121" i="392"/>
  <c r="N120" i="392"/>
  <c r="K120" i="392" s="1"/>
  <c r="J120" i="392"/>
  <c r="I120" i="392"/>
  <c r="H120" i="392"/>
  <c r="N119" i="392"/>
  <c r="K119" i="392"/>
  <c r="J119" i="392"/>
  <c r="I119" i="392"/>
  <c r="H119" i="392"/>
  <c r="N118" i="392"/>
  <c r="K118" i="392"/>
  <c r="J118" i="392"/>
  <c r="I118" i="392"/>
  <c r="H118" i="392"/>
  <c r="N117" i="392"/>
  <c r="K117" i="392" s="1"/>
  <c r="J117" i="392"/>
  <c r="I117" i="392"/>
  <c r="H117" i="392"/>
  <c r="N116" i="392"/>
  <c r="K116" i="392"/>
  <c r="J116" i="392"/>
  <c r="I116" i="392"/>
  <c r="H116" i="392"/>
  <c r="N115" i="392"/>
  <c r="K115" i="392" s="1"/>
  <c r="J115" i="392"/>
  <c r="I115" i="392"/>
  <c r="H115" i="392"/>
  <c r="N114" i="392"/>
  <c r="K114" i="392" s="1"/>
  <c r="J114" i="392"/>
  <c r="I114" i="392"/>
  <c r="H114" i="392"/>
  <c r="N113" i="392"/>
  <c r="K113" i="392"/>
  <c r="J113" i="392"/>
  <c r="I113" i="392"/>
  <c r="H113" i="392"/>
  <c r="N112" i="392"/>
  <c r="K112" i="392"/>
  <c r="J112" i="392"/>
  <c r="I112" i="392"/>
  <c r="H112" i="392"/>
  <c r="N111" i="392"/>
  <c r="K111" i="392" s="1"/>
  <c r="J111" i="392"/>
  <c r="I111" i="392"/>
  <c r="H111" i="392"/>
  <c r="N110" i="392"/>
  <c r="K110" i="392" s="1"/>
  <c r="J110" i="392"/>
  <c r="I110" i="392"/>
  <c r="H110" i="392"/>
  <c r="N109" i="392"/>
  <c r="K109" i="392" s="1"/>
  <c r="J109" i="392"/>
  <c r="I109" i="392"/>
  <c r="H109" i="392"/>
  <c r="N108" i="392"/>
  <c r="K108" i="392" s="1"/>
  <c r="J108" i="392"/>
  <c r="I108" i="392"/>
  <c r="H108" i="392"/>
  <c r="N107" i="392"/>
  <c r="K107" i="392"/>
  <c r="J107" i="392"/>
  <c r="I107" i="392"/>
  <c r="H107" i="392"/>
  <c r="N106" i="392"/>
  <c r="K106" i="392"/>
  <c r="J106" i="392"/>
  <c r="I106" i="392"/>
  <c r="H106" i="392"/>
  <c r="N105" i="392"/>
  <c r="K105" i="392"/>
  <c r="J105" i="392"/>
  <c r="I105" i="392"/>
  <c r="H105" i="392"/>
  <c r="N104" i="392"/>
  <c r="K104" i="392"/>
  <c r="J104" i="392"/>
  <c r="I104" i="392"/>
  <c r="H104" i="392"/>
  <c r="N103" i="392"/>
  <c r="K103" i="392" s="1"/>
  <c r="J103" i="392"/>
  <c r="I103" i="392"/>
  <c r="H103" i="392"/>
  <c r="N102" i="392"/>
  <c r="K102" i="392" s="1"/>
  <c r="J102" i="392"/>
  <c r="I102" i="392"/>
  <c r="H102" i="392"/>
  <c r="N101" i="392"/>
  <c r="K101" i="392"/>
  <c r="J101" i="392"/>
  <c r="I101" i="392"/>
  <c r="H101" i="392"/>
  <c r="N100" i="392"/>
  <c r="K100" i="392"/>
  <c r="J100" i="392"/>
  <c r="I100" i="392"/>
  <c r="H100" i="392"/>
  <c r="N99" i="392"/>
  <c r="K99" i="392" s="1"/>
  <c r="J99" i="392"/>
  <c r="I99" i="392"/>
  <c r="H99" i="392"/>
  <c r="N98" i="392"/>
  <c r="K98" i="392" s="1"/>
  <c r="J98" i="392"/>
  <c r="I98" i="392"/>
  <c r="H98" i="392"/>
  <c r="N97" i="392"/>
  <c r="K97" i="392" s="1"/>
  <c r="J97" i="392"/>
  <c r="I97" i="392"/>
  <c r="H97" i="392"/>
  <c r="N96" i="392"/>
  <c r="K96" i="392" s="1"/>
  <c r="J96" i="392"/>
  <c r="I96" i="392"/>
  <c r="H96" i="392"/>
  <c r="N95" i="392"/>
  <c r="K95" i="392"/>
  <c r="J95" i="392"/>
  <c r="I95" i="392"/>
  <c r="H95" i="392"/>
  <c r="N94" i="392"/>
  <c r="K94" i="392"/>
  <c r="J94" i="392"/>
  <c r="I94" i="392"/>
  <c r="H94" i="392"/>
  <c r="N93" i="392"/>
  <c r="K93" i="392"/>
  <c r="J93" i="392"/>
  <c r="I93" i="392"/>
  <c r="H93" i="392"/>
  <c r="N92" i="392"/>
  <c r="K92" i="392"/>
  <c r="J92" i="392"/>
  <c r="I92" i="392"/>
  <c r="H92" i="392"/>
  <c r="N91" i="392"/>
  <c r="K91" i="392" s="1"/>
  <c r="J91" i="392"/>
  <c r="I91" i="392"/>
  <c r="H91" i="392"/>
  <c r="N90" i="392"/>
  <c r="K90" i="392" s="1"/>
  <c r="J90" i="392"/>
  <c r="I90" i="392"/>
  <c r="H90" i="392"/>
  <c r="N89" i="392"/>
  <c r="K89" i="392"/>
  <c r="J89" i="392"/>
  <c r="I89" i="392"/>
  <c r="H89" i="392"/>
  <c r="N88" i="392"/>
  <c r="K88" i="392"/>
  <c r="J88" i="392"/>
  <c r="I88" i="392"/>
  <c r="H88" i="392"/>
  <c r="N87" i="392"/>
  <c r="K87" i="392" s="1"/>
  <c r="J87" i="392"/>
  <c r="I87" i="392"/>
  <c r="H87" i="392"/>
  <c r="N86" i="392"/>
  <c r="K86" i="392" s="1"/>
  <c r="J86" i="392"/>
  <c r="I86" i="392"/>
  <c r="H86" i="392"/>
  <c r="N85" i="392"/>
  <c r="K85" i="392" s="1"/>
  <c r="J85" i="392"/>
  <c r="I85" i="392"/>
  <c r="H85" i="392"/>
  <c r="N84" i="392"/>
  <c r="K84" i="392" s="1"/>
  <c r="J84" i="392"/>
  <c r="I84" i="392"/>
  <c r="H84" i="392"/>
  <c r="N83" i="392"/>
  <c r="K83" i="392"/>
  <c r="J83" i="392"/>
  <c r="I83" i="392"/>
  <c r="H83" i="392"/>
  <c r="N82" i="392"/>
  <c r="K82" i="392"/>
  <c r="J82" i="392"/>
  <c r="I82" i="392"/>
  <c r="H82" i="392"/>
  <c r="N81" i="392"/>
  <c r="K81" i="392"/>
  <c r="J81" i="392"/>
  <c r="I81" i="392"/>
  <c r="H81" i="392"/>
  <c r="N80" i="392"/>
  <c r="K80" i="392"/>
  <c r="J80" i="392"/>
  <c r="I80" i="392"/>
  <c r="H80" i="392"/>
  <c r="N79" i="392"/>
  <c r="K79" i="392" s="1"/>
  <c r="J79" i="392"/>
  <c r="I79" i="392"/>
  <c r="H79" i="392"/>
  <c r="N78" i="392"/>
  <c r="K78" i="392" s="1"/>
  <c r="J78" i="392"/>
  <c r="I78" i="392"/>
  <c r="H78" i="392"/>
  <c r="N77" i="392"/>
  <c r="K77" i="392"/>
  <c r="J77" i="392"/>
  <c r="I77" i="392"/>
  <c r="H77" i="392"/>
  <c r="N76" i="392"/>
  <c r="K76" i="392"/>
  <c r="J76" i="392"/>
  <c r="I76" i="392"/>
  <c r="H76" i="392"/>
  <c r="N75" i="392"/>
  <c r="K75" i="392" s="1"/>
  <c r="J75" i="392"/>
  <c r="I75" i="392"/>
  <c r="H75" i="392"/>
  <c r="N74" i="392"/>
  <c r="K74" i="392" s="1"/>
  <c r="J74" i="392"/>
  <c r="I74" i="392"/>
  <c r="H74" i="392"/>
  <c r="N73" i="392"/>
  <c r="K73" i="392" s="1"/>
  <c r="J73" i="392"/>
  <c r="I73" i="392"/>
  <c r="H73" i="392"/>
  <c r="N72" i="392"/>
  <c r="K72" i="392" s="1"/>
  <c r="J72" i="392"/>
  <c r="I72" i="392"/>
  <c r="H72" i="392"/>
  <c r="N71" i="392"/>
  <c r="K71" i="392"/>
  <c r="J71" i="392"/>
  <c r="I71" i="392"/>
  <c r="H71" i="392"/>
  <c r="N70" i="392"/>
  <c r="K70" i="392"/>
  <c r="J70" i="392"/>
  <c r="I70" i="392"/>
  <c r="H70" i="392"/>
  <c r="N69" i="392"/>
  <c r="K69" i="392"/>
  <c r="J69" i="392"/>
  <c r="I69" i="392"/>
  <c r="H69" i="392"/>
  <c r="N68" i="392"/>
  <c r="K68" i="392"/>
  <c r="J68" i="392"/>
  <c r="I68" i="392"/>
  <c r="H68" i="392"/>
  <c r="N67" i="392"/>
  <c r="K67" i="392" s="1"/>
  <c r="J67" i="392"/>
  <c r="I67" i="392"/>
  <c r="H67" i="392"/>
  <c r="N66" i="392"/>
  <c r="K66" i="392" s="1"/>
  <c r="J66" i="392"/>
  <c r="I66" i="392"/>
  <c r="H66" i="392"/>
  <c r="N65" i="392"/>
  <c r="K65" i="392"/>
  <c r="J65" i="392"/>
  <c r="I65" i="392"/>
  <c r="H65" i="392"/>
  <c r="N64" i="392"/>
  <c r="K64" i="392"/>
  <c r="J64" i="392"/>
  <c r="I64" i="392"/>
  <c r="H64" i="392"/>
  <c r="N63" i="392"/>
  <c r="K63" i="392" s="1"/>
  <c r="J63" i="392"/>
  <c r="I63" i="392"/>
  <c r="H63" i="392"/>
  <c r="N62" i="392"/>
  <c r="K62" i="392" s="1"/>
  <c r="J62" i="392"/>
  <c r="I62" i="392"/>
  <c r="H62" i="392"/>
  <c r="N61" i="392"/>
  <c r="K61" i="392" s="1"/>
  <c r="J61" i="392"/>
  <c r="I61" i="392"/>
  <c r="H61" i="392"/>
  <c r="N60" i="392"/>
  <c r="K60" i="392" s="1"/>
  <c r="J60" i="392"/>
  <c r="I60" i="392"/>
  <c r="H60" i="392"/>
  <c r="N59" i="392"/>
  <c r="K59" i="392"/>
  <c r="J59" i="392"/>
  <c r="I59" i="392"/>
  <c r="H59" i="392"/>
  <c r="N58" i="392"/>
  <c r="K58" i="392"/>
  <c r="J58" i="392"/>
  <c r="I58" i="392"/>
  <c r="H58" i="392"/>
  <c r="N57" i="392"/>
  <c r="K57" i="392"/>
  <c r="J57" i="392"/>
  <c r="I57" i="392"/>
  <c r="H57" i="392"/>
  <c r="N56" i="392"/>
  <c r="K56" i="392"/>
  <c r="J56" i="392"/>
  <c r="I56" i="392"/>
  <c r="H56" i="392"/>
  <c r="N55" i="392"/>
  <c r="K55" i="392" s="1"/>
  <c r="J55" i="392"/>
  <c r="I55" i="392"/>
  <c r="H55" i="392"/>
  <c r="N54" i="392"/>
  <c r="K54" i="392" s="1"/>
  <c r="J54" i="392"/>
  <c r="I54" i="392"/>
  <c r="H54" i="392"/>
  <c r="N53" i="392"/>
  <c r="K53" i="392"/>
  <c r="J53" i="392"/>
  <c r="I53" i="392"/>
  <c r="H53" i="392"/>
  <c r="N52" i="392"/>
  <c r="K52" i="392"/>
  <c r="J52" i="392"/>
  <c r="I52" i="392"/>
  <c r="H52" i="392"/>
  <c r="N51" i="392"/>
  <c r="K51" i="392" s="1"/>
  <c r="J51" i="392"/>
  <c r="I51" i="392"/>
  <c r="H51" i="392"/>
  <c r="N50" i="392"/>
  <c r="K50" i="392" s="1"/>
  <c r="J50" i="392"/>
  <c r="I50" i="392"/>
  <c r="H50" i="392"/>
  <c r="N49" i="392"/>
  <c r="K49" i="392" s="1"/>
  <c r="J49" i="392"/>
  <c r="I49" i="392"/>
  <c r="H49" i="392"/>
  <c r="N48" i="392"/>
  <c r="K48" i="392" s="1"/>
  <c r="J48" i="392"/>
  <c r="I48" i="392"/>
  <c r="H48" i="392"/>
  <c r="N47" i="392"/>
  <c r="K47" i="392"/>
  <c r="J47" i="392"/>
  <c r="I47" i="392"/>
  <c r="H47" i="392"/>
  <c r="N46" i="392"/>
  <c r="K46" i="392"/>
  <c r="J46" i="392"/>
  <c r="I46" i="392"/>
  <c r="H46" i="392"/>
  <c r="N45" i="392"/>
  <c r="K45" i="392"/>
  <c r="J45" i="392"/>
  <c r="I45" i="392"/>
  <c r="H45" i="392"/>
  <c r="N44" i="392"/>
  <c r="K44" i="392"/>
  <c r="J44" i="392"/>
  <c r="I44" i="392"/>
  <c r="H44" i="392"/>
  <c r="N43" i="392"/>
  <c r="K43" i="392" s="1"/>
  <c r="J43" i="392"/>
  <c r="I43" i="392"/>
  <c r="H43" i="392"/>
  <c r="N42" i="392"/>
  <c r="K42" i="392" s="1"/>
  <c r="J42" i="392"/>
  <c r="I42" i="392"/>
  <c r="H42" i="392"/>
  <c r="N41" i="392"/>
  <c r="K41" i="392"/>
  <c r="J41" i="392"/>
  <c r="I41" i="392"/>
  <c r="H41" i="392"/>
  <c r="N40" i="392"/>
  <c r="K40" i="392"/>
  <c r="J40" i="392"/>
  <c r="I40" i="392"/>
  <c r="H40" i="392"/>
  <c r="N39" i="392"/>
  <c r="K39" i="392" s="1"/>
  <c r="J39" i="392"/>
  <c r="I39" i="392"/>
  <c r="H39" i="392"/>
  <c r="N38" i="392"/>
  <c r="K38" i="392" s="1"/>
  <c r="J38" i="392"/>
  <c r="I38" i="392"/>
  <c r="H38" i="392"/>
  <c r="N37" i="392"/>
  <c r="K37" i="392" s="1"/>
  <c r="J37" i="392"/>
  <c r="I37" i="392"/>
  <c r="H37" i="392"/>
  <c r="N36" i="392"/>
  <c r="K36" i="392" s="1"/>
  <c r="J36" i="392"/>
  <c r="I36" i="392"/>
  <c r="H36" i="392"/>
  <c r="N35" i="392"/>
  <c r="K35" i="392"/>
  <c r="J35" i="392"/>
  <c r="I35" i="392"/>
  <c r="H35" i="392"/>
  <c r="N34" i="392"/>
  <c r="K34" i="392"/>
  <c r="J34" i="392"/>
  <c r="I34" i="392"/>
  <c r="H34" i="392"/>
  <c r="N33" i="392"/>
  <c r="K33" i="392" s="1"/>
  <c r="J33" i="392"/>
  <c r="I33" i="392"/>
  <c r="H33" i="392"/>
  <c r="N32" i="392"/>
  <c r="N31" i="392"/>
  <c r="N30" i="392"/>
  <c r="D5" i="392"/>
  <c r="R47" i="391"/>
  <c r="F43" i="391" s="1"/>
  <c r="I37" i="391"/>
  <c r="D37" i="391"/>
  <c r="C37" i="391"/>
  <c r="B37" i="391"/>
  <c r="B36" i="391"/>
  <c r="I35" i="391"/>
  <c r="G35" i="391"/>
  <c r="D35" i="391"/>
  <c r="C35" i="391"/>
  <c r="B35" i="391"/>
  <c r="M34" i="391"/>
  <c r="B34" i="391"/>
  <c r="I33" i="391"/>
  <c r="D33" i="391"/>
  <c r="C33" i="391"/>
  <c r="B33" i="391"/>
  <c r="B32" i="391"/>
  <c r="I31" i="391"/>
  <c r="D31" i="391"/>
  <c r="C31" i="391"/>
  <c r="B31" i="391"/>
  <c r="B30" i="391"/>
  <c r="I29" i="391"/>
  <c r="D29" i="391"/>
  <c r="C29" i="391"/>
  <c r="B29" i="391"/>
  <c r="B28" i="391"/>
  <c r="I27" i="391"/>
  <c r="D27" i="391"/>
  <c r="C27" i="391"/>
  <c r="B27" i="391"/>
  <c r="M26" i="391"/>
  <c r="B26" i="391"/>
  <c r="I25" i="391"/>
  <c r="D25" i="391"/>
  <c r="C25" i="391"/>
  <c r="B25" i="391"/>
  <c r="B24" i="391"/>
  <c r="I23" i="391"/>
  <c r="D23" i="391"/>
  <c r="C23" i="391"/>
  <c r="B23" i="391"/>
  <c r="B22" i="391"/>
  <c r="I21" i="391"/>
  <c r="D21" i="391"/>
  <c r="C21" i="391"/>
  <c r="B21" i="391"/>
  <c r="B20" i="391"/>
  <c r="I19" i="391"/>
  <c r="D19" i="391"/>
  <c r="C19" i="391"/>
  <c r="B19" i="391"/>
  <c r="M18" i="391"/>
  <c r="B18" i="391"/>
  <c r="I17" i="391"/>
  <c r="D17" i="391"/>
  <c r="C17" i="391"/>
  <c r="B17" i="391"/>
  <c r="U16" i="391"/>
  <c r="B16" i="391"/>
  <c r="U15" i="391"/>
  <c r="I15" i="391"/>
  <c r="D15" i="391"/>
  <c r="C15" i="391"/>
  <c r="B15" i="391"/>
  <c r="U14" i="391"/>
  <c r="B14" i="391"/>
  <c r="U13" i="391"/>
  <c r="I13" i="391"/>
  <c r="G13" i="391"/>
  <c r="D13" i="391"/>
  <c r="C13" i="391"/>
  <c r="B13" i="391"/>
  <c r="U12" i="391"/>
  <c r="B12" i="391"/>
  <c r="U11" i="391"/>
  <c r="I11" i="391"/>
  <c r="D11" i="391"/>
  <c r="C11" i="391"/>
  <c r="B11" i="391"/>
  <c r="U10" i="391"/>
  <c r="M10" i="391"/>
  <c r="B10" i="391"/>
  <c r="U9" i="391"/>
  <c r="I9" i="391"/>
  <c r="G9" i="391"/>
  <c r="D9" i="391"/>
  <c r="C9" i="391"/>
  <c r="B9" i="391"/>
  <c r="U8" i="391"/>
  <c r="U7" i="391"/>
  <c r="I7" i="391"/>
  <c r="D7" i="391"/>
  <c r="C7" i="391"/>
  <c r="B7" i="391"/>
  <c r="R4" i="391"/>
  <c r="O47" i="391" s="1"/>
  <c r="K4" i="391"/>
  <c r="G4" i="391"/>
  <c r="A4" i="391"/>
  <c r="A1" i="391"/>
  <c r="N122" i="390"/>
  <c r="K122" i="390"/>
  <c r="J122" i="390"/>
  <c r="I122" i="390"/>
  <c r="H122" i="390"/>
  <c r="N121" i="390"/>
  <c r="K121" i="390"/>
  <c r="J121" i="390"/>
  <c r="I121" i="390"/>
  <c r="H121" i="390"/>
  <c r="N120" i="390"/>
  <c r="K120" i="390" s="1"/>
  <c r="J120" i="390"/>
  <c r="I120" i="390"/>
  <c r="H120" i="390"/>
  <c r="N119" i="390"/>
  <c r="K119" i="390"/>
  <c r="J119" i="390"/>
  <c r="I119" i="390"/>
  <c r="H119" i="390"/>
  <c r="N118" i="390"/>
  <c r="K118" i="390" s="1"/>
  <c r="J118" i="390"/>
  <c r="I118" i="390"/>
  <c r="H118" i="390"/>
  <c r="N117" i="390"/>
  <c r="K117" i="390" s="1"/>
  <c r="J117" i="390"/>
  <c r="I117" i="390"/>
  <c r="H117" i="390"/>
  <c r="N116" i="390"/>
  <c r="K116" i="390" s="1"/>
  <c r="J116" i="390"/>
  <c r="I116" i="390"/>
  <c r="H116" i="390"/>
  <c r="N115" i="390"/>
  <c r="K115" i="390" s="1"/>
  <c r="J115" i="390"/>
  <c r="I115" i="390"/>
  <c r="H115" i="390"/>
  <c r="N114" i="390"/>
  <c r="K114" i="390" s="1"/>
  <c r="J114" i="390"/>
  <c r="I114" i="390"/>
  <c r="H114" i="390"/>
  <c r="N113" i="390"/>
  <c r="K113" i="390"/>
  <c r="J113" i="390"/>
  <c r="I113" i="390"/>
  <c r="H113" i="390"/>
  <c r="N112" i="390"/>
  <c r="K112" i="390"/>
  <c r="J112" i="390"/>
  <c r="I112" i="390"/>
  <c r="H112" i="390"/>
  <c r="N111" i="390"/>
  <c r="K111" i="390"/>
  <c r="J111" i="390"/>
  <c r="I111" i="390"/>
  <c r="H111" i="390"/>
  <c r="N110" i="390"/>
  <c r="K110" i="390"/>
  <c r="J110" i="390"/>
  <c r="I110" i="390"/>
  <c r="H110" i="390"/>
  <c r="N109" i="390"/>
  <c r="K109" i="390"/>
  <c r="J109" i="390"/>
  <c r="I109" i="390"/>
  <c r="H109" i="390"/>
  <c r="N108" i="390"/>
  <c r="K108" i="390" s="1"/>
  <c r="J108" i="390"/>
  <c r="I108" i="390"/>
  <c r="H108" i="390"/>
  <c r="N107" i="390"/>
  <c r="K107" i="390"/>
  <c r="J107" i="390"/>
  <c r="I107" i="390"/>
  <c r="H107" i="390"/>
  <c r="N106" i="390"/>
  <c r="K106" i="390" s="1"/>
  <c r="J106" i="390"/>
  <c r="I106" i="390"/>
  <c r="H106" i="390"/>
  <c r="N105" i="390"/>
  <c r="K105" i="390" s="1"/>
  <c r="J105" i="390"/>
  <c r="I105" i="390"/>
  <c r="H105" i="390"/>
  <c r="N104" i="390"/>
  <c r="K104" i="390" s="1"/>
  <c r="J104" i="390"/>
  <c r="I104" i="390"/>
  <c r="H104" i="390"/>
  <c r="N103" i="390"/>
  <c r="K103" i="390" s="1"/>
  <c r="J103" i="390"/>
  <c r="I103" i="390"/>
  <c r="H103" i="390"/>
  <c r="N102" i="390"/>
  <c r="K102" i="390" s="1"/>
  <c r="J102" i="390"/>
  <c r="I102" i="390"/>
  <c r="H102" i="390"/>
  <c r="N101" i="390"/>
  <c r="K101" i="390"/>
  <c r="J101" i="390"/>
  <c r="I101" i="390"/>
  <c r="H101" i="390"/>
  <c r="N100" i="390"/>
  <c r="K100" i="390"/>
  <c r="J100" i="390"/>
  <c r="I100" i="390"/>
  <c r="H100" i="390"/>
  <c r="N99" i="390"/>
  <c r="K99" i="390"/>
  <c r="J99" i="390"/>
  <c r="I99" i="390"/>
  <c r="H99" i="390"/>
  <c r="N98" i="390"/>
  <c r="K98" i="390"/>
  <c r="J98" i="390"/>
  <c r="I98" i="390"/>
  <c r="H98" i="390"/>
  <c r="N97" i="390"/>
  <c r="K97" i="390"/>
  <c r="J97" i="390"/>
  <c r="I97" i="390"/>
  <c r="H97" i="390"/>
  <c r="N96" i="390"/>
  <c r="K96" i="390" s="1"/>
  <c r="J96" i="390"/>
  <c r="I96" i="390"/>
  <c r="H96" i="390"/>
  <c r="N95" i="390"/>
  <c r="K95" i="390"/>
  <c r="J95" i="390"/>
  <c r="I95" i="390"/>
  <c r="H95" i="390"/>
  <c r="N94" i="390"/>
  <c r="K94" i="390" s="1"/>
  <c r="J94" i="390"/>
  <c r="I94" i="390"/>
  <c r="H94" i="390"/>
  <c r="N93" i="390"/>
  <c r="K93" i="390" s="1"/>
  <c r="J93" i="390"/>
  <c r="I93" i="390"/>
  <c r="H93" i="390"/>
  <c r="N92" i="390"/>
  <c r="K92" i="390" s="1"/>
  <c r="J92" i="390"/>
  <c r="I92" i="390"/>
  <c r="H92" i="390"/>
  <c r="N91" i="390"/>
  <c r="K91" i="390" s="1"/>
  <c r="J91" i="390"/>
  <c r="I91" i="390"/>
  <c r="H91" i="390"/>
  <c r="N90" i="390"/>
  <c r="K90" i="390" s="1"/>
  <c r="J90" i="390"/>
  <c r="I90" i="390"/>
  <c r="H90" i="390"/>
  <c r="N89" i="390"/>
  <c r="K89" i="390"/>
  <c r="J89" i="390"/>
  <c r="I89" i="390"/>
  <c r="H89" i="390"/>
  <c r="N88" i="390"/>
  <c r="K88" i="390"/>
  <c r="J88" i="390"/>
  <c r="I88" i="390"/>
  <c r="H88" i="390"/>
  <c r="N87" i="390"/>
  <c r="K87" i="390"/>
  <c r="J87" i="390"/>
  <c r="I87" i="390"/>
  <c r="H87" i="390"/>
  <c r="N86" i="390"/>
  <c r="K86" i="390"/>
  <c r="J86" i="390"/>
  <c r="I86" i="390"/>
  <c r="H86" i="390"/>
  <c r="N85" i="390"/>
  <c r="K85" i="390"/>
  <c r="J85" i="390"/>
  <c r="I85" i="390"/>
  <c r="H85" i="390"/>
  <c r="N84" i="390"/>
  <c r="K84" i="390" s="1"/>
  <c r="J84" i="390"/>
  <c r="I84" i="390"/>
  <c r="H84" i="390"/>
  <c r="N83" i="390"/>
  <c r="K83" i="390"/>
  <c r="J83" i="390"/>
  <c r="I83" i="390"/>
  <c r="H83" i="390"/>
  <c r="N82" i="390"/>
  <c r="K82" i="390" s="1"/>
  <c r="J82" i="390"/>
  <c r="I82" i="390"/>
  <c r="H82" i="390"/>
  <c r="N81" i="390"/>
  <c r="K81" i="390" s="1"/>
  <c r="J81" i="390"/>
  <c r="I81" i="390"/>
  <c r="H81" i="390"/>
  <c r="N80" i="390"/>
  <c r="K80" i="390" s="1"/>
  <c r="J80" i="390"/>
  <c r="I80" i="390"/>
  <c r="H80" i="390"/>
  <c r="N79" i="390"/>
  <c r="K79" i="390" s="1"/>
  <c r="J79" i="390"/>
  <c r="I79" i="390"/>
  <c r="H79" i="390"/>
  <c r="N78" i="390"/>
  <c r="K78" i="390" s="1"/>
  <c r="J78" i="390"/>
  <c r="I78" i="390"/>
  <c r="H78" i="390"/>
  <c r="N77" i="390"/>
  <c r="K77" i="390"/>
  <c r="J77" i="390"/>
  <c r="I77" i="390"/>
  <c r="H77" i="390"/>
  <c r="N76" i="390"/>
  <c r="K76" i="390"/>
  <c r="J76" i="390"/>
  <c r="I76" i="390"/>
  <c r="H76" i="390"/>
  <c r="N75" i="390"/>
  <c r="K75" i="390"/>
  <c r="J75" i="390"/>
  <c r="I75" i="390"/>
  <c r="H75" i="390"/>
  <c r="N74" i="390"/>
  <c r="K74" i="390"/>
  <c r="J74" i="390"/>
  <c r="I74" i="390"/>
  <c r="H74" i="390"/>
  <c r="N73" i="390"/>
  <c r="K73" i="390"/>
  <c r="J73" i="390"/>
  <c r="I73" i="390"/>
  <c r="H73" i="390"/>
  <c r="N72" i="390"/>
  <c r="K72" i="390" s="1"/>
  <c r="J72" i="390"/>
  <c r="I72" i="390"/>
  <c r="H72" i="390"/>
  <c r="N71" i="390"/>
  <c r="K71" i="390"/>
  <c r="J71" i="390"/>
  <c r="I71" i="390"/>
  <c r="H71" i="390"/>
  <c r="N70" i="390"/>
  <c r="K70" i="390" s="1"/>
  <c r="J70" i="390"/>
  <c r="I70" i="390"/>
  <c r="H70" i="390"/>
  <c r="N69" i="390"/>
  <c r="K69" i="390" s="1"/>
  <c r="J69" i="390"/>
  <c r="I69" i="390"/>
  <c r="H69" i="390"/>
  <c r="N68" i="390"/>
  <c r="K68" i="390" s="1"/>
  <c r="J68" i="390"/>
  <c r="I68" i="390"/>
  <c r="H68" i="390"/>
  <c r="N67" i="390"/>
  <c r="K67" i="390" s="1"/>
  <c r="J67" i="390"/>
  <c r="I67" i="390"/>
  <c r="H67" i="390"/>
  <c r="N66" i="390"/>
  <c r="K66" i="390" s="1"/>
  <c r="J66" i="390"/>
  <c r="I66" i="390"/>
  <c r="H66" i="390"/>
  <c r="N65" i="390"/>
  <c r="K65" i="390"/>
  <c r="J65" i="390"/>
  <c r="I65" i="390"/>
  <c r="H65" i="390"/>
  <c r="N64" i="390"/>
  <c r="K64" i="390" s="1"/>
  <c r="J64" i="390"/>
  <c r="I64" i="390"/>
  <c r="H64" i="390"/>
  <c r="N63" i="390"/>
  <c r="K63" i="390"/>
  <c r="J63" i="390"/>
  <c r="I63" i="390"/>
  <c r="H63" i="390"/>
  <c r="N62" i="390"/>
  <c r="K62" i="390"/>
  <c r="J62" i="390"/>
  <c r="I62" i="390"/>
  <c r="H62" i="390"/>
  <c r="N61" i="390"/>
  <c r="K61" i="390"/>
  <c r="J61" i="390"/>
  <c r="I61" i="390"/>
  <c r="H61" i="390"/>
  <c r="N60" i="390"/>
  <c r="K60" i="390" s="1"/>
  <c r="J60" i="390"/>
  <c r="I60" i="390"/>
  <c r="H60" i="390"/>
  <c r="N59" i="390"/>
  <c r="K59" i="390"/>
  <c r="J59" i="390"/>
  <c r="I59" i="390"/>
  <c r="H59" i="390"/>
  <c r="N58" i="390"/>
  <c r="K58" i="390" s="1"/>
  <c r="J58" i="390"/>
  <c r="I58" i="390"/>
  <c r="H58" i="390"/>
  <c r="N57" i="390"/>
  <c r="K57" i="390" s="1"/>
  <c r="J57" i="390"/>
  <c r="I57" i="390"/>
  <c r="H57" i="390"/>
  <c r="N56" i="390"/>
  <c r="K56" i="390" s="1"/>
  <c r="J56" i="390"/>
  <c r="I56" i="390"/>
  <c r="H56" i="390"/>
  <c r="N55" i="390"/>
  <c r="K55" i="390" s="1"/>
  <c r="J55" i="390"/>
  <c r="I55" i="390"/>
  <c r="H55" i="390"/>
  <c r="N54" i="390"/>
  <c r="K54" i="390" s="1"/>
  <c r="J54" i="390"/>
  <c r="I54" i="390"/>
  <c r="H54" i="390"/>
  <c r="N53" i="390"/>
  <c r="K53" i="390"/>
  <c r="J53" i="390"/>
  <c r="I53" i="390"/>
  <c r="H53" i="390"/>
  <c r="N52" i="390"/>
  <c r="K52" i="390"/>
  <c r="J52" i="390"/>
  <c r="I52" i="390"/>
  <c r="H52" i="390"/>
  <c r="N51" i="390"/>
  <c r="K51" i="390"/>
  <c r="J51" i="390"/>
  <c r="I51" i="390"/>
  <c r="H51" i="390"/>
  <c r="N50" i="390"/>
  <c r="K50" i="390"/>
  <c r="J50" i="390"/>
  <c r="I50" i="390"/>
  <c r="H50" i="390"/>
  <c r="N49" i="390"/>
  <c r="K49" i="390"/>
  <c r="J49" i="390"/>
  <c r="I49" i="390"/>
  <c r="H49" i="390"/>
  <c r="N48" i="390"/>
  <c r="K48" i="390" s="1"/>
  <c r="J48" i="390"/>
  <c r="I48" i="390"/>
  <c r="H48" i="390"/>
  <c r="N47" i="390"/>
  <c r="K47" i="390"/>
  <c r="J47" i="390"/>
  <c r="I47" i="390"/>
  <c r="H47" i="390"/>
  <c r="N46" i="390"/>
  <c r="K46" i="390" s="1"/>
  <c r="J46" i="390"/>
  <c r="I46" i="390"/>
  <c r="H46" i="390"/>
  <c r="N45" i="390"/>
  <c r="K45" i="390" s="1"/>
  <c r="J45" i="390"/>
  <c r="I45" i="390"/>
  <c r="H45" i="390"/>
  <c r="N44" i="390"/>
  <c r="K44" i="390" s="1"/>
  <c r="J44" i="390"/>
  <c r="I44" i="390"/>
  <c r="H44" i="390"/>
  <c r="N43" i="390"/>
  <c r="K43" i="390" s="1"/>
  <c r="J43" i="390"/>
  <c r="I43" i="390"/>
  <c r="H43" i="390"/>
  <c r="N42" i="390"/>
  <c r="K42" i="390" s="1"/>
  <c r="J42" i="390"/>
  <c r="I42" i="390"/>
  <c r="H42" i="390"/>
  <c r="N41" i="390"/>
  <c r="K41" i="390"/>
  <c r="J41" i="390"/>
  <c r="I41" i="390"/>
  <c r="H41" i="390"/>
  <c r="N40" i="390"/>
  <c r="K40" i="390"/>
  <c r="J40" i="390"/>
  <c r="I40" i="390"/>
  <c r="H40" i="390"/>
  <c r="N39" i="390"/>
  <c r="K39" i="390"/>
  <c r="J39" i="390"/>
  <c r="I39" i="390"/>
  <c r="H39" i="390"/>
  <c r="N38" i="390"/>
  <c r="K38" i="390"/>
  <c r="J38" i="390"/>
  <c r="I38" i="390"/>
  <c r="H38" i="390"/>
  <c r="N37" i="390"/>
  <c r="K37" i="390"/>
  <c r="J37" i="390"/>
  <c r="I37" i="390"/>
  <c r="H37" i="390"/>
  <c r="N36" i="390"/>
  <c r="K36" i="390" s="1"/>
  <c r="J36" i="390"/>
  <c r="I36" i="390"/>
  <c r="H36" i="390"/>
  <c r="N35" i="390"/>
  <c r="K35" i="390"/>
  <c r="J35" i="390"/>
  <c r="I35" i="390"/>
  <c r="H35" i="390"/>
  <c r="N34" i="390"/>
  <c r="K34" i="390" s="1"/>
  <c r="J34" i="390"/>
  <c r="I34" i="390"/>
  <c r="H34" i="390"/>
  <c r="N33" i="390"/>
  <c r="K33" i="390" s="1"/>
  <c r="J33" i="390"/>
  <c r="I33" i="390"/>
  <c r="H33" i="390"/>
  <c r="N32" i="390"/>
  <c r="N31" i="390"/>
  <c r="N30" i="390"/>
  <c r="D5" i="390"/>
  <c r="K41" i="389"/>
  <c r="J18" i="389"/>
  <c r="H18" i="389"/>
  <c r="F18" i="389"/>
  <c r="D18" i="389"/>
  <c r="L13" i="389"/>
  <c r="I13" i="389"/>
  <c r="D13" i="389"/>
  <c r="C13" i="389"/>
  <c r="L11" i="389"/>
  <c r="I11" i="389"/>
  <c r="D11" i="389"/>
  <c r="C11" i="389"/>
  <c r="L9" i="389"/>
  <c r="I9" i="389"/>
  <c r="D9" i="389"/>
  <c r="C9" i="389"/>
  <c r="L7" i="389"/>
  <c r="Y5" i="389"/>
  <c r="AG1" i="389" s="1"/>
  <c r="Y3" i="389"/>
  <c r="N122" i="388"/>
  <c r="K122" i="388"/>
  <c r="J122" i="388"/>
  <c r="I122" i="388"/>
  <c r="H122" i="388"/>
  <c r="N121" i="388"/>
  <c r="K121" i="388" s="1"/>
  <c r="J121" i="388"/>
  <c r="I121" i="388"/>
  <c r="H121" i="388"/>
  <c r="N120" i="388"/>
  <c r="K120" i="388" s="1"/>
  <c r="J120" i="388"/>
  <c r="I120" i="388"/>
  <c r="H120" i="388"/>
  <c r="N119" i="388"/>
  <c r="K119" i="388"/>
  <c r="J119" i="388"/>
  <c r="I119" i="388"/>
  <c r="H119" i="388"/>
  <c r="N118" i="388"/>
  <c r="K118" i="388"/>
  <c r="J118" i="388"/>
  <c r="I118" i="388"/>
  <c r="H118" i="388"/>
  <c r="N117" i="388"/>
  <c r="K117" i="388" s="1"/>
  <c r="J117" i="388"/>
  <c r="I117" i="388"/>
  <c r="H117" i="388"/>
  <c r="N116" i="388"/>
  <c r="K116" i="388"/>
  <c r="J116" i="388"/>
  <c r="I116" i="388"/>
  <c r="H116" i="388"/>
  <c r="N115" i="388"/>
  <c r="K115" i="388" s="1"/>
  <c r="J115" i="388"/>
  <c r="I115" i="388"/>
  <c r="H115" i="388"/>
  <c r="N114" i="388"/>
  <c r="K114" i="388" s="1"/>
  <c r="J114" i="388"/>
  <c r="I114" i="388"/>
  <c r="H114" i="388"/>
  <c r="N113" i="388"/>
  <c r="K113" i="388"/>
  <c r="J113" i="388"/>
  <c r="I113" i="388"/>
  <c r="H113" i="388"/>
  <c r="N112" i="388"/>
  <c r="K112" i="388" s="1"/>
  <c r="J112" i="388"/>
  <c r="I112" i="388"/>
  <c r="H112" i="388"/>
  <c r="N111" i="388"/>
  <c r="K111" i="388"/>
  <c r="J111" i="388"/>
  <c r="I111" i="388"/>
  <c r="H111" i="388"/>
  <c r="N110" i="388"/>
  <c r="K110" i="388"/>
  <c r="J110" i="388"/>
  <c r="I110" i="388"/>
  <c r="H110" i="388"/>
  <c r="N109" i="388"/>
  <c r="K109" i="388" s="1"/>
  <c r="J109" i="388"/>
  <c r="I109" i="388"/>
  <c r="H109" i="388"/>
  <c r="N108" i="388"/>
  <c r="K108" i="388" s="1"/>
  <c r="J108" i="388"/>
  <c r="I108" i="388"/>
  <c r="H108" i="388"/>
  <c r="N107" i="388"/>
  <c r="K107" i="388"/>
  <c r="J107" i="388"/>
  <c r="I107" i="388"/>
  <c r="H107" i="388"/>
  <c r="N106" i="388"/>
  <c r="K106" i="388"/>
  <c r="J106" i="388"/>
  <c r="I106" i="388"/>
  <c r="H106" i="388"/>
  <c r="N105" i="388"/>
  <c r="K105" i="388" s="1"/>
  <c r="J105" i="388"/>
  <c r="I105" i="388"/>
  <c r="H105" i="388"/>
  <c r="N104" i="388"/>
  <c r="K104" i="388"/>
  <c r="J104" i="388"/>
  <c r="I104" i="388"/>
  <c r="H104" i="388"/>
  <c r="N103" i="388"/>
  <c r="K103" i="388" s="1"/>
  <c r="J103" i="388"/>
  <c r="I103" i="388"/>
  <c r="H103" i="388"/>
  <c r="N102" i="388"/>
  <c r="K102" i="388" s="1"/>
  <c r="J102" i="388"/>
  <c r="I102" i="388"/>
  <c r="H102" i="388"/>
  <c r="N101" i="388"/>
  <c r="K101" i="388"/>
  <c r="J101" i="388"/>
  <c r="I101" i="388"/>
  <c r="H101" i="388"/>
  <c r="N100" i="388"/>
  <c r="K100" i="388"/>
  <c r="J100" i="388"/>
  <c r="I100" i="388"/>
  <c r="H100" i="388"/>
  <c r="N99" i="388"/>
  <c r="K99" i="388"/>
  <c r="J99" i="388"/>
  <c r="I99" i="388"/>
  <c r="H99" i="388"/>
  <c r="N98" i="388"/>
  <c r="K98" i="388"/>
  <c r="J98" i="388"/>
  <c r="I98" i="388"/>
  <c r="H98" i="388"/>
  <c r="N97" i="388"/>
  <c r="K97" i="388" s="1"/>
  <c r="J97" i="388"/>
  <c r="I97" i="388"/>
  <c r="H97" i="388"/>
  <c r="N96" i="388"/>
  <c r="K96" i="388" s="1"/>
  <c r="J96" i="388"/>
  <c r="I96" i="388"/>
  <c r="H96" i="388"/>
  <c r="N95" i="388"/>
  <c r="K95" i="388"/>
  <c r="J95" i="388"/>
  <c r="I95" i="388"/>
  <c r="H95" i="388"/>
  <c r="N94" i="388"/>
  <c r="K94" i="388"/>
  <c r="J94" i="388"/>
  <c r="I94" i="388"/>
  <c r="H94" i="388"/>
  <c r="N93" i="388"/>
  <c r="K93" i="388" s="1"/>
  <c r="J93" i="388"/>
  <c r="I93" i="388"/>
  <c r="H93" i="388"/>
  <c r="N92" i="388"/>
  <c r="K92" i="388"/>
  <c r="J92" i="388"/>
  <c r="I92" i="388"/>
  <c r="H92" i="388"/>
  <c r="N91" i="388"/>
  <c r="K91" i="388" s="1"/>
  <c r="J91" i="388"/>
  <c r="I91" i="388"/>
  <c r="H91" i="388"/>
  <c r="N90" i="388"/>
  <c r="K90" i="388" s="1"/>
  <c r="J90" i="388"/>
  <c r="I90" i="388"/>
  <c r="H90" i="388"/>
  <c r="N89" i="388"/>
  <c r="K89" i="388"/>
  <c r="J89" i="388"/>
  <c r="I89" i="388"/>
  <c r="H89" i="388"/>
  <c r="N88" i="388"/>
  <c r="K88" i="388"/>
  <c r="J88" i="388"/>
  <c r="I88" i="388"/>
  <c r="H88" i="388"/>
  <c r="N87" i="388"/>
  <c r="K87" i="388"/>
  <c r="J87" i="388"/>
  <c r="I87" i="388"/>
  <c r="H87" i="388"/>
  <c r="N86" i="388"/>
  <c r="K86" i="388"/>
  <c r="J86" i="388"/>
  <c r="I86" i="388"/>
  <c r="H86" i="388"/>
  <c r="N85" i="388"/>
  <c r="K85" i="388" s="1"/>
  <c r="J85" i="388"/>
  <c r="I85" i="388"/>
  <c r="H85" i="388"/>
  <c r="N84" i="388"/>
  <c r="K84" i="388" s="1"/>
  <c r="J84" i="388"/>
  <c r="I84" i="388"/>
  <c r="H84" i="388"/>
  <c r="N83" i="388"/>
  <c r="K83" i="388"/>
  <c r="J83" i="388"/>
  <c r="I83" i="388"/>
  <c r="H83" i="388"/>
  <c r="N82" i="388"/>
  <c r="K82" i="388"/>
  <c r="J82" i="388"/>
  <c r="I82" i="388"/>
  <c r="H82" i="388"/>
  <c r="N81" i="388"/>
  <c r="K81" i="388" s="1"/>
  <c r="J81" i="388"/>
  <c r="I81" i="388"/>
  <c r="H81" i="388"/>
  <c r="N80" i="388"/>
  <c r="K80" i="388"/>
  <c r="J80" i="388"/>
  <c r="I80" i="388"/>
  <c r="H80" i="388"/>
  <c r="N79" i="388"/>
  <c r="K79" i="388" s="1"/>
  <c r="J79" i="388"/>
  <c r="I79" i="388"/>
  <c r="H79" i="388"/>
  <c r="N78" i="388"/>
  <c r="K78" i="388"/>
  <c r="J78" i="388"/>
  <c r="I78" i="388"/>
  <c r="H78" i="388"/>
  <c r="N77" i="388"/>
  <c r="K77" i="388"/>
  <c r="J77" i="388"/>
  <c r="I77" i="388"/>
  <c r="H77" i="388"/>
  <c r="N76" i="388"/>
  <c r="K76" i="388" s="1"/>
  <c r="J76" i="388"/>
  <c r="I76" i="388"/>
  <c r="H76" i="388"/>
  <c r="N75" i="388"/>
  <c r="K75" i="388"/>
  <c r="J75" i="388"/>
  <c r="I75" i="388"/>
  <c r="H75" i="388"/>
  <c r="N74" i="388"/>
  <c r="K74" i="388"/>
  <c r="J74" i="388"/>
  <c r="I74" i="388"/>
  <c r="H74" i="388"/>
  <c r="N73" i="388"/>
  <c r="K73" i="388" s="1"/>
  <c r="J73" i="388"/>
  <c r="I73" i="388"/>
  <c r="H73" i="388"/>
  <c r="N72" i="388"/>
  <c r="K72" i="388" s="1"/>
  <c r="J72" i="388"/>
  <c r="I72" i="388"/>
  <c r="H72" i="388"/>
  <c r="N71" i="388"/>
  <c r="K71" i="388"/>
  <c r="J71" i="388"/>
  <c r="I71" i="388"/>
  <c r="H71" i="388"/>
  <c r="N70" i="388"/>
  <c r="K70" i="388"/>
  <c r="J70" i="388"/>
  <c r="I70" i="388"/>
  <c r="H70" i="388"/>
  <c r="N69" i="388"/>
  <c r="K69" i="388" s="1"/>
  <c r="J69" i="388"/>
  <c r="I69" i="388"/>
  <c r="H69" i="388"/>
  <c r="N68" i="388"/>
  <c r="K68" i="388"/>
  <c r="J68" i="388"/>
  <c r="I68" i="388"/>
  <c r="H68" i="388"/>
  <c r="N67" i="388"/>
  <c r="K67" i="388" s="1"/>
  <c r="J67" i="388"/>
  <c r="I67" i="388"/>
  <c r="H67" i="388"/>
  <c r="N66" i="388"/>
  <c r="K66" i="388"/>
  <c r="J66" i="388"/>
  <c r="I66" i="388"/>
  <c r="H66" i="388"/>
  <c r="N65" i="388"/>
  <c r="K65" i="388"/>
  <c r="J65" i="388"/>
  <c r="I65" i="388"/>
  <c r="H65" i="388"/>
  <c r="N64" i="388"/>
  <c r="K64" i="388" s="1"/>
  <c r="J64" i="388"/>
  <c r="I64" i="388"/>
  <c r="H64" i="388"/>
  <c r="N63" i="388"/>
  <c r="K63" i="388"/>
  <c r="J63" i="388"/>
  <c r="I63" i="388"/>
  <c r="H63" i="388"/>
  <c r="N62" i="388"/>
  <c r="K62" i="388"/>
  <c r="J62" i="388"/>
  <c r="I62" i="388"/>
  <c r="H62" i="388"/>
  <c r="N61" i="388"/>
  <c r="K61" i="388" s="1"/>
  <c r="J61" i="388"/>
  <c r="I61" i="388"/>
  <c r="H61" i="388"/>
  <c r="N60" i="388"/>
  <c r="K60" i="388" s="1"/>
  <c r="J60" i="388"/>
  <c r="I60" i="388"/>
  <c r="H60" i="388"/>
  <c r="N59" i="388"/>
  <c r="K59" i="388"/>
  <c r="J59" i="388"/>
  <c r="I59" i="388"/>
  <c r="H59" i="388"/>
  <c r="N58" i="388"/>
  <c r="K58" i="388"/>
  <c r="J58" i="388"/>
  <c r="I58" i="388"/>
  <c r="H58" i="388"/>
  <c r="N57" i="388"/>
  <c r="K57" i="388" s="1"/>
  <c r="J57" i="388"/>
  <c r="I57" i="388"/>
  <c r="H57" i="388"/>
  <c r="N56" i="388"/>
  <c r="K56" i="388"/>
  <c r="J56" i="388"/>
  <c r="I56" i="388"/>
  <c r="H56" i="388"/>
  <c r="N55" i="388"/>
  <c r="K55" i="388" s="1"/>
  <c r="J55" i="388"/>
  <c r="I55" i="388"/>
  <c r="H55" i="388"/>
  <c r="N54" i="388"/>
  <c r="K54" i="388"/>
  <c r="J54" i="388"/>
  <c r="I54" i="388"/>
  <c r="H54" i="388"/>
  <c r="N53" i="388"/>
  <c r="K53" i="388"/>
  <c r="J53" i="388"/>
  <c r="I53" i="388"/>
  <c r="H53" i="388"/>
  <c r="N52" i="388"/>
  <c r="K52" i="388" s="1"/>
  <c r="J52" i="388"/>
  <c r="I52" i="388"/>
  <c r="H52" i="388"/>
  <c r="N51" i="388"/>
  <c r="K51" i="388"/>
  <c r="J51" i="388"/>
  <c r="I51" i="388"/>
  <c r="H51" i="388"/>
  <c r="N50" i="388"/>
  <c r="K50" i="388"/>
  <c r="J50" i="388"/>
  <c r="I50" i="388"/>
  <c r="H50" i="388"/>
  <c r="N49" i="388"/>
  <c r="K49" i="388" s="1"/>
  <c r="J49" i="388"/>
  <c r="I49" i="388"/>
  <c r="H49" i="388"/>
  <c r="N48" i="388"/>
  <c r="K48" i="388" s="1"/>
  <c r="J48" i="388"/>
  <c r="I48" i="388"/>
  <c r="H48" i="388"/>
  <c r="N47" i="388"/>
  <c r="K47" i="388"/>
  <c r="J47" i="388"/>
  <c r="I47" i="388"/>
  <c r="H47" i="388"/>
  <c r="N46" i="388"/>
  <c r="K46" i="388"/>
  <c r="J46" i="388"/>
  <c r="I46" i="388"/>
  <c r="H46" i="388"/>
  <c r="N45" i="388"/>
  <c r="K45" i="388" s="1"/>
  <c r="J45" i="388"/>
  <c r="I45" i="388"/>
  <c r="H45" i="388"/>
  <c r="N44" i="388"/>
  <c r="K44" i="388"/>
  <c r="J44" i="388"/>
  <c r="I44" i="388"/>
  <c r="H44" i="388"/>
  <c r="N43" i="388"/>
  <c r="K43" i="388" s="1"/>
  <c r="J43" i="388"/>
  <c r="I43" i="388"/>
  <c r="H43" i="388"/>
  <c r="N42" i="388"/>
  <c r="K42" i="388"/>
  <c r="J42" i="388"/>
  <c r="I42" i="388"/>
  <c r="H42" i="388"/>
  <c r="N41" i="388"/>
  <c r="K41" i="388"/>
  <c r="J41" i="388"/>
  <c r="I41" i="388"/>
  <c r="H41" i="388"/>
  <c r="N40" i="388"/>
  <c r="K40" i="388" s="1"/>
  <c r="J40" i="388"/>
  <c r="I40" i="388"/>
  <c r="H40" i="388"/>
  <c r="N39" i="388"/>
  <c r="K39" i="388"/>
  <c r="J39" i="388"/>
  <c r="I39" i="388"/>
  <c r="H39" i="388"/>
  <c r="N38" i="388"/>
  <c r="K38" i="388"/>
  <c r="J38" i="388"/>
  <c r="I38" i="388"/>
  <c r="H38" i="388"/>
  <c r="N37" i="388"/>
  <c r="K37" i="388" s="1"/>
  <c r="J37" i="388"/>
  <c r="I37" i="388"/>
  <c r="H37" i="388"/>
  <c r="N36" i="388"/>
  <c r="K36" i="388" s="1"/>
  <c r="J36" i="388"/>
  <c r="I36" i="388"/>
  <c r="H36" i="388"/>
  <c r="N35" i="388"/>
  <c r="K35" i="388"/>
  <c r="J35" i="388"/>
  <c r="I35" i="388"/>
  <c r="H35" i="388"/>
  <c r="N34" i="388"/>
  <c r="K34" i="388"/>
  <c r="J34" i="388"/>
  <c r="I34" i="388"/>
  <c r="H34" i="388"/>
  <c r="N33" i="388"/>
  <c r="K33" i="388" s="1"/>
  <c r="J33" i="388"/>
  <c r="I33" i="388"/>
  <c r="H33" i="388"/>
  <c r="N32" i="388"/>
  <c r="N31" i="388"/>
  <c r="N30" i="388"/>
  <c r="D5" i="388"/>
  <c r="K41" i="387"/>
  <c r="B20" i="387"/>
  <c r="B19" i="387"/>
  <c r="F18" i="387"/>
  <c r="D18" i="387"/>
  <c r="L11" i="387"/>
  <c r="I11" i="387"/>
  <c r="D11" i="387"/>
  <c r="C11" i="387"/>
  <c r="L9" i="387"/>
  <c r="I9" i="387"/>
  <c r="D9" i="387"/>
  <c r="C9" i="387"/>
  <c r="L7" i="387"/>
  <c r="I7" i="387"/>
  <c r="D7" i="387"/>
  <c r="C7" i="387"/>
  <c r="Y5" i="387"/>
  <c r="AF1" i="387" s="1"/>
  <c r="Y3" i="387"/>
  <c r="N122" i="386"/>
  <c r="K122" i="386" s="1"/>
  <c r="J122" i="386"/>
  <c r="I122" i="386"/>
  <c r="H122" i="386"/>
  <c r="N121" i="386"/>
  <c r="K121" i="386" s="1"/>
  <c r="J121" i="386"/>
  <c r="I121" i="386"/>
  <c r="H121" i="386"/>
  <c r="N120" i="386"/>
  <c r="K120" i="386" s="1"/>
  <c r="J120" i="386"/>
  <c r="I120" i="386"/>
  <c r="H120" i="386"/>
  <c r="N119" i="386"/>
  <c r="K119" i="386" s="1"/>
  <c r="J119" i="386"/>
  <c r="I119" i="386"/>
  <c r="H119" i="386"/>
  <c r="N118" i="386"/>
  <c r="K118" i="386"/>
  <c r="J118" i="386"/>
  <c r="I118" i="386"/>
  <c r="H118" i="386"/>
  <c r="N117" i="386"/>
  <c r="K117" i="386"/>
  <c r="J117" i="386"/>
  <c r="I117" i="386"/>
  <c r="H117" i="386"/>
  <c r="N116" i="386"/>
  <c r="K116" i="386" s="1"/>
  <c r="J116" i="386"/>
  <c r="I116" i="386"/>
  <c r="H116" i="386"/>
  <c r="N115" i="386"/>
  <c r="K115" i="386" s="1"/>
  <c r="J115" i="386"/>
  <c r="I115" i="386"/>
  <c r="H115" i="386"/>
  <c r="N114" i="386"/>
  <c r="K114" i="386"/>
  <c r="J114" i="386"/>
  <c r="I114" i="386"/>
  <c r="H114" i="386"/>
  <c r="N113" i="386"/>
  <c r="K113" i="386"/>
  <c r="J113" i="386"/>
  <c r="I113" i="386"/>
  <c r="H113" i="386"/>
  <c r="N112" i="386"/>
  <c r="K112" i="386"/>
  <c r="J112" i="386"/>
  <c r="I112" i="386"/>
  <c r="H112" i="386"/>
  <c r="N111" i="386"/>
  <c r="K111" i="386"/>
  <c r="J111" i="386"/>
  <c r="I111" i="386"/>
  <c r="H111" i="386"/>
  <c r="N110" i="386"/>
  <c r="K110" i="386" s="1"/>
  <c r="J110" i="386"/>
  <c r="I110" i="386"/>
  <c r="H110" i="386"/>
  <c r="N109" i="386"/>
  <c r="K109" i="386" s="1"/>
  <c r="J109" i="386"/>
  <c r="I109" i="386"/>
  <c r="H109" i="386"/>
  <c r="N108" i="386"/>
  <c r="K108" i="386" s="1"/>
  <c r="J108" i="386"/>
  <c r="I108" i="386"/>
  <c r="H108" i="386"/>
  <c r="N107" i="386"/>
  <c r="K107" i="386" s="1"/>
  <c r="J107" i="386"/>
  <c r="I107" i="386"/>
  <c r="H107" i="386"/>
  <c r="N106" i="386"/>
  <c r="K106" i="386"/>
  <c r="J106" i="386"/>
  <c r="I106" i="386"/>
  <c r="H106" i="386"/>
  <c r="N105" i="386"/>
  <c r="K105" i="386"/>
  <c r="J105" i="386"/>
  <c r="I105" i="386"/>
  <c r="H105" i="386"/>
  <c r="N104" i="386"/>
  <c r="K104" i="386" s="1"/>
  <c r="J104" i="386"/>
  <c r="I104" i="386"/>
  <c r="H104" i="386"/>
  <c r="N103" i="386"/>
  <c r="K103" i="386" s="1"/>
  <c r="J103" i="386"/>
  <c r="I103" i="386"/>
  <c r="H103" i="386"/>
  <c r="N102" i="386"/>
  <c r="K102" i="386"/>
  <c r="J102" i="386"/>
  <c r="I102" i="386"/>
  <c r="H102" i="386"/>
  <c r="N101" i="386"/>
  <c r="K101" i="386"/>
  <c r="J101" i="386"/>
  <c r="I101" i="386"/>
  <c r="H101" i="386"/>
  <c r="N100" i="386"/>
  <c r="K100" i="386"/>
  <c r="J100" i="386"/>
  <c r="I100" i="386"/>
  <c r="H100" i="386"/>
  <c r="N99" i="386"/>
  <c r="K99" i="386"/>
  <c r="J99" i="386"/>
  <c r="I99" i="386"/>
  <c r="H99" i="386"/>
  <c r="N98" i="386"/>
  <c r="K98" i="386" s="1"/>
  <c r="J98" i="386"/>
  <c r="I98" i="386"/>
  <c r="H98" i="386"/>
  <c r="N97" i="386"/>
  <c r="K97" i="386" s="1"/>
  <c r="J97" i="386"/>
  <c r="I97" i="386"/>
  <c r="H97" i="386"/>
  <c r="N96" i="386"/>
  <c r="K96" i="386" s="1"/>
  <c r="J96" i="386"/>
  <c r="I96" i="386"/>
  <c r="H96" i="386"/>
  <c r="N95" i="386"/>
  <c r="K95" i="386" s="1"/>
  <c r="J95" i="386"/>
  <c r="I95" i="386"/>
  <c r="H95" i="386"/>
  <c r="N94" i="386"/>
  <c r="K94" i="386"/>
  <c r="J94" i="386"/>
  <c r="I94" i="386"/>
  <c r="H94" i="386"/>
  <c r="N93" i="386"/>
  <c r="K93" i="386"/>
  <c r="J93" i="386"/>
  <c r="I93" i="386"/>
  <c r="H93" i="386"/>
  <c r="N92" i="386"/>
  <c r="K92" i="386" s="1"/>
  <c r="J92" i="386"/>
  <c r="I92" i="386"/>
  <c r="H92" i="386"/>
  <c r="N91" i="386"/>
  <c r="K91" i="386" s="1"/>
  <c r="J91" i="386"/>
  <c r="I91" i="386"/>
  <c r="H91" i="386"/>
  <c r="N90" i="386"/>
  <c r="K90" i="386"/>
  <c r="J90" i="386"/>
  <c r="I90" i="386"/>
  <c r="H90" i="386"/>
  <c r="N89" i="386"/>
  <c r="K89" i="386"/>
  <c r="J89" i="386"/>
  <c r="I89" i="386"/>
  <c r="H89" i="386"/>
  <c r="N88" i="386"/>
  <c r="K88" i="386"/>
  <c r="J88" i="386"/>
  <c r="I88" i="386"/>
  <c r="H88" i="386"/>
  <c r="N87" i="386"/>
  <c r="K87" i="386"/>
  <c r="J87" i="386"/>
  <c r="I87" i="386"/>
  <c r="H87" i="386"/>
  <c r="N86" i="386"/>
  <c r="K86" i="386" s="1"/>
  <c r="J86" i="386"/>
  <c r="I86" i="386"/>
  <c r="H86" i="386"/>
  <c r="N85" i="386"/>
  <c r="K85" i="386"/>
  <c r="J85" i="386"/>
  <c r="I85" i="386"/>
  <c r="H85" i="386"/>
  <c r="N84" i="386"/>
  <c r="K84" i="386" s="1"/>
  <c r="J84" i="386"/>
  <c r="I84" i="386"/>
  <c r="H84" i="386"/>
  <c r="N83" i="386"/>
  <c r="K83" i="386" s="1"/>
  <c r="J83" i="386"/>
  <c r="I83" i="386"/>
  <c r="H83" i="386"/>
  <c r="N82" i="386"/>
  <c r="K82" i="386"/>
  <c r="J82" i="386"/>
  <c r="I82" i="386"/>
  <c r="H82" i="386"/>
  <c r="N81" i="386"/>
  <c r="K81" i="386" s="1"/>
  <c r="J81" i="386"/>
  <c r="I81" i="386"/>
  <c r="H81" i="386"/>
  <c r="N80" i="386"/>
  <c r="K80" i="386" s="1"/>
  <c r="J80" i="386"/>
  <c r="I80" i="386"/>
  <c r="H80" i="386"/>
  <c r="N79" i="386"/>
  <c r="K79" i="386" s="1"/>
  <c r="J79" i="386"/>
  <c r="I79" i="386"/>
  <c r="H79" i="386"/>
  <c r="N78" i="386"/>
  <c r="K78" i="386"/>
  <c r="J78" i="386"/>
  <c r="I78" i="386"/>
  <c r="H78" i="386"/>
  <c r="N77" i="386"/>
  <c r="K77" i="386"/>
  <c r="J77" i="386"/>
  <c r="I77" i="386"/>
  <c r="H77" i="386"/>
  <c r="N76" i="386"/>
  <c r="K76" i="386"/>
  <c r="J76" i="386"/>
  <c r="I76" i="386"/>
  <c r="H76" i="386"/>
  <c r="N75" i="386"/>
  <c r="K75" i="386"/>
  <c r="J75" i="386"/>
  <c r="I75" i="386"/>
  <c r="H75" i="386"/>
  <c r="N74" i="386"/>
  <c r="K74" i="386" s="1"/>
  <c r="J74" i="386"/>
  <c r="I74" i="386"/>
  <c r="H74" i="386"/>
  <c r="N73" i="386"/>
  <c r="K73" i="386"/>
  <c r="J73" i="386"/>
  <c r="I73" i="386"/>
  <c r="H73" i="386"/>
  <c r="N72" i="386"/>
  <c r="K72" i="386" s="1"/>
  <c r="J72" i="386"/>
  <c r="I72" i="386"/>
  <c r="H72" i="386"/>
  <c r="N71" i="386"/>
  <c r="K71" i="386" s="1"/>
  <c r="J71" i="386"/>
  <c r="I71" i="386"/>
  <c r="H71" i="386"/>
  <c r="N70" i="386"/>
  <c r="K70" i="386" s="1"/>
  <c r="J70" i="386"/>
  <c r="I70" i="386"/>
  <c r="H70" i="386"/>
  <c r="N69" i="386"/>
  <c r="K69" i="386" s="1"/>
  <c r="J69" i="386"/>
  <c r="I69" i="386"/>
  <c r="H69" i="386"/>
  <c r="N68" i="386"/>
  <c r="K68" i="386" s="1"/>
  <c r="J68" i="386"/>
  <c r="I68" i="386"/>
  <c r="H68" i="386"/>
  <c r="N67" i="386"/>
  <c r="K67" i="386" s="1"/>
  <c r="J67" i="386"/>
  <c r="I67" i="386"/>
  <c r="H67" i="386"/>
  <c r="N66" i="386"/>
  <c r="K66" i="386"/>
  <c r="J66" i="386"/>
  <c r="I66" i="386"/>
  <c r="H66" i="386"/>
  <c r="N65" i="386"/>
  <c r="K65" i="386"/>
  <c r="J65" i="386"/>
  <c r="I65" i="386"/>
  <c r="H65" i="386"/>
  <c r="N64" i="386"/>
  <c r="K64" i="386"/>
  <c r="J64" i="386"/>
  <c r="I64" i="386"/>
  <c r="H64" i="386"/>
  <c r="N63" i="386"/>
  <c r="K63" i="386"/>
  <c r="J63" i="386"/>
  <c r="I63" i="386"/>
  <c r="H63" i="386"/>
  <c r="N62" i="386"/>
  <c r="K62" i="386" s="1"/>
  <c r="J62" i="386"/>
  <c r="I62" i="386"/>
  <c r="H62" i="386"/>
  <c r="N61" i="386"/>
  <c r="K61" i="386"/>
  <c r="J61" i="386"/>
  <c r="I61" i="386"/>
  <c r="H61" i="386"/>
  <c r="N60" i="386"/>
  <c r="K60" i="386" s="1"/>
  <c r="J60" i="386"/>
  <c r="I60" i="386"/>
  <c r="H60" i="386"/>
  <c r="N59" i="386"/>
  <c r="K59" i="386" s="1"/>
  <c r="J59" i="386"/>
  <c r="I59" i="386"/>
  <c r="H59" i="386"/>
  <c r="N58" i="386"/>
  <c r="K58" i="386"/>
  <c r="J58" i="386"/>
  <c r="I58" i="386"/>
  <c r="H58" i="386"/>
  <c r="N57" i="386"/>
  <c r="K57" i="386" s="1"/>
  <c r="J57" i="386"/>
  <c r="I57" i="386"/>
  <c r="H57" i="386"/>
  <c r="N56" i="386"/>
  <c r="K56" i="386" s="1"/>
  <c r="J56" i="386"/>
  <c r="I56" i="386"/>
  <c r="H56" i="386"/>
  <c r="N55" i="386"/>
  <c r="K55" i="386" s="1"/>
  <c r="J55" i="386"/>
  <c r="I55" i="386"/>
  <c r="H55" i="386"/>
  <c r="N54" i="386"/>
  <c r="K54" i="386"/>
  <c r="J54" i="386"/>
  <c r="I54" i="386"/>
  <c r="H54" i="386"/>
  <c r="N53" i="386"/>
  <c r="K53" i="386"/>
  <c r="J53" i="386"/>
  <c r="I53" i="386"/>
  <c r="H53" i="386"/>
  <c r="N52" i="386"/>
  <c r="K52" i="386"/>
  <c r="J52" i="386"/>
  <c r="I52" i="386"/>
  <c r="H52" i="386"/>
  <c r="N51" i="386"/>
  <c r="K51" i="386"/>
  <c r="J51" i="386"/>
  <c r="I51" i="386"/>
  <c r="H51" i="386"/>
  <c r="N50" i="386"/>
  <c r="K50" i="386" s="1"/>
  <c r="J50" i="386"/>
  <c r="I50" i="386"/>
  <c r="H50" i="386"/>
  <c r="N49" i="386"/>
  <c r="K49" i="386"/>
  <c r="J49" i="386"/>
  <c r="I49" i="386"/>
  <c r="H49" i="386"/>
  <c r="N48" i="386"/>
  <c r="K48" i="386" s="1"/>
  <c r="J48" i="386"/>
  <c r="I48" i="386"/>
  <c r="H48" i="386"/>
  <c r="N47" i="386"/>
  <c r="K47" i="386" s="1"/>
  <c r="J47" i="386"/>
  <c r="I47" i="386"/>
  <c r="H47" i="386"/>
  <c r="N46" i="386"/>
  <c r="K46" i="386" s="1"/>
  <c r="J46" i="386"/>
  <c r="I46" i="386"/>
  <c r="H46" i="386"/>
  <c r="N45" i="386"/>
  <c r="K45" i="386" s="1"/>
  <c r="J45" i="386"/>
  <c r="I45" i="386"/>
  <c r="H45" i="386"/>
  <c r="N44" i="386"/>
  <c r="K44" i="386" s="1"/>
  <c r="J44" i="386"/>
  <c r="I44" i="386"/>
  <c r="H44" i="386"/>
  <c r="N43" i="386"/>
  <c r="K43" i="386" s="1"/>
  <c r="J43" i="386"/>
  <c r="I43" i="386"/>
  <c r="H43" i="386"/>
  <c r="N42" i="386"/>
  <c r="K42" i="386"/>
  <c r="J42" i="386"/>
  <c r="I42" i="386"/>
  <c r="H42" i="386"/>
  <c r="N41" i="386"/>
  <c r="K41" i="386"/>
  <c r="J41" i="386"/>
  <c r="I41" i="386"/>
  <c r="H41" i="386"/>
  <c r="N40" i="386"/>
  <c r="K40" i="386"/>
  <c r="J40" i="386"/>
  <c r="I40" i="386"/>
  <c r="H40" i="386"/>
  <c r="N39" i="386"/>
  <c r="K39" i="386"/>
  <c r="J39" i="386"/>
  <c r="I39" i="386"/>
  <c r="H39" i="386"/>
  <c r="N38" i="386"/>
  <c r="K38" i="386"/>
  <c r="J38" i="386"/>
  <c r="I38" i="386"/>
  <c r="H38" i="386"/>
  <c r="N37" i="386"/>
  <c r="K37" i="386"/>
  <c r="J37" i="386"/>
  <c r="I37" i="386"/>
  <c r="H37" i="386"/>
  <c r="N36" i="386"/>
  <c r="K36" i="386" s="1"/>
  <c r="J36" i="386"/>
  <c r="I36" i="386"/>
  <c r="H36" i="386"/>
  <c r="N35" i="386"/>
  <c r="K35" i="386" s="1"/>
  <c r="J35" i="386"/>
  <c r="I35" i="386"/>
  <c r="H35" i="386"/>
  <c r="N34" i="386"/>
  <c r="K34" i="386" s="1"/>
  <c r="J34" i="386"/>
  <c r="I34" i="386"/>
  <c r="H34" i="386"/>
  <c r="N33" i="386"/>
  <c r="K33" i="386" s="1"/>
  <c r="J33" i="386"/>
  <c r="I33" i="386"/>
  <c r="H33" i="386"/>
  <c r="N32" i="386"/>
  <c r="N31" i="386"/>
  <c r="N30" i="386"/>
  <c r="D5" i="386"/>
  <c r="N122" i="384"/>
  <c r="K122" i="384"/>
  <c r="J122" i="384"/>
  <c r="I122" i="384"/>
  <c r="H122" i="384"/>
  <c r="N121" i="384"/>
  <c r="K121" i="384" s="1"/>
  <c r="J121" i="384"/>
  <c r="I121" i="384"/>
  <c r="H121" i="384"/>
  <c r="N120" i="384"/>
  <c r="K120" i="384" s="1"/>
  <c r="J120" i="384"/>
  <c r="I120" i="384"/>
  <c r="H120" i="384"/>
  <c r="N119" i="384"/>
  <c r="K119" i="384" s="1"/>
  <c r="J119" i="384"/>
  <c r="I119" i="384"/>
  <c r="H119" i="384"/>
  <c r="N118" i="384"/>
  <c r="K118" i="384"/>
  <c r="J118" i="384"/>
  <c r="I118" i="384"/>
  <c r="H118" i="384"/>
  <c r="N117" i="384"/>
  <c r="K117" i="384" s="1"/>
  <c r="J117" i="384"/>
  <c r="I117" i="384"/>
  <c r="H117" i="384"/>
  <c r="N116" i="384"/>
  <c r="K116" i="384"/>
  <c r="J116" i="384"/>
  <c r="I116" i="384"/>
  <c r="H116" i="384"/>
  <c r="N115" i="384"/>
  <c r="K115" i="384" s="1"/>
  <c r="J115" i="384"/>
  <c r="I115" i="384"/>
  <c r="H115" i="384"/>
  <c r="N114" i="384"/>
  <c r="K114" i="384"/>
  <c r="J114" i="384"/>
  <c r="I114" i="384"/>
  <c r="H114" i="384"/>
  <c r="N113" i="384"/>
  <c r="K113" i="384"/>
  <c r="J113" i="384"/>
  <c r="I113" i="384"/>
  <c r="H113" i="384"/>
  <c r="N112" i="384"/>
  <c r="K112" i="384"/>
  <c r="J112" i="384"/>
  <c r="I112" i="384"/>
  <c r="H112" i="384"/>
  <c r="N111" i="384"/>
  <c r="K111" i="384"/>
  <c r="J111" i="384"/>
  <c r="I111" i="384"/>
  <c r="H111" i="384"/>
  <c r="N110" i="384"/>
  <c r="K110" i="384"/>
  <c r="J110" i="384"/>
  <c r="I110" i="384"/>
  <c r="H110" i="384"/>
  <c r="N109" i="384"/>
  <c r="K109" i="384" s="1"/>
  <c r="J109" i="384"/>
  <c r="I109" i="384"/>
  <c r="H109" i="384"/>
  <c r="N108" i="384"/>
  <c r="K108" i="384" s="1"/>
  <c r="J108" i="384"/>
  <c r="I108" i="384"/>
  <c r="H108" i="384"/>
  <c r="N107" i="384"/>
  <c r="K107" i="384" s="1"/>
  <c r="J107" i="384"/>
  <c r="I107" i="384"/>
  <c r="H107" i="384"/>
  <c r="N106" i="384"/>
  <c r="K106" i="384"/>
  <c r="J106" i="384"/>
  <c r="I106" i="384"/>
  <c r="H106" i="384"/>
  <c r="N105" i="384"/>
  <c r="K105" i="384" s="1"/>
  <c r="J105" i="384"/>
  <c r="I105" i="384"/>
  <c r="H105" i="384"/>
  <c r="N104" i="384"/>
  <c r="K104" i="384"/>
  <c r="J104" i="384"/>
  <c r="I104" i="384"/>
  <c r="H104" i="384"/>
  <c r="N103" i="384"/>
  <c r="K103" i="384"/>
  <c r="J103" i="384"/>
  <c r="I103" i="384"/>
  <c r="H103" i="384"/>
  <c r="N102" i="384"/>
  <c r="K102" i="384"/>
  <c r="J102" i="384"/>
  <c r="I102" i="384"/>
  <c r="H102" i="384"/>
  <c r="N101" i="384"/>
  <c r="K101" i="384"/>
  <c r="J101" i="384"/>
  <c r="I101" i="384"/>
  <c r="H101" i="384"/>
  <c r="N100" i="384"/>
  <c r="K100" i="384"/>
  <c r="J100" i="384"/>
  <c r="I100" i="384"/>
  <c r="H100" i="384"/>
  <c r="N99" i="384"/>
  <c r="K99" i="384"/>
  <c r="J99" i="384"/>
  <c r="I99" i="384"/>
  <c r="H99" i="384"/>
  <c r="N98" i="384"/>
  <c r="K98" i="384"/>
  <c r="J98" i="384"/>
  <c r="I98" i="384"/>
  <c r="H98" i="384"/>
  <c r="N97" i="384"/>
  <c r="K97" i="384" s="1"/>
  <c r="J97" i="384"/>
  <c r="I97" i="384"/>
  <c r="H97" i="384"/>
  <c r="N96" i="384"/>
  <c r="K96" i="384" s="1"/>
  <c r="J96" i="384"/>
  <c r="I96" i="384"/>
  <c r="H96" i="384"/>
  <c r="N95" i="384"/>
  <c r="K95" i="384" s="1"/>
  <c r="J95" i="384"/>
  <c r="I95" i="384"/>
  <c r="H95" i="384"/>
  <c r="N94" i="384"/>
  <c r="K94" i="384"/>
  <c r="J94" i="384"/>
  <c r="I94" i="384"/>
  <c r="H94" i="384"/>
  <c r="N93" i="384"/>
  <c r="K93" i="384" s="1"/>
  <c r="J93" i="384"/>
  <c r="I93" i="384"/>
  <c r="H93" i="384"/>
  <c r="N92" i="384"/>
  <c r="K92" i="384"/>
  <c r="J92" i="384"/>
  <c r="I92" i="384"/>
  <c r="H92" i="384"/>
  <c r="N91" i="384"/>
  <c r="K91" i="384"/>
  <c r="J91" i="384"/>
  <c r="I91" i="384"/>
  <c r="H91" i="384"/>
  <c r="N90" i="384"/>
  <c r="K90" i="384"/>
  <c r="J90" i="384"/>
  <c r="I90" i="384"/>
  <c r="H90" i="384"/>
  <c r="N89" i="384"/>
  <c r="K89" i="384"/>
  <c r="J89" i="384"/>
  <c r="I89" i="384"/>
  <c r="H89" i="384"/>
  <c r="N88" i="384"/>
  <c r="K88" i="384"/>
  <c r="J88" i="384"/>
  <c r="I88" i="384"/>
  <c r="H88" i="384"/>
  <c r="N87" i="384"/>
  <c r="K87" i="384"/>
  <c r="J87" i="384"/>
  <c r="I87" i="384"/>
  <c r="H87" i="384"/>
  <c r="N86" i="384"/>
  <c r="K86" i="384"/>
  <c r="J86" i="384"/>
  <c r="I86" i="384"/>
  <c r="H86" i="384"/>
  <c r="N85" i="384"/>
  <c r="K85" i="384" s="1"/>
  <c r="J85" i="384"/>
  <c r="I85" i="384"/>
  <c r="H85" i="384"/>
  <c r="N84" i="384"/>
  <c r="K84" i="384" s="1"/>
  <c r="J84" i="384"/>
  <c r="I84" i="384"/>
  <c r="H84" i="384"/>
  <c r="N83" i="384"/>
  <c r="K83" i="384" s="1"/>
  <c r="J83" i="384"/>
  <c r="I83" i="384"/>
  <c r="H83" i="384"/>
  <c r="N82" i="384"/>
  <c r="K82" i="384"/>
  <c r="J82" i="384"/>
  <c r="I82" i="384"/>
  <c r="H82" i="384"/>
  <c r="N81" i="384"/>
  <c r="K81" i="384" s="1"/>
  <c r="J81" i="384"/>
  <c r="I81" i="384"/>
  <c r="H81" i="384"/>
  <c r="N80" i="384"/>
  <c r="K80" i="384"/>
  <c r="J80" i="384"/>
  <c r="I80" i="384"/>
  <c r="H80" i="384"/>
  <c r="N79" i="384"/>
  <c r="K79" i="384"/>
  <c r="J79" i="384"/>
  <c r="I79" i="384"/>
  <c r="H79" i="384"/>
  <c r="N78" i="384"/>
  <c r="K78" i="384"/>
  <c r="J78" i="384"/>
  <c r="I78" i="384"/>
  <c r="H78" i="384"/>
  <c r="N77" i="384"/>
  <c r="K77" i="384"/>
  <c r="J77" i="384"/>
  <c r="I77" i="384"/>
  <c r="H77" i="384"/>
  <c r="N76" i="384"/>
  <c r="K76" i="384"/>
  <c r="J76" i="384"/>
  <c r="I76" i="384"/>
  <c r="H76" i="384"/>
  <c r="N75" i="384"/>
  <c r="K75" i="384"/>
  <c r="J75" i="384"/>
  <c r="I75" i="384"/>
  <c r="H75" i="384"/>
  <c r="N74" i="384"/>
  <c r="K74" i="384"/>
  <c r="J74" i="384"/>
  <c r="I74" i="384"/>
  <c r="H74" i="384"/>
  <c r="N73" i="384"/>
  <c r="K73" i="384" s="1"/>
  <c r="J73" i="384"/>
  <c r="I73" i="384"/>
  <c r="H73" i="384"/>
  <c r="N72" i="384"/>
  <c r="K72" i="384" s="1"/>
  <c r="J72" i="384"/>
  <c r="I72" i="384"/>
  <c r="H72" i="384"/>
  <c r="N71" i="384"/>
  <c r="K71" i="384" s="1"/>
  <c r="J71" i="384"/>
  <c r="I71" i="384"/>
  <c r="H71" i="384"/>
  <c r="N70" i="384"/>
  <c r="K70" i="384"/>
  <c r="J70" i="384"/>
  <c r="I70" i="384"/>
  <c r="H70" i="384"/>
  <c r="N69" i="384"/>
  <c r="K69" i="384" s="1"/>
  <c r="J69" i="384"/>
  <c r="I69" i="384"/>
  <c r="H69" i="384"/>
  <c r="N68" i="384"/>
  <c r="K68" i="384"/>
  <c r="J68" i="384"/>
  <c r="I68" i="384"/>
  <c r="H68" i="384"/>
  <c r="N67" i="384"/>
  <c r="K67" i="384"/>
  <c r="J67" i="384"/>
  <c r="I67" i="384"/>
  <c r="H67" i="384"/>
  <c r="N66" i="384"/>
  <c r="K66" i="384"/>
  <c r="J66" i="384"/>
  <c r="I66" i="384"/>
  <c r="H66" i="384"/>
  <c r="N65" i="384"/>
  <c r="K65" i="384"/>
  <c r="J65" i="384"/>
  <c r="I65" i="384"/>
  <c r="H65" i="384"/>
  <c r="N64" i="384"/>
  <c r="K64" i="384"/>
  <c r="J64" i="384"/>
  <c r="I64" i="384"/>
  <c r="H64" i="384"/>
  <c r="N63" i="384"/>
  <c r="K63" i="384"/>
  <c r="J63" i="384"/>
  <c r="I63" i="384"/>
  <c r="H63" i="384"/>
  <c r="N62" i="384"/>
  <c r="K62" i="384"/>
  <c r="J62" i="384"/>
  <c r="I62" i="384"/>
  <c r="H62" i="384"/>
  <c r="N61" i="384"/>
  <c r="K61" i="384" s="1"/>
  <c r="J61" i="384"/>
  <c r="I61" i="384"/>
  <c r="H61" i="384"/>
  <c r="N60" i="384"/>
  <c r="K60" i="384" s="1"/>
  <c r="J60" i="384"/>
  <c r="I60" i="384"/>
  <c r="H60" i="384"/>
  <c r="N59" i="384"/>
  <c r="K59" i="384"/>
  <c r="J59" i="384"/>
  <c r="I59" i="384"/>
  <c r="H59" i="384"/>
  <c r="N58" i="384"/>
  <c r="K58" i="384"/>
  <c r="J58" i="384"/>
  <c r="I58" i="384"/>
  <c r="H58" i="384"/>
  <c r="N57" i="384"/>
  <c r="K57" i="384" s="1"/>
  <c r="J57" i="384"/>
  <c r="I57" i="384"/>
  <c r="H57" i="384"/>
  <c r="N56" i="384"/>
  <c r="K56" i="384" s="1"/>
  <c r="J56" i="384"/>
  <c r="I56" i="384"/>
  <c r="H56" i="384"/>
  <c r="N55" i="384"/>
  <c r="K55" i="384" s="1"/>
  <c r="J55" i="384"/>
  <c r="I55" i="384"/>
  <c r="H55" i="384"/>
  <c r="N54" i="384"/>
  <c r="K54" i="384" s="1"/>
  <c r="J54" i="384"/>
  <c r="I54" i="384"/>
  <c r="H54" i="384"/>
  <c r="N53" i="384"/>
  <c r="K53" i="384"/>
  <c r="J53" i="384"/>
  <c r="I53" i="384"/>
  <c r="H53" i="384"/>
  <c r="N52" i="384"/>
  <c r="K52" i="384"/>
  <c r="J52" i="384"/>
  <c r="I52" i="384"/>
  <c r="H52" i="384"/>
  <c r="N51" i="384"/>
  <c r="K51" i="384"/>
  <c r="J51" i="384"/>
  <c r="I51" i="384"/>
  <c r="H51" i="384"/>
  <c r="N50" i="384"/>
  <c r="K50" i="384"/>
  <c r="J50" i="384"/>
  <c r="I50" i="384"/>
  <c r="H50" i="384"/>
  <c r="N49" i="384"/>
  <c r="K49" i="384" s="1"/>
  <c r="J49" i="384"/>
  <c r="I49" i="384"/>
  <c r="H49" i="384"/>
  <c r="N48" i="384"/>
  <c r="K48" i="384" s="1"/>
  <c r="J48" i="384"/>
  <c r="I48" i="384"/>
  <c r="H48" i="384"/>
  <c r="N47" i="384"/>
  <c r="K47" i="384"/>
  <c r="J47" i="384"/>
  <c r="I47" i="384"/>
  <c r="H47" i="384"/>
  <c r="N46" i="384"/>
  <c r="K46" i="384"/>
  <c r="J46" i="384"/>
  <c r="I46" i="384"/>
  <c r="H46" i="384"/>
  <c r="N45" i="384"/>
  <c r="K45" i="384" s="1"/>
  <c r="J45" i="384"/>
  <c r="I45" i="384"/>
  <c r="H45" i="384"/>
  <c r="N44" i="384"/>
  <c r="K44" i="384"/>
  <c r="J44" i="384"/>
  <c r="I44" i="384"/>
  <c r="H44" i="384"/>
  <c r="N43" i="384"/>
  <c r="K43" i="384" s="1"/>
  <c r="J43" i="384"/>
  <c r="I43" i="384"/>
  <c r="H43" i="384"/>
  <c r="N42" i="384"/>
  <c r="K42" i="384" s="1"/>
  <c r="J42" i="384"/>
  <c r="I42" i="384"/>
  <c r="H42" i="384"/>
  <c r="N41" i="384"/>
  <c r="K41" i="384"/>
  <c r="J41" i="384"/>
  <c r="I41" i="384"/>
  <c r="H41" i="384"/>
  <c r="N40" i="384"/>
  <c r="K40" i="384"/>
  <c r="J40" i="384"/>
  <c r="I40" i="384"/>
  <c r="H40" i="384"/>
  <c r="N39" i="384"/>
  <c r="K39" i="384"/>
  <c r="J39" i="384"/>
  <c r="I39" i="384"/>
  <c r="H39" i="384"/>
  <c r="N38" i="384"/>
  <c r="K38" i="384"/>
  <c r="J38" i="384"/>
  <c r="I38" i="384"/>
  <c r="H38" i="384"/>
  <c r="N37" i="384"/>
  <c r="K37" i="384" s="1"/>
  <c r="J37" i="384"/>
  <c r="I37" i="384"/>
  <c r="H37" i="384"/>
  <c r="N36" i="384"/>
  <c r="K36" i="384" s="1"/>
  <c r="J36" i="384"/>
  <c r="I36" i="384"/>
  <c r="H36" i="384"/>
  <c r="N35" i="384"/>
  <c r="K35" i="384"/>
  <c r="J35" i="384"/>
  <c r="I35" i="384"/>
  <c r="H35" i="384"/>
  <c r="N34" i="384"/>
  <c r="K34" i="384"/>
  <c r="J34" i="384"/>
  <c r="I34" i="384"/>
  <c r="H34" i="384"/>
  <c r="N33" i="384"/>
  <c r="K33" i="384" s="1"/>
  <c r="J33" i="384"/>
  <c r="I33" i="384"/>
  <c r="H33" i="384"/>
  <c r="N32" i="384"/>
  <c r="N31" i="384"/>
  <c r="N30" i="384"/>
  <c r="D5" i="384"/>
  <c r="R47" i="383"/>
  <c r="F43" i="383" s="1"/>
  <c r="I37" i="383"/>
  <c r="D37" i="383"/>
  <c r="C37" i="383"/>
  <c r="B37" i="383"/>
  <c r="B36" i="383"/>
  <c r="I35" i="383"/>
  <c r="G35" i="383"/>
  <c r="D35" i="383"/>
  <c r="C35" i="383"/>
  <c r="B35" i="383"/>
  <c r="M34" i="383"/>
  <c r="B34" i="383"/>
  <c r="I33" i="383"/>
  <c r="G33" i="383"/>
  <c r="D33" i="383"/>
  <c r="C33" i="383"/>
  <c r="B33" i="383"/>
  <c r="B32" i="383"/>
  <c r="I31" i="383"/>
  <c r="D31" i="383"/>
  <c r="C31" i="383"/>
  <c r="B31" i="383"/>
  <c r="B30" i="383"/>
  <c r="I29" i="383"/>
  <c r="G29" i="383"/>
  <c r="D29" i="383"/>
  <c r="C29" i="383"/>
  <c r="B29" i="383"/>
  <c r="B28" i="383"/>
  <c r="I27" i="383"/>
  <c r="D27" i="383"/>
  <c r="C27" i="383"/>
  <c r="B27" i="383"/>
  <c r="M26" i="383"/>
  <c r="B26" i="383"/>
  <c r="I25" i="383"/>
  <c r="G25" i="383"/>
  <c r="D25" i="383"/>
  <c r="C25" i="383"/>
  <c r="B25" i="383"/>
  <c r="B24" i="383"/>
  <c r="I23" i="383"/>
  <c r="D23" i="383"/>
  <c r="C23" i="383"/>
  <c r="B23" i="383"/>
  <c r="B22" i="383"/>
  <c r="I21" i="383"/>
  <c r="G21" i="383"/>
  <c r="D21" i="383"/>
  <c r="C21" i="383"/>
  <c r="B21" i="383"/>
  <c r="B20" i="383"/>
  <c r="I19" i="383"/>
  <c r="D19" i="383"/>
  <c r="C19" i="383"/>
  <c r="B19" i="383"/>
  <c r="M18" i="383"/>
  <c r="B18" i="383"/>
  <c r="I17" i="383"/>
  <c r="D17" i="383"/>
  <c r="C17" i="383"/>
  <c r="B17" i="383"/>
  <c r="U16" i="383"/>
  <c r="K16" i="383"/>
  <c r="B16" i="383"/>
  <c r="U15" i="383"/>
  <c r="I15" i="383"/>
  <c r="D15" i="383"/>
  <c r="C15" i="383"/>
  <c r="B15" i="383"/>
  <c r="U14" i="383"/>
  <c r="B14" i="383"/>
  <c r="U13" i="383"/>
  <c r="I13" i="383"/>
  <c r="G13" i="383"/>
  <c r="D13" i="383"/>
  <c r="C13" i="383"/>
  <c r="B13" i="383"/>
  <c r="U12" i="383"/>
  <c r="B12" i="383"/>
  <c r="U11" i="383"/>
  <c r="I11" i="383"/>
  <c r="D11" i="383"/>
  <c r="C11" i="383"/>
  <c r="B11" i="383"/>
  <c r="U10" i="383"/>
  <c r="M10" i="383"/>
  <c r="B10" i="383"/>
  <c r="U9" i="383"/>
  <c r="I9" i="383"/>
  <c r="G9" i="383"/>
  <c r="D9" i="383"/>
  <c r="C9" i="383"/>
  <c r="B9" i="383"/>
  <c r="U8" i="383"/>
  <c r="U7" i="383"/>
  <c r="I7" i="383"/>
  <c r="D7" i="383"/>
  <c r="C7" i="383"/>
  <c r="B7" i="383"/>
  <c r="R4" i="383"/>
  <c r="O47" i="383" s="1"/>
  <c r="K4" i="383"/>
  <c r="G4" i="383"/>
  <c r="A4" i="383"/>
  <c r="A1" i="383"/>
  <c r="K41" i="382"/>
  <c r="J18" i="382"/>
  <c r="H18" i="382"/>
  <c r="F18" i="382"/>
  <c r="D18" i="382"/>
  <c r="L13" i="382"/>
  <c r="I13" i="382"/>
  <c r="D13" i="382"/>
  <c r="C13" i="382"/>
  <c r="L11" i="382"/>
  <c r="I11" i="382"/>
  <c r="D11" i="382"/>
  <c r="C11" i="382"/>
  <c r="L9" i="382"/>
  <c r="I9" i="382"/>
  <c r="D9" i="382"/>
  <c r="C9" i="382"/>
  <c r="L7" i="382"/>
  <c r="Y5" i="382"/>
  <c r="AG1" i="382" s="1"/>
  <c r="Y3" i="382"/>
  <c r="N122" i="381"/>
  <c r="K122" i="381"/>
  <c r="J122" i="381"/>
  <c r="I122" i="381"/>
  <c r="H122" i="381"/>
  <c r="N121" i="381"/>
  <c r="K121" i="381"/>
  <c r="J121" i="381"/>
  <c r="I121" i="381"/>
  <c r="H121" i="381"/>
  <c r="N120" i="381"/>
  <c r="K120" i="381"/>
  <c r="J120" i="381"/>
  <c r="I120" i="381"/>
  <c r="H120" i="381"/>
  <c r="N119" i="381"/>
  <c r="K119" i="381" s="1"/>
  <c r="J119" i="381"/>
  <c r="I119" i="381"/>
  <c r="H119" i="381"/>
  <c r="N118" i="381"/>
  <c r="K118" i="381" s="1"/>
  <c r="J118" i="381"/>
  <c r="I118" i="381"/>
  <c r="H118" i="381"/>
  <c r="N117" i="381"/>
  <c r="K117" i="381"/>
  <c r="J117" i="381"/>
  <c r="I117" i="381"/>
  <c r="H117" i="381"/>
  <c r="N116" i="381"/>
  <c r="K116" i="381" s="1"/>
  <c r="J116" i="381"/>
  <c r="I116" i="381"/>
  <c r="H116" i="381"/>
  <c r="N115" i="381"/>
  <c r="K115" i="381" s="1"/>
  <c r="J115" i="381"/>
  <c r="I115" i="381"/>
  <c r="H115" i="381"/>
  <c r="N114" i="381"/>
  <c r="K114" i="381" s="1"/>
  <c r="J114" i="381"/>
  <c r="I114" i="381"/>
  <c r="H114" i="381"/>
  <c r="N113" i="381"/>
  <c r="K113" i="381" s="1"/>
  <c r="J113" i="381"/>
  <c r="I113" i="381"/>
  <c r="H113" i="381"/>
  <c r="N112" i="381"/>
  <c r="K112" i="381" s="1"/>
  <c r="J112" i="381"/>
  <c r="I112" i="381"/>
  <c r="H112" i="381"/>
  <c r="N111" i="381"/>
  <c r="K111" i="381"/>
  <c r="J111" i="381"/>
  <c r="I111" i="381"/>
  <c r="H111" i="381"/>
  <c r="N110" i="381"/>
  <c r="K110" i="381"/>
  <c r="J110" i="381"/>
  <c r="I110" i="381"/>
  <c r="H110" i="381"/>
  <c r="N109" i="381"/>
  <c r="K109" i="381"/>
  <c r="J109" i="381"/>
  <c r="I109" i="381"/>
  <c r="H109" i="381"/>
  <c r="N108" i="381"/>
  <c r="K108" i="381"/>
  <c r="J108" i="381"/>
  <c r="I108" i="381"/>
  <c r="H108" i="381"/>
  <c r="N107" i="381"/>
  <c r="K107" i="381"/>
  <c r="J107" i="381"/>
  <c r="I107" i="381"/>
  <c r="H107" i="381"/>
  <c r="N106" i="381"/>
  <c r="K106" i="381" s="1"/>
  <c r="J106" i="381"/>
  <c r="I106" i="381"/>
  <c r="H106" i="381"/>
  <c r="N105" i="381"/>
  <c r="K105" i="381"/>
  <c r="J105" i="381"/>
  <c r="I105" i="381"/>
  <c r="H105" i="381"/>
  <c r="N104" i="381"/>
  <c r="K104" i="381" s="1"/>
  <c r="J104" i="381"/>
  <c r="I104" i="381"/>
  <c r="H104" i="381"/>
  <c r="N103" i="381"/>
  <c r="K103" i="381" s="1"/>
  <c r="J103" i="381"/>
  <c r="I103" i="381"/>
  <c r="H103" i="381"/>
  <c r="N102" i="381"/>
  <c r="K102" i="381" s="1"/>
  <c r="J102" i="381"/>
  <c r="I102" i="381"/>
  <c r="H102" i="381"/>
  <c r="N101" i="381"/>
  <c r="K101" i="381" s="1"/>
  <c r="J101" i="381"/>
  <c r="I101" i="381"/>
  <c r="H101" i="381"/>
  <c r="N100" i="381"/>
  <c r="K100" i="381" s="1"/>
  <c r="J100" i="381"/>
  <c r="I100" i="381"/>
  <c r="H100" i="381"/>
  <c r="N99" i="381"/>
  <c r="K99" i="381"/>
  <c r="J99" i="381"/>
  <c r="I99" i="381"/>
  <c r="H99" i="381"/>
  <c r="N98" i="381"/>
  <c r="K98" i="381"/>
  <c r="J98" i="381"/>
  <c r="I98" i="381"/>
  <c r="H98" i="381"/>
  <c r="N97" i="381"/>
  <c r="K97" i="381"/>
  <c r="J97" i="381"/>
  <c r="I97" i="381"/>
  <c r="H97" i="381"/>
  <c r="N96" i="381"/>
  <c r="K96" i="381"/>
  <c r="J96" i="381"/>
  <c r="I96" i="381"/>
  <c r="H96" i="381"/>
  <c r="N95" i="381"/>
  <c r="K95" i="381"/>
  <c r="J95" i="381"/>
  <c r="I95" i="381"/>
  <c r="H95" i="381"/>
  <c r="N94" i="381"/>
  <c r="K94" i="381" s="1"/>
  <c r="J94" i="381"/>
  <c r="I94" i="381"/>
  <c r="H94" i="381"/>
  <c r="N93" i="381"/>
  <c r="K93" i="381"/>
  <c r="J93" i="381"/>
  <c r="I93" i="381"/>
  <c r="H93" i="381"/>
  <c r="N92" i="381"/>
  <c r="K92" i="381" s="1"/>
  <c r="J92" i="381"/>
  <c r="I92" i="381"/>
  <c r="H92" i="381"/>
  <c r="N91" i="381"/>
  <c r="K91" i="381" s="1"/>
  <c r="J91" i="381"/>
  <c r="I91" i="381"/>
  <c r="H91" i="381"/>
  <c r="N90" i="381"/>
  <c r="K90" i="381" s="1"/>
  <c r="J90" i="381"/>
  <c r="I90" i="381"/>
  <c r="H90" i="381"/>
  <c r="N89" i="381"/>
  <c r="K89" i="381" s="1"/>
  <c r="J89" i="381"/>
  <c r="I89" i="381"/>
  <c r="H89" i="381"/>
  <c r="N88" i="381"/>
  <c r="K88" i="381" s="1"/>
  <c r="J88" i="381"/>
  <c r="I88" i="381"/>
  <c r="H88" i="381"/>
  <c r="N87" i="381"/>
  <c r="K87" i="381"/>
  <c r="J87" i="381"/>
  <c r="I87" i="381"/>
  <c r="H87" i="381"/>
  <c r="N86" i="381"/>
  <c r="K86" i="381"/>
  <c r="J86" i="381"/>
  <c r="I86" i="381"/>
  <c r="H86" i="381"/>
  <c r="N85" i="381"/>
  <c r="K85" i="381"/>
  <c r="J85" i="381"/>
  <c r="I85" i="381"/>
  <c r="H85" i="381"/>
  <c r="N84" i="381"/>
  <c r="K84" i="381"/>
  <c r="J84" i="381"/>
  <c r="I84" i="381"/>
  <c r="H84" i="381"/>
  <c r="N83" i="381"/>
  <c r="K83" i="381"/>
  <c r="J83" i="381"/>
  <c r="I83" i="381"/>
  <c r="H83" i="381"/>
  <c r="N82" i="381"/>
  <c r="K82" i="381" s="1"/>
  <c r="J82" i="381"/>
  <c r="I82" i="381"/>
  <c r="H82" i="381"/>
  <c r="N81" i="381"/>
  <c r="K81" i="381"/>
  <c r="J81" i="381"/>
  <c r="I81" i="381"/>
  <c r="H81" i="381"/>
  <c r="N80" i="381"/>
  <c r="K80" i="381" s="1"/>
  <c r="J80" i="381"/>
  <c r="I80" i="381"/>
  <c r="H80" i="381"/>
  <c r="N79" i="381"/>
  <c r="K79" i="381" s="1"/>
  <c r="J79" i="381"/>
  <c r="I79" i="381"/>
  <c r="H79" i="381"/>
  <c r="N78" i="381"/>
  <c r="K78" i="381" s="1"/>
  <c r="J78" i="381"/>
  <c r="I78" i="381"/>
  <c r="H78" i="381"/>
  <c r="N77" i="381"/>
  <c r="K77" i="381"/>
  <c r="J77" i="381"/>
  <c r="I77" i="381"/>
  <c r="H77" i="381"/>
  <c r="N76" i="381"/>
  <c r="K76" i="381" s="1"/>
  <c r="J76" i="381"/>
  <c r="I76" i="381"/>
  <c r="H76" i="381"/>
  <c r="N75" i="381"/>
  <c r="K75" i="381"/>
  <c r="J75" i="381"/>
  <c r="I75" i="381"/>
  <c r="H75" i="381"/>
  <c r="N74" i="381"/>
  <c r="K74" i="381"/>
  <c r="J74" i="381"/>
  <c r="I74" i="381"/>
  <c r="H74" i="381"/>
  <c r="N73" i="381"/>
  <c r="K73" i="381"/>
  <c r="J73" i="381"/>
  <c r="I73" i="381"/>
  <c r="H73" i="381"/>
  <c r="N72" i="381"/>
  <c r="K72" i="381"/>
  <c r="J72" i="381"/>
  <c r="I72" i="381"/>
  <c r="H72" i="381"/>
  <c r="N71" i="381"/>
  <c r="K71" i="381"/>
  <c r="J71" i="381"/>
  <c r="I71" i="381"/>
  <c r="H71" i="381"/>
  <c r="N70" i="381"/>
  <c r="K70" i="381" s="1"/>
  <c r="J70" i="381"/>
  <c r="I70" i="381"/>
  <c r="H70" i="381"/>
  <c r="N69" i="381"/>
  <c r="K69" i="381"/>
  <c r="J69" i="381"/>
  <c r="I69" i="381"/>
  <c r="H69" i="381"/>
  <c r="N68" i="381"/>
  <c r="K68" i="381" s="1"/>
  <c r="J68" i="381"/>
  <c r="I68" i="381"/>
  <c r="H68" i="381"/>
  <c r="N67" i="381"/>
  <c r="K67" i="381" s="1"/>
  <c r="J67" i="381"/>
  <c r="I67" i="381"/>
  <c r="H67" i="381"/>
  <c r="N66" i="381"/>
  <c r="K66" i="381" s="1"/>
  <c r="J66" i="381"/>
  <c r="I66" i="381"/>
  <c r="H66" i="381"/>
  <c r="N65" i="381"/>
  <c r="K65" i="381"/>
  <c r="J65" i="381"/>
  <c r="I65" i="381"/>
  <c r="H65" i="381"/>
  <c r="N64" i="381"/>
  <c r="K64" i="381" s="1"/>
  <c r="J64" i="381"/>
  <c r="I64" i="381"/>
  <c r="H64" i="381"/>
  <c r="N63" i="381"/>
  <c r="K63" i="381"/>
  <c r="J63" i="381"/>
  <c r="I63" i="381"/>
  <c r="H63" i="381"/>
  <c r="N62" i="381"/>
  <c r="K62" i="381"/>
  <c r="J62" i="381"/>
  <c r="I62" i="381"/>
  <c r="H62" i="381"/>
  <c r="N61" i="381"/>
  <c r="K61" i="381" s="1"/>
  <c r="J61" i="381"/>
  <c r="I61" i="381"/>
  <c r="H61" i="381"/>
  <c r="N60" i="381"/>
  <c r="K60" i="381"/>
  <c r="J60" i="381"/>
  <c r="I60" i="381"/>
  <c r="H60" i="381"/>
  <c r="N59" i="381"/>
  <c r="K59" i="381"/>
  <c r="J59" i="381"/>
  <c r="I59" i="381"/>
  <c r="H59" i="381"/>
  <c r="N58" i="381"/>
  <c r="K58" i="381" s="1"/>
  <c r="J58" i="381"/>
  <c r="I58" i="381"/>
  <c r="H58" i="381"/>
  <c r="N57" i="381"/>
  <c r="K57" i="381"/>
  <c r="J57" i="381"/>
  <c r="I57" i="381"/>
  <c r="H57" i="381"/>
  <c r="N56" i="381"/>
  <c r="K56" i="381" s="1"/>
  <c r="J56" i="381"/>
  <c r="I56" i="381"/>
  <c r="H56" i="381"/>
  <c r="N55" i="381"/>
  <c r="K55" i="381" s="1"/>
  <c r="J55" i="381"/>
  <c r="I55" i="381"/>
  <c r="H55" i="381"/>
  <c r="N54" i="381"/>
  <c r="K54" i="381"/>
  <c r="J54" i="381"/>
  <c r="I54" i="381"/>
  <c r="H54" i="381"/>
  <c r="N53" i="381"/>
  <c r="K53" i="381" s="1"/>
  <c r="J53" i="381"/>
  <c r="I53" i="381"/>
  <c r="H53" i="381"/>
  <c r="N52" i="381"/>
  <c r="K52" i="381" s="1"/>
  <c r="J52" i="381"/>
  <c r="I52" i="381"/>
  <c r="H52" i="381"/>
  <c r="N51" i="381"/>
  <c r="K51" i="381"/>
  <c r="J51" i="381"/>
  <c r="I51" i="381"/>
  <c r="H51" i="381"/>
  <c r="N50" i="381"/>
  <c r="K50" i="381"/>
  <c r="J50" i="381"/>
  <c r="I50" i="381"/>
  <c r="H50" i="381"/>
  <c r="N49" i="381"/>
  <c r="K49" i="381" s="1"/>
  <c r="J49" i="381"/>
  <c r="I49" i="381"/>
  <c r="H49" i="381"/>
  <c r="N48" i="381"/>
  <c r="K48" i="381"/>
  <c r="J48" i="381"/>
  <c r="I48" i="381"/>
  <c r="H48" i="381"/>
  <c r="N47" i="381"/>
  <c r="K47" i="381"/>
  <c r="J47" i="381"/>
  <c r="I47" i="381"/>
  <c r="H47" i="381"/>
  <c r="N46" i="381"/>
  <c r="K46" i="381" s="1"/>
  <c r="J46" i="381"/>
  <c r="I46" i="381"/>
  <c r="H46" i="381"/>
  <c r="N45" i="381"/>
  <c r="K45" i="381"/>
  <c r="J45" i="381"/>
  <c r="I45" i="381"/>
  <c r="H45" i="381"/>
  <c r="N44" i="381"/>
  <c r="K44" i="381" s="1"/>
  <c r="J44" i="381"/>
  <c r="I44" i="381"/>
  <c r="H44" i="381"/>
  <c r="N43" i="381"/>
  <c r="K43" i="381" s="1"/>
  <c r="J43" i="381"/>
  <c r="I43" i="381"/>
  <c r="H43" i="381"/>
  <c r="N42" i="381"/>
  <c r="K42" i="381"/>
  <c r="J42" i="381"/>
  <c r="I42" i="381"/>
  <c r="H42" i="381"/>
  <c r="N41" i="381"/>
  <c r="K41" i="381" s="1"/>
  <c r="J41" i="381"/>
  <c r="I41" i="381"/>
  <c r="H41" i="381"/>
  <c r="N40" i="381"/>
  <c r="K40" i="381" s="1"/>
  <c r="J40" i="381"/>
  <c r="I40" i="381"/>
  <c r="H40" i="381"/>
  <c r="N39" i="381"/>
  <c r="K39" i="381"/>
  <c r="J39" i="381"/>
  <c r="I39" i="381"/>
  <c r="H39" i="381"/>
  <c r="N38" i="381"/>
  <c r="K38" i="381"/>
  <c r="J38" i="381"/>
  <c r="I38" i="381"/>
  <c r="H38" i="381"/>
  <c r="N37" i="381"/>
  <c r="K37" i="381" s="1"/>
  <c r="J37" i="381"/>
  <c r="I37" i="381"/>
  <c r="H37" i="381"/>
  <c r="N36" i="381"/>
  <c r="K36" i="381"/>
  <c r="J36" i="381"/>
  <c r="I36" i="381"/>
  <c r="H36" i="381"/>
  <c r="N35" i="381"/>
  <c r="K35" i="381"/>
  <c r="J35" i="381"/>
  <c r="I35" i="381"/>
  <c r="H35" i="381"/>
  <c r="N34" i="381"/>
  <c r="K34" i="381" s="1"/>
  <c r="J34" i="381"/>
  <c r="I34" i="381"/>
  <c r="H34" i="381"/>
  <c r="N33" i="381"/>
  <c r="K33" i="381"/>
  <c r="J33" i="381"/>
  <c r="I33" i="381"/>
  <c r="H33" i="381"/>
  <c r="N32" i="381"/>
  <c r="N31" i="381"/>
  <c r="N30" i="381"/>
  <c r="D5" i="381"/>
  <c r="K41" i="380"/>
  <c r="J18" i="380"/>
  <c r="H18" i="380"/>
  <c r="F18" i="380"/>
  <c r="D18" i="380"/>
  <c r="L13" i="380"/>
  <c r="I13" i="380"/>
  <c r="D13" i="380"/>
  <c r="C13" i="380"/>
  <c r="L11" i="380"/>
  <c r="I11" i="380"/>
  <c r="D11" i="380"/>
  <c r="C11" i="380"/>
  <c r="L9" i="380"/>
  <c r="I9" i="380"/>
  <c r="D9" i="380"/>
  <c r="C9" i="380"/>
  <c r="L7" i="380"/>
  <c r="Y5" i="380"/>
  <c r="AG1" i="380" s="1"/>
  <c r="Y3" i="380"/>
  <c r="N122" i="379"/>
  <c r="K122" i="379" s="1"/>
  <c r="J122" i="379"/>
  <c r="I122" i="379"/>
  <c r="H122" i="379"/>
  <c r="N121" i="379"/>
  <c r="K121" i="379" s="1"/>
  <c r="J121" i="379"/>
  <c r="I121" i="379"/>
  <c r="H121" i="379"/>
  <c r="N120" i="379"/>
  <c r="K120" i="379" s="1"/>
  <c r="J120" i="379"/>
  <c r="I120" i="379"/>
  <c r="H120" i="379"/>
  <c r="N119" i="379"/>
  <c r="K119" i="379"/>
  <c r="J119" i="379"/>
  <c r="I119" i="379"/>
  <c r="H119" i="379"/>
  <c r="N118" i="379"/>
  <c r="K118" i="379"/>
  <c r="J118" i="379"/>
  <c r="I118" i="379"/>
  <c r="H118" i="379"/>
  <c r="N117" i="379"/>
  <c r="K117" i="379"/>
  <c r="J117" i="379"/>
  <c r="I117" i="379"/>
  <c r="H117" i="379"/>
  <c r="N116" i="379"/>
  <c r="K116" i="379" s="1"/>
  <c r="J116" i="379"/>
  <c r="I116" i="379"/>
  <c r="H116" i="379"/>
  <c r="N115" i="379"/>
  <c r="K115" i="379" s="1"/>
  <c r="J115" i="379"/>
  <c r="I115" i="379"/>
  <c r="H115" i="379"/>
  <c r="N114" i="379"/>
  <c r="K114" i="379" s="1"/>
  <c r="J114" i="379"/>
  <c r="I114" i="379"/>
  <c r="H114" i="379"/>
  <c r="N113" i="379"/>
  <c r="K113" i="379"/>
  <c r="J113" i="379"/>
  <c r="I113" i="379"/>
  <c r="H113" i="379"/>
  <c r="N112" i="379"/>
  <c r="K112" i="379" s="1"/>
  <c r="J112" i="379"/>
  <c r="I112" i="379"/>
  <c r="H112" i="379"/>
  <c r="N111" i="379"/>
  <c r="K111" i="379"/>
  <c r="J111" i="379"/>
  <c r="I111" i="379"/>
  <c r="H111" i="379"/>
  <c r="N110" i="379"/>
  <c r="K110" i="379" s="1"/>
  <c r="J110" i="379"/>
  <c r="I110" i="379"/>
  <c r="H110" i="379"/>
  <c r="N109" i="379"/>
  <c r="K109" i="379"/>
  <c r="J109" i="379"/>
  <c r="I109" i="379"/>
  <c r="H109" i="379"/>
  <c r="N108" i="379"/>
  <c r="K108" i="379" s="1"/>
  <c r="J108" i="379"/>
  <c r="I108" i="379"/>
  <c r="H108" i="379"/>
  <c r="N107" i="379"/>
  <c r="K107" i="379"/>
  <c r="J107" i="379"/>
  <c r="I107" i="379"/>
  <c r="H107" i="379"/>
  <c r="N106" i="379"/>
  <c r="K106" i="379"/>
  <c r="J106" i="379"/>
  <c r="I106" i="379"/>
  <c r="H106" i="379"/>
  <c r="N105" i="379"/>
  <c r="K105" i="379"/>
  <c r="J105" i="379"/>
  <c r="I105" i="379"/>
  <c r="H105" i="379"/>
  <c r="N104" i="379"/>
  <c r="K104" i="379" s="1"/>
  <c r="J104" i="379"/>
  <c r="I104" i="379"/>
  <c r="H104" i="379"/>
  <c r="N103" i="379"/>
  <c r="K103" i="379" s="1"/>
  <c r="J103" i="379"/>
  <c r="I103" i="379"/>
  <c r="H103" i="379"/>
  <c r="N102" i="379"/>
  <c r="K102" i="379" s="1"/>
  <c r="J102" i="379"/>
  <c r="I102" i="379"/>
  <c r="H102" i="379"/>
  <c r="N101" i="379"/>
  <c r="K101" i="379"/>
  <c r="J101" i="379"/>
  <c r="I101" i="379"/>
  <c r="H101" i="379"/>
  <c r="N100" i="379"/>
  <c r="K100" i="379" s="1"/>
  <c r="J100" i="379"/>
  <c r="I100" i="379"/>
  <c r="H100" i="379"/>
  <c r="N99" i="379"/>
  <c r="K99" i="379"/>
  <c r="J99" i="379"/>
  <c r="I99" i="379"/>
  <c r="H99" i="379"/>
  <c r="N98" i="379"/>
  <c r="K98" i="379" s="1"/>
  <c r="J98" i="379"/>
  <c r="I98" i="379"/>
  <c r="H98" i="379"/>
  <c r="N97" i="379"/>
  <c r="K97" i="379"/>
  <c r="J97" i="379"/>
  <c r="I97" i="379"/>
  <c r="H97" i="379"/>
  <c r="N96" i="379"/>
  <c r="K96" i="379" s="1"/>
  <c r="J96" i="379"/>
  <c r="I96" i="379"/>
  <c r="H96" i="379"/>
  <c r="N95" i="379"/>
  <c r="K95" i="379"/>
  <c r="J95" i="379"/>
  <c r="I95" i="379"/>
  <c r="H95" i="379"/>
  <c r="N94" i="379"/>
  <c r="K94" i="379"/>
  <c r="J94" i="379"/>
  <c r="I94" i="379"/>
  <c r="H94" i="379"/>
  <c r="N93" i="379"/>
  <c r="K93" i="379"/>
  <c r="J93" i="379"/>
  <c r="I93" i="379"/>
  <c r="H93" i="379"/>
  <c r="N92" i="379"/>
  <c r="K92" i="379" s="1"/>
  <c r="J92" i="379"/>
  <c r="I92" i="379"/>
  <c r="H92" i="379"/>
  <c r="N91" i="379"/>
  <c r="K91" i="379" s="1"/>
  <c r="J91" i="379"/>
  <c r="I91" i="379"/>
  <c r="H91" i="379"/>
  <c r="N90" i="379"/>
  <c r="K90" i="379" s="1"/>
  <c r="J90" i="379"/>
  <c r="I90" i="379"/>
  <c r="H90" i="379"/>
  <c r="N89" i="379"/>
  <c r="K89" i="379"/>
  <c r="J89" i="379"/>
  <c r="I89" i="379"/>
  <c r="H89" i="379"/>
  <c r="N88" i="379"/>
  <c r="K88" i="379" s="1"/>
  <c r="J88" i="379"/>
  <c r="I88" i="379"/>
  <c r="H88" i="379"/>
  <c r="N87" i="379"/>
  <c r="K87" i="379"/>
  <c r="J87" i="379"/>
  <c r="I87" i="379"/>
  <c r="H87" i="379"/>
  <c r="N86" i="379"/>
  <c r="K86" i="379" s="1"/>
  <c r="J86" i="379"/>
  <c r="I86" i="379"/>
  <c r="H86" i="379"/>
  <c r="N85" i="379"/>
  <c r="K85" i="379"/>
  <c r="J85" i="379"/>
  <c r="I85" i="379"/>
  <c r="H85" i="379"/>
  <c r="N84" i="379"/>
  <c r="K84" i="379" s="1"/>
  <c r="J84" i="379"/>
  <c r="I84" i="379"/>
  <c r="H84" i="379"/>
  <c r="N83" i="379"/>
  <c r="K83" i="379"/>
  <c r="J83" i="379"/>
  <c r="I83" i="379"/>
  <c r="H83" i="379"/>
  <c r="N82" i="379"/>
  <c r="K82" i="379"/>
  <c r="J82" i="379"/>
  <c r="I82" i="379"/>
  <c r="H82" i="379"/>
  <c r="N81" i="379"/>
  <c r="K81" i="379"/>
  <c r="J81" i="379"/>
  <c r="I81" i="379"/>
  <c r="H81" i="379"/>
  <c r="N80" i="379"/>
  <c r="K80" i="379" s="1"/>
  <c r="J80" i="379"/>
  <c r="I80" i="379"/>
  <c r="H80" i="379"/>
  <c r="N79" i="379"/>
  <c r="K79" i="379" s="1"/>
  <c r="J79" i="379"/>
  <c r="I79" i="379"/>
  <c r="H79" i="379"/>
  <c r="N78" i="379"/>
  <c r="K78" i="379" s="1"/>
  <c r="J78" i="379"/>
  <c r="I78" i="379"/>
  <c r="H78" i="379"/>
  <c r="N77" i="379"/>
  <c r="K77" i="379"/>
  <c r="J77" i="379"/>
  <c r="I77" i="379"/>
  <c r="H77" i="379"/>
  <c r="N76" i="379"/>
  <c r="K76" i="379" s="1"/>
  <c r="J76" i="379"/>
  <c r="I76" i="379"/>
  <c r="H76" i="379"/>
  <c r="N75" i="379"/>
  <c r="K75" i="379"/>
  <c r="J75" i="379"/>
  <c r="I75" i="379"/>
  <c r="H75" i="379"/>
  <c r="N74" i="379"/>
  <c r="K74" i="379" s="1"/>
  <c r="J74" i="379"/>
  <c r="I74" i="379"/>
  <c r="H74" i="379"/>
  <c r="N73" i="379"/>
  <c r="K73" i="379"/>
  <c r="J73" i="379"/>
  <c r="I73" i="379"/>
  <c r="H73" i="379"/>
  <c r="N72" i="379"/>
  <c r="K72" i="379" s="1"/>
  <c r="J72" i="379"/>
  <c r="I72" i="379"/>
  <c r="H72" i="379"/>
  <c r="N71" i="379"/>
  <c r="K71" i="379"/>
  <c r="J71" i="379"/>
  <c r="I71" i="379"/>
  <c r="H71" i="379"/>
  <c r="N70" i="379"/>
  <c r="K70" i="379"/>
  <c r="J70" i="379"/>
  <c r="I70" i="379"/>
  <c r="H70" i="379"/>
  <c r="N69" i="379"/>
  <c r="K69" i="379"/>
  <c r="J69" i="379"/>
  <c r="I69" i="379"/>
  <c r="H69" i="379"/>
  <c r="N68" i="379"/>
  <c r="K68" i="379" s="1"/>
  <c r="J68" i="379"/>
  <c r="I68" i="379"/>
  <c r="H68" i="379"/>
  <c r="N67" i="379"/>
  <c r="K67" i="379" s="1"/>
  <c r="J67" i="379"/>
  <c r="I67" i="379"/>
  <c r="H67" i="379"/>
  <c r="N66" i="379"/>
  <c r="K66" i="379" s="1"/>
  <c r="J66" i="379"/>
  <c r="I66" i="379"/>
  <c r="H66" i="379"/>
  <c r="N65" i="379"/>
  <c r="K65" i="379"/>
  <c r="J65" i="379"/>
  <c r="I65" i="379"/>
  <c r="H65" i="379"/>
  <c r="N64" i="379"/>
  <c r="K64" i="379" s="1"/>
  <c r="J64" i="379"/>
  <c r="I64" i="379"/>
  <c r="H64" i="379"/>
  <c r="N63" i="379"/>
  <c r="K63" i="379"/>
  <c r="J63" i="379"/>
  <c r="I63" i="379"/>
  <c r="H63" i="379"/>
  <c r="N62" i="379"/>
  <c r="K62" i="379" s="1"/>
  <c r="J62" i="379"/>
  <c r="I62" i="379"/>
  <c r="H62" i="379"/>
  <c r="N61" i="379"/>
  <c r="K61" i="379"/>
  <c r="J61" i="379"/>
  <c r="I61" i="379"/>
  <c r="H61" i="379"/>
  <c r="N60" i="379"/>
  <c r="K60" i="379" s="1"/>
  <c r="J60" i="379"/>
  <c r="I60" i="379"/>
  <c r="H60" i="379"/>
  <c r="N59" i="379"/>
  <c r="K59" i="379"/>
  <c r="J59" i="379"/>
  <c r="I59" i="379"/>
  <c r="H59" i="379"/>
  <c r="N58" i="379"/>
  <c r="K58" i="379"/>
  <c r="J58" i="379"/>
  <c r="I58" i="379"/>
  <c r="H58" i="379"/>
  <c r="N57" i="379"/>
  <c r="K57" i="379"/>
  <c r="J57" i="379"/>
  <c r="I57" i="379"/>
  <c r="H57" i="379"/>
  <c r="N56" i="379"/>
  <c r="K56" i="379" s="1"/>
  <c r="J56" i="379"/>
  <c r="I56" i="379"/>
  <c r="H56" i="379"/>
  <c r="N55" i="379"/>
  <c r="K55" i="379" s="1"/>
  <c r="J55" i="379"/>
  <c r="I55" i="379"/>
  <c r="H55" i="379"/>
  <c r="N54" i="379"/>
  <c r="K54" i="379" s="1"/>
  <c r="J54" i="379"/>
  <c r="I54" i="379"/>
  <c r="H54" i="379"/>
  <c r="N53" i="379"/>
  <c r="K53" i="379"/>
  <c r="J53" i="379"/>
  <c r="I53" i="379"/>
  <c r="H53" i="379"/>
  <c r="N52" i="379"/>
  <c r="K52" i="379" s="1"/>
  <c r="J52" i="379"/>
  <c r="I52" i="379"/>
  <c r="H52" i="379"/>
  <c r="N51" i="379"/>
  <c r="K51" i="379"/>
  <c r="J51" i="379"/>
  <c r="I51" i="379"/>
  <c r="H51" i="379"/>
  <c r="N50" i="379"/>
  <c r="K50" i="379" s="1"/>
  <c r="J50" i="379"/>
  <c r="I50" i="379"/>
  <c r="H50" i="379"/>
  <c r="N49" i="379"/>
  <c r="K49" i="379"/>
  <c r="J49" i="379"/>
  <c r="I49" i="379"/>
  <c r="H49" i="379"/>
  <c r="N48" i="379"/>
  <c r="K48" i="379" s="1"/>
  <c r="J48" i="379"/>
  <c r="I48" i="379"/>
  <c r="H48" i="379"/>
  <c r="N47" i="379"/>
  <c r="K47" i="379"/>
  <c r="J47" i="379"/>
  <c r="I47" i="379"/>
  <c r="H47" i="379"/>
  <c r="N46" i="379"/>
  <c r="K46" i="379"/>
  <c r="J46" i="379"/>
  <c r="I46" i="379"/>
  <c r="H46" i="379"/>
  <c r="N45" i="379"/>
  <c r="K45" i="379"/>
  <c r="J45" i="379"/>
  <c r="I45" i="379"/>
  <c r="H45" i="379"/>
  <c r="N44" i="379"/>
  <c r="K44" i="379" s="1"/>
  <c r="J44" i="379"/>
  <c r="I44" i="379"/>
  <c r="H44" i="379"/>
  <c r="N43" i="379"/>
  <c r="K43" i="379" s="1"/>
  <c r="J43" i="379"/>
  <c r="I43" i="379"/>
  <c r="H43" i="379"/>
  <c r="N42" i="379"/>
  <c r="K42" i="379" s="1"/>
  <c r="J42" i="379"/>
  <c r="I42" i="379"/>
  <c r="H42" i="379"/>
  <c r="N41" i="379"/>
  <c r="K41" i="379"/>
  <c r="J41" i="379"/>
  <c r="I41" i="379"/>
  <c r="H41" i="379"/>
  <c r="N40" i="379"/>
  <c r="K40" i="379" s="1"/>
  <c r="J40" i="379"/>
  <c r="I40" i="379"/>
  <c r="H40" i="379"/>
  <c r="N39" i="379"/>
  <c r="K39" i="379"/>
  <c r="J39" i="379"/>
  <c r="I39" i="379"/>
  <c r="H39" i="379"/>
  <c r="N38" i="379"/>
  <c r="K38" i="379" s="1"/>
  <c r="J38" i="379"/>
  <c r="I38" i="379"/>
  <c r="H38" i="379"/>
  <c r="N37" i="379"/>
  <c r="K37" i="379"/>
  <c r="J37" i="379"/>
  <c r="I37" i="379"/>
  <c r="H37" i="379"/>
  <c r="N36" i="379"/>
  <c r="K36" i="379" s="1"/>
  <c r="J36" i="379"/>
  <c r="I36" i="379"/>
  <c r="H36" i="379"/>
  <c r="N35" i="379"/>
  <c r="K35" i="379"/>
  <c r="J35" i="379"/>
  <c r="I35" i="379"/>
  <c r="H35" i="379"/>
  <c r="N34" i="379"/>
  <c r="K34" i="379"/>
  <c r="J34" i="379"/>
  <c r="I34" i="379"/>
  <c r="H34" i="379"/>
  <c r="N33" i="379"/>
  <c r="K33" i="379"/>
  <c r="J33" i="379"/>
  <c r="I33" i="379"/>
  <c r="H33" i="379"/>
  <c r="N32" i="379"/>
  <c r="N31" i="379"/>
  <c r="N30" i="379"/>
  <c r="D5" i="379"/>
  <c r="K41" i="378"/>
  <c r="B20" i="378"/>
  <c r="B19" i="378"/>
  <c r="F18" i="378"/>
  <c r="D18" i="378"/>
  <c r="L11" i="378"/>
  <c r="I11" i="378"/>
  <c r="D11" i="378"/>
  <c r="C11" i="378"/>
  <c r="L9" i="378"/>
  <c r="I9" i="378"/>
  <c r="D9" i="378"/>
  <c r="C9" i="378"/>
  <c r="L7" i="378"/>
  <c r="I7" i="378"/>
  <c r="D7" i="378"/>
  <c r="C7" i="378"/>
  <c r="Y5" i="378"/>
  <c r="AF1" i="378" s="1"/>
  <c r="Y3" i="378"/>
  <c r="N122" i="377"/>
  <c r="K122" i="377" s="1"/>
  <c r="J122" i="377"/>
  <c r="I122" i="377"/>
  <c r="H122" i="377"/>
  <c r="N121" i="377"/>
  <c r="K121" i="377" s="1"/>
  <c r="J121" i="377"/>
  <c r="I121" i="377"/>
  <c r="H121" i="377"/>
  <c r="N120" i="377"/>
  <c r="K120" i="377" s="1"/>
  <c r="J120" i="377"/>
  <c r="I120" i="377"/>
  <c r="H120" i="377"/>
  <c r="N119" i="377"/>
  <c r="K119" i="377"/>
  <c r="J119" i="377"/>
  <c r="I119" i="377"/>
  <c r="H119" i="377"/>
  <c r="N118" i="377"/>
  <c r="K118" i="377"/>
  <c r="J118" i="377"/>
  <c r="I118" i="377"/>
  <c r="H118" i="377"/>
  <c r="N117" i="377"/>
  <c r="K117" i="377"/>
  <c r="J117" i="377"/>
  <c r="I117" i="377"/>
  <c r="H117" i="377"/>
  <c r="N116" i="377"/>
  <c r="K116" i="377"/>
  <c r="J116" i="377"/>
  <c r="I116" i="377"/>
  <c r="H116" i="377"/>
  <c r="N115" i="377"/>
  <c r="K115" i="377" s="1"/>
  <c r="J115" i="377"/>
  <c r="I115" i="377"/>
  <c r="H115" i="377"/>
  <c r="N114" i="377"/>
  <c r="K114" i="377" s="1"/>
  <c r="J114" i="377"/>
  <c r="I114" i="377"/>
  <c r="H114" i="377"/>
  <c r="N113" i="377"/>
  <c r="K113" i="377"/>
  <c r="J113" i="377"/>
  <c r="I113" i="377"/>
  <c r="H113" i="377"/>
  <c r="N112" i="377"/>
  <c r="K112" i="377"/>
  <c r="J112" i="377"/>
  <c r="I112" i="377"/>
  <c r="H112" i="377"/>
  <c r="N111" i="377"/>
  <c r="K111" i="377"/>
  <c r="J111" i="377"/>
  <c r="I111" i="377"/>
  <c r="H111" i="377"/>
  <c r="N110" i="377"/>
  <c r="K110" i="377" s="1"/>
  <c r="J110" i="377"/>
  <c r="I110" i="377"/>
  <c r="H110" i="377"/>
  <c r="N109" i="377"/>
  <c r="K109" i="377" s="1"/>
  <c r="J109" i="377"/>
  <c r="I109" i="377"/>
  <c r="H109" i="377"/>
  <c r="N108" i="377"/>
  <c r="K108" i="377" s="1"/>
  <c r="J108" i="377"/>
  <c r="I108" i="377"/>
  <c r="H108" i="377"/>
  <c r="N107" i="377"/>
  <c r="K107" i="377"/>
  <c r="J107" i="377"/>
  <c r="I107" i="377"/>
  <c r="H107" i="377"/>
  <c r="N106" i="377"/>
  <c r="K106" i="377"/>
  <c r="J106" i="377"/>
  <c r="I106" i="377"/>
  <c r="H106" i="377"/>
  <c r="N105" i="377"/>
  <c r="K105" i="377"/>
  <c r="J105" i="377"/>
  <c r="I105" i="377"/>
  <c r="H105" i="377"/>
  <c r="N104" i="377"/>
  <c r="K104" i="377"/>
  <c r="J104" i="377"/>
  <c r="I104" i="377"/>
  <c r="H104" i="377"/>
  <c r="N103" i="377"/>
  <c r="K103" i="377" s="1"/>
  <c r="J103" i="377"/>
  <c r="I103" i="377"/>
  <c r="H103" i="377"/>
  <c r="N102" i="377"/>
  <c r="K102" i="377" s="1"/>
  <c r="J102" i="377"/>
  <c r="I102" i="377"/>
  <c r="H102" i="377"/>
  <c r="N101" i="377"/>
  <c r="K101" i="377"/>
  <c r="J101" i="377"/>
  <c r="I101" i="377"/>
  <c r="H101" i="377"/>
  <c r="N100" i="377"/>
  <c r="K100" i="377"/>
  <c r="J100" i="377"/>
  <c r="I100" i="377"/>
  <c r="H100" i="377"/>
  <c r="N99" i="377"/>
  <c r="K99" i="377"/>
  <c r="J99" i="377"/>
  <c r="I99" i="377"/>
  <c r="H99" i="377"/>
  <c r="N98" i="377"/>
  <c r="K98" i="377" s="1"/>
  <c r="J98" i="377"/>
  <c r="I98" i="377"/>
  <c r="H98" i="377"/>
  <c r="N97" i="377"/>
  <c r="K97" i="377" s="1"/>
  <c r="J97" i="377"/>
  <c r="I97" i="377"/>
  <c r="H97" i="377"/>
  <c r="N96" i="377"/>
  <c r="K96" i="377" s="1"/>
  <c r="J96" i="377"/>
  <c r="I96" i="377"/>
  <c r="H96" i="377"/>
  <c r="N95" i="377"/>
  <c r="K95" i="377"/>
  <c r="J95" i="377"/>
  <c r="I95" i="377"/>
  <c r="H95" i="377"/>
  <c r="N94" i="377"/>
  <c r="K94" i="377"/>
  <c r="J94" i="377"/>
  <c r="I94" i="377"/>
  <c r="H94" i="377"/>
  <c r="N93" i="377"/>
  <c r="K93" i="377"/>
  <c r="J93" i="377"/>
  <c r="I93" i="377"/>
  <c r="H93" i="377"/>
  <c r="N92" i="377"/>
  <c r="K92" i="377"/>
  <c r="J92" i="377"/>
  <c r="I92" i="377"/>
  <c r="H92" i="377"/>
  <c r="N91" i="377"/>
  <c r="K91" i="377" s="1"/>
  <c r="J91" i="377"/>
  <c r="I91" i="377"/>
  <c r="H91" i="377"/>
  <c r="N90" i="377"/>
  <c r="K90" i="377" s="1"/>
  <c r="J90" i="377"/>
  <c r="I90" i="377"/>
  <c r="H90" i="377"/>
  <c r="N89" i="377"/>
  <c r="K89" i="377"/>
  <c r="J89" i="377"/>
  <c r="I89" i="377"/>
  <c r="H89" i="377"/>
  <c r="N88" i="377"/>
  <c r="K88" i="377"/>
  <c r="J88" i="377"/>
  <c r="I88" i="377"/>
  <c r="H88" i="377"/>
  <c r="N87" i="377"/>
  <c r="K87" i="377"/>
  <c r="J87" i="377"/>
  <c r="I87" i="377"/>
  <c r="H87" i="377"/>
  <c r="N86" i="377"/>
  <c r="K86" i="377" s="1"/>
  <c r="J86" i="377"/>
  <c r="I86" i="377"/>
  <c r="H86" i="377"/>
  <c r="N85" i="377"/>
  <c r="K85" i="377" s="1"/>
  <c r="J85" i="377"/>
  <c r="I85" i="377"/>
  <c r="H85" i="377"/>
  <c r="N84" i="377"/>
  <c r="K84" i="377" s="1"/>
  <c r="J84" i="377"/>
  <c r="I84" i="377"/>
  <c r="H84" i="377"/>
  <c r="N83" i="377"/>
  <c r="K83" i="377"/>
  <c r="J83" i="377"/>
  <c r="I83" i="377"/>
  <c r="H83" i="377"/>
  <c r="N82" i="377"/>
  <c r="K82" i="377"/>
  <c r="J82" i="377"/>
  <c r="I82" i="377"/>
  <c r="H82" i="377"/>
  <c r="N81" i="377"/>
  <c r="K81" i="377"/>
  <c r="J81" i="377"/>
  <c r="I81" i="377"/>
  <c r="H81" i="377"/>
  <c r="N80" i="377"/>
  <c r="K80" i="377"/>
  <c r="J80" i="377"/>
  <c r="I80" i="377"/>
  <c r="H80" i="377"/>
  <c r="N79" i="377"/>
  <c r="K79" i="377" s="1"/>
  <c r="J79" i="377"/>
  <c r="I79" i="377"/>
  <c r="H79" i="377"/>
  <c r="N78" i="377"/>
  <c r="K78" i="377" s="1"/>
  <c r="J78" i="377"/>
  <c r="I78" i="377"/>
  <c r="H78" i="377"/>
  <c r="N77" i="377"/>
  <c r="K77" i="377"/>
  <c r="J77" i="377"/>
  <c r="I77" i="377"/>
  <c r="H77" i="377"/>
  <c r="N76" i="377"/>
  <c r="K76" i="377"/>
  <c r="J76" i="377"/>
  <c r="I76" i="377"/>
  <c r="H76" i="377"/>
  <c r="N75" i="377"/>
  <c r="K75" i="377"/>
  <c r="J75" i="377"/>
  <c r="I75" i="377"/>
  <c r="H75" i="377"/>
  <c r="N74" i="377"/>
  <c r="K74" i="377" s="1"/>
  <c r="J74" i="377"/>
  <c r="I74" i="377"/>
  <c r="H74" i="377"/>
  <c r="N73" i="377"/>
  <c r="K73" i="377" s="1"/>
  <c r="J73" i="377"/>
  <c r="I73" i="377"/>
  <c r="H73" i="377"/>
  <c r="N72" i="377"/>
  <c r="K72" i="377" s="1"/>
  <c r="J72" i="377"/>
  <c r="I72" i="377"/>
  <c r="H72" i="377"/>
  <c r="N71" i="377"/>
  <c r="K71" i="377"/>
  <c r="J71" i="377"/>
  <c r="I71" i="377"/>
  <c r="H71" i="377"/>
  <c r="N70" i="377"/>
  <c r="K70" i="377"/>
  <c r="J70" i="377"/>
  <c r="I70" i="377"/>
  <c r="H70" i="377"/>
  <c r="N69" i="377"/>
  <c r="K69" i="377"/>
  <c r="J69" i="377"/>
  <c r="I69" i="377"/>
  <c r="H69" i="377"/>
  <c r="N68" i="377"/>
  <c r="K68" i="377"/>
  <c r="J68" i="377"/>
  <c r="I68" i="377"/>
  <c r="H68" i="377"/>
  <c r="N67" i="377"/>
  <c r="K67" i="377" s="1"/>
  <c r="J67" i="377"/>
  <c r="I67" i="377"/>
  <c r="H67" i="377"/>
  <c r="N66" i="377"/>
  <c r="K66" i="377" s="1"/>
  <c r="J66" i="377"/>
  <c r="I66" i="377"/>
  <c r="H66" i="377"/>
  <c r="N65" i="377"/>
  <c r="K65" i="377"/>
  <c r="J65" i="377"/>
  <c r="I65" i="377"/>
  <c r="H65" i="377"/>
  <c r="N64" i="377"/>
  <c r="K64" i="377"/>
  <c r="J64" i="377"/>
  <c r="I64" i="377"/>
  <c r="H64" i="377"/>
  <c r="N63" i="377"/>
  <c r="K63" i="377"/>
  <c r="J63" i="377"/>
  <c r="I63" i="377"/>
  <c r="H63" i="377"/>
  <c r="N62" i="377"/>
  <c r="K62" i="377"/>
  <c r="J62" i="377"/>
  <c r="I62" i="377"/>
  <c r="H62" i="377"/>
  <c r="N61" i="377"/>
  <c r="K61" i="377" s="1"/>
  <c r="J61" i="377"/>
  <c r="I61" i="377"/>
  <c r="H61" i="377"/>
  <c r="N60" i="377"/>
  <c r="K60" i="377" s="1"/>
  <c r="J60" i="377"/>
  <c r="I60" i="377"/>
  <c r="H60" i="377"/>
  <c r="N59" i="377"/>
  <c r="K59" i="377"/>
  <c r="J59" i="377"/>
  <c r="I59" i="377"/>
  <c r="H59" i="377"/>
  <c r="N58" i="377"/>
  <c r="K58" i="377"/>
  <c r="J58" i="377"/>
  <c r="I58" i="377"/>
  <c r="H58" i="377"/>
  <c r="N57" i="377"/>
  <c r="K57" i="377"/>
  <c r="J57" i="377"/>
  <c r="I57" i="377"/>
  <c r="H57" i="377"/>
  <c r="N56" i="377"/>
  <c r="K56" i="377"/>
  <c r="J56" i="377"/>
  <c r="I56" i="377"/>
  <c r="H56" i="377"/>
  <c r="N55" i="377"/>
  <c r="K55" i="377" s="1"/>
  <c r="J55" i="377"/>
  <c r="I55" i="377"/>
  <c r="H55" i="377"/>
  <c r="N54" i="377"/>
  <c r="K54" i="377" s="1"/>
  <c r="J54" i="377"/>
  <c r="I54" i="377"/>
  <c r="H54" i="377"/>
  <c r="N53" i="377"/>
  <c r="K53" i="377"/>
  <c r="J53" i="377"/>
  <c r="I53" i="377"/>
  <c r="H53" i="377"/>
  <c r="N52" i="377"/>
  <c r="K52" i="377"/>
  <c r="J52" i="377"/>
  <c r="I52" i="377"/>
  <c r="H52" i="377"/>
  <c r="N51" i="377"/>
  <c r="K51" i="377"/>
  <c r="J51" i="377"/>
  <c r="I51" i="377"/>
  <c r="H51" i="377"/>
  <c r="N50" i="377"/>
  <c r="K50" i="377"/>
  <c r="J50" i="377"/>
  <c r="I50" i="377"/>
  <c r="H50" i="377"/>
  <c r="N49" i="377"/>
  <c r="K49" i="377" s="1"/>
  <c r="J49" i="377"/>
  <c r="I49" i="377"/>
  <c r="H49" i="377"/>
  <c r="N48" i="377"/>
  <c r="K48" i="377" s="1"/>
  <c r="J48" i="377"/>
  <c r="I48" i="377"/>
  <c r="H48" i="377"/>
  <c r="N47" i="377"/>
  <c r="K47" i="377"/>
  <c r="J47" i="377"/>
  <c r="I47" i="377"/>
  <c r="H47" i="377"/>
  <c r="N46" i="377"/>
  <c r="K46" i="377"/>
  <c r="J46" i="377"/>
  <c r="I46" i="377"/>
  <c r="H46" i="377"/>
  <c r="N45" i="377"/>
  <c r="K45" i="377"/>
  <c r="J45" i="377"/>
  <c r="I45" i="377"/>
  <c r="H45" i="377"/>
  <c r="N44" i="377"/>
  <c r="K44" i="377"/>
  <c r="J44" i="377"/>
  <c r="I44" i="377"/>
  <c r="H44" i="377"/>
  <c r="N43" i="377"/>
  <c r="K43" i="377" s="1"/>
  <c r="J43" i="377"/>
  <c r="I43" i="377"/>
  <c r="H43" i="377"/>
  <c r="N42" i="377"/>
  <c r="K42" i="377" s="1"/>
  <c r="J42" i="377"/>
  <c r="I42" i="377"/>
  <c r="H42" i="377"/>
  <c r="N41" i="377"/>
  <c r="K41" i="377"/>
  <c r="J41" i="377"/>
  <c r="I41" i="377"/>
  <c r="H41" i="377"/>
  <c r="N40" i="377"/>
  <c r="K40" i="377"/>
  <c r="J40" i="377"/>
  <c r="I40" i="377"/>
  <c r="H40" i="377"/>
  <c r="N39" i="377"/>
  <c r="K39" i="377"/>
  <c r="J39" i="377"/>
  <c r="I39" i="377"/>
  <c r="H39" i="377"/>
  <c r="N38" i="377"/>
  <c r="K38" i="377"/>
  <c r="J38" i="377"/>
  <c r="I38" i="377"/>
  <c r="H38" i="377"/>
  <c r="N37" i="377"/>
  <c r="K37" i="377" s="1"/>
  <c r="J37" i="377"/>
  <c r="I37" i="377"/>
  <c r="H37" i="377"/>
  <c r="N36" i="377"/>
  <c r="K36" i="377" s="1"/>
  <c r="J36" i="377"/>
  <c r="I36" i="377"/>
  <c r="H36" i="377"/>
  <c r="N35" i="377"/>
  <c r="K35" i="377"/>
  <c r="J35" i="377"/>
  <c r="I35" i="377"/>
  <c r="H35" i="377"/>
  <c r="N34" i="377"/>
  <c r="K34" i="377"/>
  <c r="J34" i="377"/>
  <c r="I34" i="377"/>
  <c r="H34" i="377"/>
  <c r="N33" i="377"/>
  <c r="K33" i="377"/>
  <c r="J33" i="377"/>
  <c r="I33" i="377"/>
  <c r="H33" i="377"/>
  <c r="N32" i="377"/>
  <c r="N31" i="377"/>
  <c r="N30" i="377"/>
  <c r="D5" i="377"/>
  <c r="K41" i="376"/>
  <c r="B20" i="376"/>
  <c r="B19" i="376"/>
  <c r="F18" i="376"/>
  <c r="D18" i="376"/>
  <c r="L11" i="376"/>
  <c r="I11" i="376"/>
  <c r="D11" i="376"/>
  <c r="C11" i="376"/>
  <c r="L9" i="376"/>
  <c r="I9" i="376"/>
  <c r="D9" i="376"/>
  <c r="C9" i="376"/>
  <c r="L7" i="376"/>
  <c r="I7" i="376"/>
  <c r="D7" i="376"/>
  <c r="C7" i="376"/>
  <c r="Y5" i="376"/>
  <c r="AF1" i="376" s="1"/>
  <c r="Y3" i="376"/>
  <c r="N122" i="375"/>
  <c r="K122" i="375" s="1"/>
  <c r="J122" i="375"/>
  <c r="I122" i="375"/>
  <c r="H122" i="375"/>
  <c r="N121" i="375"/>
  <c r="K121" i="375" s="1"/>
  <c r="J121" i="375"/>
  <c r="I121" i="375"/>
  <c r="H121" i="375"/>
  <c r="N120" i="375"/>
  <c r="K120" i="375" s="1"/>
  <c r="J120" i="375"/>
  <c r="I120" i="375"/>
  <c r="H120" i="375"/>
  <c r="N119" i="375"/>
  <c r="K119" i="375" s="1"/>
  <c r="J119" i="375"/>
  <c r="I119" i="375"/>
  <c r="H119" i="375"/>
  <c r="N118" i="375"/>
  <c r="K118" i="375"/>
  <c r="J118" i="375"/>
  <c r="I118" i="375"/>
  <c r="H118" i="375"/>
  <c r="N117" i="375"/>
  <c r="K117" i="375"/>
  <c r="J117" i="375"/>
  <c r="I117" i="375"/>
  <c r="H117" i="375"/>
  <c r="N116" i="375"/>
  <c r="K116" i="375"/>
  <c r="J116" i="375"/>
  <c r="I116" i="375"/>
  <c r="H116" i="375"/>
  <c r="N115" i="375"/>
  <c r="K115" i="375" s="1"/>
  <c r="J115" i="375"/>
  <c r="I115" i="375"/>
  <c r="H115" i="375"/>
  <c r="N114" i="375"/>
  <c r="K114" i="375"/>
  <c r="J114" i="375"/>
  <c r="I114" i="375"/>
  <c r="H114" i="375"/>
  <c r="N113" i="375"/>
  <c r="K113" i="375"/>
  <c r="J113" i="375"/>
  <c r="I113" i="375"/>
  <c r="H113" i="375"/>
  <c r="N112" i="375"/>
  <c r="K112" i="375"/>
  <c r="J112" i="375"/>
  <c r="I112" i="375"/>
  <c r="H112" i="375"/>
  <c r="N111" i="375"/>
  <c r="K111" i="375" s="1"/>
  <c r="J111" i="375"/>
  <c r="I111" i="375"/>
  <c r="H111" i="375"/>
  <c r="N110" i="375"/>
  <c r="K110" i="375" s="1"/>
  <c r="J110" i="375"/>
  <c r="I110" i="375"/>
  <c r="H110" i="375"/>
  <c r="N109" i="375"/>
  <c r="K109" i="375" s="1"/>
  <c r="J109" i="375"/>
  <c r="I109" i="375"/>
  <c r="H109" i="375"/>
  <c r="N108" i="375"/>
  <c r="K108" i="375" s="1"/>
  <c r="J108" i="375"/>
  <c r="I108" i="375"/>
  <c r="H108" i="375"/>
  <c r="N107" i="375"/>
  <c r="K107" i="375" s="1"/>
  <c r="J107" i="375"/>
  <c r="I107" i="375"/>
  <c r="H107" i="375"/>
  <c r="N106" i="375"/>
  <c r="K106" i="375"/>
  <c r="J106" i="375"/>
  <c r="I106" i="375"/>
  <c r="H106" i="375"/>
  <c r="N105" i="375"/>
  <c r="K105" i="375" s="1"/>
  <c r="J105" i="375"/>
  <c r="I105" i="375"/>
  <c r="H105" i="375"/>
  <c r="N104" i="375"/>
  <c r="K104" i="375"/>
  <c r="J104" i="375"/>
  <c r="I104" i="375"/>
  <c r="H104" i="375"/>
  <c r="N103" i="375"/>
  <c r="K103" i="375" s="1"/>
  <c r="J103" i="375"/>
  <c r="I103" i="375"/>
  <c r="H103" i="375"/>
  <c r="N102" i="375"/>
  <c r="K102" i="375"/>
  <c r="J102" i="375"/>
  <c r="I102" i="375"/>
  <c r="H102" i="375"/>
  <c r="N101" i="375"/>
  <c r="K101" i="375"/>
  <c r="J101" i="375"/>
  <c r="I101" i="375"/>
  <c r="H101" i="375"/>
  <c r="N100" i="375"/>
  <c r="K100" i="375"/>
  <c r="J100" i="375"/>
  <c r="I100" i="375"/>
  <c r="H100" i="375"/>
  <c r="N99" i="375"/>
  <c r="K99" i="375" s="1"/>
  <c r="J99" i="375"/>
  <c r="I99" i="375"/>
  <c r="H99" i="375"/>
  <c r="N98" i="375"/>
  <c r="K98" i="375"/>
  <c r="J98" i="375"/>
  <c r="I98" i="375"/>
  <c r="H98" i="375"/>
  <c r="N97" i="375"/>
  <c r="K97" i="375" s="1"/>
  <c r="J97" i="375"/>
  <c r="I97" i="375"/>
  <c r="H97" i="375"/>
  <c r="N96" i="375"/>
  <c r="K96" i="375" s="1"/>
  <c r="J96" i="375"/>
  <c r="I96" i="375"/>
  <c r="H96" i="375"/>
  <c r="N95" i="375"/>
  <c r="K95" i="375" s="1"/>
  <c r="J95" i="375"/>
  <c r="I95" i="375"/>
  <c r="H95" i="375"/>
  <c r="N94" i="375"/>
  <c r="K94" i="375"/>
  <c r="J94" i="375"/>
  <c r="I94" i="375"/>
  <c r="H94" i="375"/>
  <c r="N93" i="375"/>
  <c r="K93" i="375" s="1"/>
  <c r="J93" i="375"/>
  <c r="I93" i="375"/>
  <c r="H93" i="375"/>
  <c r="N92" i="375"/>
  <c r="K92" i="375"/>
  <c r="J92" i="375"/>
  <c r="I92" i="375"/>
  <c r="H92" i="375"/>
  <c r="N91" i="375"/>
  <c r="K91" i="375" s="1"/>
  <c r="J91" i="375"/>
  <c r="I91" i="375"/>
  <c r="H91" i="375"/>
  <c r="N90" i="375"/>
  <c r="K90" i="375"/>
  <c r="J90" i="375"/>
  <c r="I90" i="375"/>
  <c r="H90" i="375"/>
  <c r="N89" i="375"/>
  <c r="K89" i="375"/>
  <c r="J89" i="375"/>
  <c r="I89" i="375"/>
  <c r="H89" i="375"/>
  <c r="N88" i="375"/>
  <c r="K88" i="375"/>
  <c r="J88" i="375"/>
  <c r="I88" i="375"/>
  <c r="H88" i="375"/>
  <c r="N87" i="375"/>
  <c r="K87" i="375" s="1"/>
  <c r="J87" i="375"/>
  <c r="I87" i="375"/>
  <c r="H87" i="375"/>
  <c r="N86" i="375"/>
  <c r="K86" i="375"/>
  <c r="J86" i="375"/>
  <c r="I86" i="375"/>
  <c r="H86" i="375"/>
  <c r="N85" i="375"/>
  <c r="K85" i="375" s="1"/>
  <c r="J85" i="375"/>
  <c r="I85" i="375"/>
  <c r="H85" i="375"/>
  <c r="N84" i="375"/>
  <c r="K84" i="375" s="1"/>
  <c r="J84" i="375"/>
  <c r="I84" i="375"/>
  <c r="H84" i="375"/>
  <c r="N83" i="375"/>
  <c r="K83" i="375" s="1"/>
  <c r="J83" i="375"/>
  <c r="I83" i="375"/>
  <c r="H83" i="375"/>
  <c r="N82" i="375"/>
  <c r="K82" i="375"/>
  <c r="J82" i="375"/>
  <c r="I82" i="375"/>
  <c r="H82" i="375"/>
  <c r="N81" i="375"/>
  <c r="K81" i="375" s="1"/>
  <c r="J81" i="375"/>
  <c r="I81" i="375"/>
  <c r="H81" i="375"/>
  <c r="N80" i="375"/>
  <c r="K80" i="375"/>
  <c r="J80" i="375"/>
  <c r="I80" i="375"/>
  <c r="H80" i="375"/>
  <c r="N79" i="375"/>
  <c r="K79" i="375" s="1"/>
  <c r="J79" i="375"/>
  <c r="I79" i="375"/>
  <c r="H79" i="375"/>
  <c r="N78" i="375"/>
  <c r="K78" i="375"/>
  <c r="J78" i="375"/>
  <c r="I78" i="375"/>
  <c r="H78" i="375"/>
  <c r="N77" i="375"/>
  <c r="K77" i="375"/>
  <c r="J77" i="375"/>
  <c r="I77" i="375"/>
  <c r="H77" i="375"/>
  <c r="N76" i="375"/>
  <c r="K76" i="375"/>
  <c r="J76" i="375"/>
  <c r="I76" i="375"/>
  <c r="H76" i="375"/>
  <c r="N75" i="375"/>
  <c r="K75" i="375" s="1"/>
  <c r="J75" i="375"/>
  <c r="I75" i="375"/>
  <c r="H75" i="375"/>
  <c r="N74" i="375"/>
  <c r="K74" i="375"/>
  <c r="J74" i="375"/>
  <c r="I74" i="375"/>
  <c r="H74" i="375"/>
  <c r="N73" i="375"/>
  <c r="K73" i="375" s="1"/>
  <c r="J73" i="375"/>
  <c r="I73" i="375"/>
  <c r="H73" i="375"/>
  <c r="N72" i="375"/>
  <c r="K72" i="375" s="1"/>
  <c r="J72" i="375"/>
  <c r="I72" i="375"/>
  <c r="H72" i="375"/>
  <c r="N71" i="375"/>
  <c r="K71" i="375" s="1"/>
  <c r="J71" i="375"/>
  <c r="I71" i="375"/>
  <c r="H71" i="375"/>
  <c r="N70" i="375"/>
  <c r="K70" i="375"/>
  <c r="J70" i="375"/>
  <c r="I70" i="375"/>
  <c r="H70" i="375"/>
  <c r="N69" i="375"/>
  <c r="K69" i="375" s="1"/>
  <c r="J69" i="375"/>
  <c r="I69" i="375"/>
  <c r="H69" i="375"/>
  <c r="N68" i="375"/>
  <c r="K68" i="375"/>
  <c r="J68" i="375"/>
  <c r="I68" i="375"/>
  <c r="H68" i="375"/>
  <c r="N67" i="375"/>
  <c r="K67" i="375" s="1"/>
  <c r="J67" i="375"/>
  <c r="I67" i="375"/>
  <c r="H67" i="375"/>
  <c r="N66" i="375"/>
  <c r="K66" i="375"/>
  <c r="J66" i="375"/>
  <c r="I66" i="375"/>
  <c r="H66" i="375"/>
  <c r="N65" i="375"/>
  <c r="K65" i="375"/>
  <c r="J65" i="375"/>
  <c r="I65" i="375"/>
  <c r="H65" i="375"/>
  <c r="N64" i="375"/>
  <c r="K64" i="375"/>
  <c r="J64" i="375"/>
  <c r="I64" i="375"/>
  <c r="H64" i="375"/>
  <c r="N63" i="375"/>
  <c r="K63" i="375" s="1"/>
  <c r="J63" i="375"/>
  <c r="I63" i="375"/>
  <c r="H63" i="375"/>
  <c r="N62" i="375"/>
  <c r="K62" i="375"/>
  <c r="J62" i="375"/>
  <c r="I62" i="375"/>
  <c r="H62" i="375"/>
  <c r="N61" i="375"/>
  <c r="K61" i="375" s="1"/>
  <c r="J61" i="375"/>
  <c r="I61" i="375"/>
  <c r="H61" i="375"/>
  <c r="N60" i="375"/>
  <c r="K60" i="375" s="1"/>
  <c r="J60" i="375"/>
  <c r="I60" i="375"/>
  <c r="H60" i="375"/>
  <c r="N59" i="375"/>
  <c r="K59" i="375" s="1"/>
  <c r="J59" i="375"/>
  <c r="I59" i="375"/>
  <c r="H59" i="375"/>
  <c r="N58" i="375"/>
  <c r="K58" i="375"/>
  <c r="J58" i="375"/>
  <c r="I58" i="375"/>
  <c r="H58" i="375"/>
  <c r="N57" i="375"/>
  <c r="K57" i="375" s="1"/>
  <c r="J57" i="375"/>
  <c r="I57" i="375"/>
  <c r="H57" i="375"/>
  <c r="N56" i="375"/>
  <c r="K56" i="375"/>
  <c r="J56" i="375"/>
  <c r="I56" i="375"/>
  <c r="H56" i="375"/>
  <c r="N55" i="375"/>
  <c r="K55" i="375" s="1"/>
  <c r="J55" i="375"/>
  <c r="I55" i="375"/>
  <c r="H55" i="375"/>
  <c r="N54" i="375"/>
  <c r="K54" i="375"/>
  <c r="J54" i="375"/>
  <c r="I54" i="375"/>
  <c r="H54" i="375"/>
  <c r="N53" i="375"/>
  <c r="K53" i="375"/>
  <c r="J53" i="375"/>
  <c r="I53" i="375"/>
  <c r="H53" i="375"/>
  <c r="N52" i="375"/>
  <c r="K52" i="375"/>
  <c r="J52" i="375"/>
  <c r="I52" i="375"/>
  <c r="H52" i="375"/>
  <c r="N51" i="375"/>
  <c r="K51" i="375" s="1"/>
  <c r="J51" i="375"/>
  <c r="I51" i="375"/>
  <c r="H51" i="375"/>
  <c r="N50" i="375"/>
  <c r="K50" i="375"/>
  <c r="J50" i="375"/>
  <c r="I50" i="375"/>
  <c r="H50" i="375"/>
  <c r="N49" i="375"/>
  <c r="K49" i="375" s="1"/>
  <c r="J49" i="375"/>
  <c r="I49" i="375"/>
  <c r="H49" i="375"/>
  <c r="N48" i="375"/>
  <c r="K48" i="375" s="1"/>
  <c r="J48" i="375"/>
  <c r="I48" i="375"/>
  <c r="H48" i="375"/>
  <c r="N47" i="375"/>
  <c r="K47" i="375" s="1"/>
  <c r="J47" i="375"/>
  <c r="I47" i="375"/>
  <c r="H47" i="375"/>
  <c r="N46" i="375"/>
  <c r="K46" i="375"/>
  <c r="J46" i="375"/>
  <c r="I46" i="375"/>
  <c r="H46" i="375"/>
  <c r="N45" i="375"/>
  <c r="K45" i="375" s="1"/>
  <c r="J45" i="375"/>
  <c r="I45" i="375"/>
  <c r="H45" i="375"/>
  <c r="N44" i="375"/>
  <c r="K44" i="375"/>
  <c r="J44" i="375"/>
  <c r="I44" i="375"/>
  <c r="H44" i="375"/>
  <c r="N43" i="375"/>
  <c r="K43" i="375" s="1"/>
  <c r="J43" i="375"/>
  <c r="I43" i="375"/>
  <c r="H43" i="375"/>
  <c r="N42" i="375"/>
  <c r="K42" i="375"/>
  <c r="J42" i="375"/>
  <c r="I42" i="375"/>
  <c r="H42" i="375"/>
  <c r="N41" i="375"/>
  <c r="K41" i="375"/>
  <c r="J41" i="375"/>
  <c r="I41" i="375"/>
  <c r="H41" i="375"/>
  <c r="N40" i="375"/>
  <c r="K40" i="375"/>
  <c r="J40" i="375"/>
  <c r="I40" i="375"/>
  <c r="H40" i="375"/>
  <c r="N39" i="375"/>
  <c r="K39" i="375" s="1"/>
  <c r="J39" i="375"/>
  <c r="I39" i="375"/>
  <c r="H39" i="375"/>
  <c r="N38" i="375"/>
  <c r="K38" i="375"/>
  <c r="J38" i="375"/>
  <c r="I38" i="375"/>
  <c r="H38" i="375"/>
  <c r="N37" i="375"/>
  <c r="K37" i="375" s="1"/>
  <c r="J37" i="375"/>
  <c r="I37" i="375"/>
  <c r="H37" i="375"/>
  <c r="N36" i="375"/>
  <c r="K36" i="375" s="1"/>
  <c r="J36" i="375"/>
  <c r="I36" i="375"/>
  <c r="H36" i="375"/>
  <c r="N35" i="375"/>
  <c r="K35" i="375" s="1"/>
  <c r="J35" i="375"/>
  <c r="I35" i="375"/>
  <c r="H35" i="375"/>
  <c r="N34" i="375"/>
  <c r="K34" i="375"/>
  <c r="J34" i="375"/>
  <c r="I34" i="375"/>
  <c r="H34" i="375"/>
  <c r="N33" i="375"/>
  <c r="K33" i="375" s="1"/>
  <c r="J33" i="375"/>
  <c r="I33" i="375"/>
  <c r="H33" i="375"/>
  <c r="N32" i="375"/>
  <c r="N31" i="375"/>
  <c r="N30" i="375"/>
  <c r="D5" i="375"/>
  <c r="K41" i="373"/>
  <c r="B20" i="373"/>
  <c r="B19" i="373"/>
  <c r="F18" i="373"/>
  <c r="D18" i="373"/>
  <c r="L11" i="373"/>
  <c r="I11" i="373"/>
  <c r="D11" i="373"/>
  <c r="C11" i="373"/>
  <c r="L9" i="373"/>
  <c r="I9" i="373"/>
  <c r="D9" i="373"/>
  <c r="C9" i="373"/>
  <c r="L7" i="373"/>
  <c r="I7" i="373"/>
  <c r="D7" i="373"/>
  <c r="C7" i="373"/>
  <c r="Y5" i="373"/>
  <c r="AF1" i="373" s="1"/>
  <c r="Y3" i="373"/>
  <c r="N122" i="372"/>
  <c r="K122" i="372" s="1"/>
  <c r="J122" i="372"/>
  <c r="I122" i="372"/>
  <c r="H122" i="372"/>
  <c r="N121" i="372"/>
  <c r="K121" i="372" s="1"/>
  <c r="J121" i="372"/>
  <c r="I121" i="372"/>
  <c r="H121" i="372"/>
  <c r="N120" i="372"/>
  <c r="K120" i="372" s="1"/>
  <c r="J120" i="372"/>
  <c r="I120" i="372"/>
  <c r="H120" i="372"/>
  <c r="N119" i="372"/>
  <c r="K119" i="372"/>
  <c r="J119" i="372"/>
  <c r="I119" i="372"/>
  <c r="H119" i="372"/>
  <c r="N118" i="372"/>
  <c r="K118" i="372"/>
  <c r="J118" i="372"/>
  <c r="I118" i="372"/>
  <c r="H118" i="372"/>
  <c r="N117" i="372"/>
  <c r="K117" i="372"/>
  <c r="J117" i="372"/>
  <c r="I117" i="372"/>
  <c r="H117" i="372"/>
  <c r="N116" i="372"/>
  <c r="K116" i="372" s="1"/>
  <c r="J116" i="372"/>
  <c r="I116" i="372"/>
  <c r="H116" i="372"/>
  <c r="N115" i="372"/>
  <c r="K115" i="372" s="1"/>
  <c r="J115" i="372"/>
  <c r="I115" i="372"/>
  <c r="H115" i="372"/>
  <c r="N114" i="372"/>
  <c r="K114" i="372"/>
  <c r="J114" i="372"/>
  <c r="I114" i="372"/>
  <c r="H114" i="372"/>
  <c r="N113" i="372"/>
  <c r="K113" i="372"/>
  <c r="J113" i="372"/>
  <c r="I113" i="372"/>
  <c r="H113" i="372"/>
  <c r="N112" i="372"/>
  <c r="K112" i="372" s="1"/>
  <c r="J112" i="372"/>
  <c r="I112" i="372"/>
  <c r="H112" i="372"/>
  <c r="N111" i="372"/>
  <c r="K111" i="372"/>
  <c r="J111" i="372"/>
  <c r="I111" i="372"/>
  <c r="H111" i="372"/>
  <c r="N110" i="372"/>
  <c r="K110" i="372" s="1"/>
  <c r="J110" i="372"/>
  <c r="I110" i="372"/>
  <c r="H110" i="372"/>
  <c r="N109" i="372"/>
  <c r="K109" i="372"/>
  <c r="J109" i="372"/>
  <c r="I109" i="372"/>
  <c r="H109" i="372"/>
  <c r="N108" i="372"/>
  <c r="K108" i="372" s="1"/>
  <c r="J108" i="372"/>
  <c r="I108" i="372"/>
  <c r="H108" i="372"/>
  <c r="N107" i="372"/>
  <c r="K107" i="372"/>
  <c r="J107" i="372"/>
  <c r="I107" i="372"/>
  <c r="H107" i="372"/>
  <c r="N106" i="372"/>
  <c r="K106" i="372"/>
  <c r="J106" i="372"/>
  <c r="I106" i="372"/>
  <c r="H106" i="372"/>
  <c r="N105" i="372"/>
  <c r="K105" i="372"/>
  <c r="J105" i="372"/>
  <c r="I105" i="372"/>
  <c r="H105" i="372"/>
  <c r="N104" i="372"/>
  <c r="K104" i="372" s="1"/>
  <c r="J104" i="372"/>
  <c r="I104" i="372"/>
  <c r="H104" i="372"/>
  <c r="N103" i="372"/>
  <c r="K103" i="372" s="1"/>
  <c r="J103" i="372"/>
  <c r="I103" i="372"/>
  <c r="H103" i="372"/>
  <c r="N102" i="372"/>
  <c r="K102" i="372"/>
  <c r="J102" i="372"/>
  <c r="I102" i="372"/>
  <c r="H102" i="372"/>
  <c r="N101" i="372"/>
  <c r="K101" i="372"/>
  <c r="J101" i="372"/>
  <c r="I101" i="372"/>
  <c r="H101" i="372"/>
  <c r="N100" i="372"/>
  <c r="K100" i="372" s="1"/>
  <c r="J100" i="372"/>
  <c r="I100" i="372"/>
  <c r="H100" i="372"/>
  <c r="N99" i="372"/>
  <c r="K99" i="372"/>
  <c r="J99" i="372"/>
  <c r="I99" i="372"/>
  <c r="H99" i="372"/>
  <c r="N98" i="372"/>
  <c r="K98" i="372" s="1"/>
  <c r="J98" i="372"/>
  <c r="I98" i="372"/>
  <c r="H98" i="372"/>
  <c r="N97" i="372"/>
  <c r="K97" i="372"/>
  <c r="J97" i="372"/>
  <c r="I97" i="372"/>
  <c r="H97" i="372"/>
  <c r="N96" i="372"/>
  <c r="K96" i="372" s="1"/>
  <c r="J96" i="372"/>
  <c r="I96" i="372"/>
  <c r="H96" i="372"/>
  <c r="N95" i="372"/>
  <c r="K95" i="372"/>
  <c r="J95" i="372"/>
  <c r="I95" i="372"/>
  <c r="H95" i="372"/>
  <c r="N94" i="372"/>
  <c r="K94" i="372"/>
  <c r="J94" i="372"/>
  <c r="I94" i="372"/>
  <c r="H94" i="372"/>
  <c r="N93" i="372"/>
  <c r="K93" i="372" s="1"/>
  <c r="J93" i="372"/>
  <c r="I93" i="372"/>
  <c r="H93" i="372"/>
  <c r="N92" i="372"/>
  <c r="K92" i="372" s="1"/>
  <c r="J92" i="372"/>
  <c r="I92" i="372"/>
  <c r="H92" i="372"/>
  <c r="N91" i="372"/>
  <c r="K91" i="372" s="1"/>
  <c r="J91" i="372"/>
  <c r="I91" i="372"/>
  <c r="H91" i="372"/>
  <c r="N90" i="372"/>
  <c r="K90" i="372"/>
  <c r="J90" i="372"/>
  <c r="I90" i="372"/>
  <c r="H90" i="372"/>
  <c r="N89" i="372"/>
  <c r="K89" i="372"/>
  <c r="J89" i="372"/>
  <c r="I89" i="372"/>
  <c r="H89" i="372"/>
  <c r="N88" i="372"/>
  <c r="K88" i="372" s="1"/>
  <c r="J88" i="372"/>
  <c r="I88" i="372"/>
  <c r="H88" i="372"/>
  <c r="N87" i="372"/>
  <c r="K87" i="372"/>
  <c r="J87" i="372"/>
  <c r="I87" i="372"/>
  <c r="H87" i="372"/>
  <c r="N86" i="372"/>
  <c r="K86" i="372" s="1"/>
  <c r="J86" i="372"/>
  <c r="I86" i="372"/>
  <c r="H86" i="372"/>
  <c r="N85" i="372"/>
  <c r="K85" i="372"/>
  <c r="J85" i="372"/>
  <c r="I85" i="372"/>
  <c r="H85" i="372"/>
  <c r="N84" i="372"/>
  <c r="K84" i="372" s="1"/>
  <c r="J84" i="372"/>
  <c r="I84" i="372"/>
  <c r="H84" i="372"/>
  <c r="N83" i="372"/>
  <c r="K83" i="372"/>
  <c r="J83" i="372"/>
  <c r="I83" i="372"/>
  <c r="H83" i="372"/>
  <c r="N82" i="372"/>
  <c r="K82" i="372"/>
  <c r="J82" i="372"/>
  <c r="I82" i="372"/>
  <c r="H82" i="372"/>
  <c r="N81" i="372"/>
  <c r="K81" i="372"/>
  <c r="J81" i="372"/>
  <c r="I81" i="372"/>
  <c r="H81" i="372"/>
  <c r="N80" i="372"/>
  <c r="K80" i="372" s="1"/>
  <c r="J80" i="372"/>
  <c r="I80" i="372"/>
  <c r="H80" i="372"/>
  <c r="N79" i="372"/>
  <c r="K79" i="372" s="1"/>
  <c r="J79" i="372"/>
  <c r="I79" i="372"/>
  <c r="H79" i="372"/>
  <c r="N78" i="372"/>
  <c r="K78" i="372"/>
  <c r="J78" i="372"/>
  <c r="I78" i="372"/>
  <c r="H78" i="372"/>
  <c r="N77" i="372"/>
  <c r="K77" i="372"/>
  <c r="J77" i="372"/>
  <c r="I77" i="372"/>
  <c r="H77" i="372"/>
  <c r="N76" i="372"/>
  <c r="K76" i="372" s="1"/>
  <c r="J76" i="372"/>
  <c r="I76" i="372"/>
  <c r="H76" i="372"/>
  <c r="N75" i="372"/>
  <c r="K75" i="372"/>
  <c r="J75" i="372"/>
  <c r="I75" i="372"/>
  <c r="H75" i="372"/>
  <c r="N74" i="372"/>
  <c r="K74" i="372" s="1"/>
  <c r="J74" i="372"/>
  <c r="I74" i="372"/>
  <c r="H74" i="372"/>
  <c r="N73" i="372"/>
  <c r="K73" i="372"/>
  <c r="J73" i="372"/>
  <c r="I73" i="372"/>
  <c r="H73" i="372"/>
  <c r="N72" i="372"/>
  <c r="K72" i="372" s="1"/>
  <c r="J72" i="372"/>
  <c r="I72" i="372"/>
  <c r="H72" i="372"/>
  <c r="N71" i="372"/>
  <c r="K71" i="372"/>
  <c r="J71" i="372"/>
  <c r="I71" i="372"/>
  <c r="H71" i="372"/>
  <c r="N70" i="372"/>
  <c r="K70" i="372"/>
  <c r="J70" i="372"/>
  <c r="I70" i="372"/>
  <c r="H70" i="372"/>
  <c r="N69" i="372"/>
  <c r="K69" i="372"/>
  <c r="J69" i="372"/>
  <c r="I69" i="372"/>
  <c r="H69" i="372"/>
  <c r="N68" i="372"/>
  <c r="K68" i="372" s="1"/>
  <c r="J68" i="372"/>
  <c r="I68" i="372"/>
  <c r="H68" i="372"/>
  <c r="N67" i="372"/>
  <c r="K67" i="372" s="1"/>
  <c r="J67" i="372"/>
  <c r="I67" i="372"/>
  <c r="H67" i="372"/>
  <c r="N66" i="372"/>
  <c r="K66" i="372"/>
  <c r="J66" i="372"/>
  <c r="I66" i="372"/>
  <c r="H66" i="372"/>
  <c r="N65" i="372"/>
  <c r="K65" i="372"/>
  <c r="J65" i="372"/>
  <c r="I65" i="372"/>
  <c r="H65" i="372"/>
  <c r="N64" i="372"/>
  <c r="K64" i="372" s="1"/>
  <c r="J64" i="372"/>
  <c r="I64" i="372"/>
  <c r="H64" i="372"/>
  <c r="N63" i="372"/>
  <c r="K63" i="372"/>
  <c r="J63" i="372"/>
  <c r="I63" i="372"/>
  <c r="H63" i="372"/>
  <c r="N62" i="372"/>
  <c r="K62" i="372" s="1"/>
  <c r="J62" i="372"/>
  <c r="I62" i="372"/>
  <c r="H62" i="372"/>
  <c r="N61" i="372"/>
  <c r="K61" i="372"/>
  <c r="J61" i="372"/>
  <c r="I61" i="372"/>
  <c r="H61" i="372"/>
  <c r="N60" i="372"/>
  <c r="K60" i="372" s="1"/>
  <c r="J60" i="372"/>
  <c r="I60" i="372"/>
  <c r="H60" i="372"/>
  <c r="N59" i="372"/>
  <c r="K59" i="372"/>
  <c r="J59" i="372"/>
  <c r="I59" i="372"/>
  <c r="H59" i="372"/>
  <c r="N58" i="372"/>
  <c r="K58" i="372"/>
  <c r="J58" i="372"/>
  <c r="I58" i="372"/>
  <c r="H58" i="372"/>
  <c r="N57" i="372"/>
  <c r="K57" i="372" s="1"/>
  <c r="J57" i="372"/>
  <c r="I57" i="372"/>
  <c r="H57" i="372"/>
  <c r="N56" i="372"/>
  <c r="K56" i="372" s="1"/>
  <c r="J56" i="372"/>
  <c r="I56" i="372"/>
  <c r="H56" i="372"/>
  <c r="N55" i="372"/>
  <c r="K55" i="372" s="1"/>
  <c r="J55" i="372"/>
  <c r="I55" i="372"/>
  <c r="H55" i="372"/>
  <c r="N54" i="372"/>
  <c r="K54" i="372"/>
  <c r="J54" i="372"/>
  <c r="I54" i="372"/>
  <c r="H54" i="372"/>
  <c r="N53" i="372"/>
  <c r="K53" i="372"/>
  <c r="J53" i="372"/>
  <c r="I53" i="372"/>
  <c r="H53" i="372"/>
  <c r="N52" i="372"/>
  <c r="K52" i="372" s="1"/>
  <c r="J52" i="372"/>
  <c r="I52" i="372"/>
  <c r="H52" i="372"/>
  <c r="N51" i="372"/>
  <c r="K51" i="372"/>
  <c r="J51" i="372"/>
  <c r="I51" i="372"/>
  <c r="H51" i="372"/>
  <c r="N50" i="372"/>
  <c r="K50" i="372"/>
  <c r="J50" i="372"/>
  <c r="I50" i="372"/>
  <c r="H50" i="372"/>
  <c r="N49" i="372"/>
  <c r="K49" i="372"/>
  <c r="J49" i="372"/>
  <c r="I49" i="372"/>
  <c r="H49" i="372"/>
  <c r="N48" i="372"/>
  <c r="K48" i="372" s="1"/>
  <c r="J48" i="372"/>
  <c r="I48" i="372"/>
  <c r="H48" i="372"/>
  <c r="N47" i="372"/>
  <c r="K47" i="372"/>
  <c r="J47" i="372"/>
  <c r="I47" i="372"/>
  <c r="H47" i="372"/>
  <c r="N46" i="372"/>
  <c r="K46" i="372"/>
  <c r="J46" i="372"/>
  <c r="I46" i="372"/>
  <c r="H46" i="372"/>
  <c r="N45" i="372"/>
  <c r="K45" i="372" s="1"/>
  <c r="J45" i="372"/>
  <c r="I45" i="372"/>
  <c r="H45" i="372"/>
  <c r="N44" i="372"/>
  <c r="K44" i="372" s="1"/>
  <c r="J44" i="372"/>
  <c r="I44" i="372"/>
  <c r="H44" i="372"/>
  <c r="N43" i="372"/>
  <c r="K43" i="372" s="1"/>
  <c r="J43" i="372"/>
  <c r="I43" i="372"/>
  <c r="H43" i="372"/>
  <c r="N42" i="372"/>
  <c r="K42" i="372" s="1"/>
  <c r="J42" i="372"/>
  <c r="I42" i="372"/>
  <c r="H42" i="372"/>
  <c r="N41" i="372"/>
  <c r="K41" i="372"/>
  <c r="J41" i="372"/>
  <c r="I41" i="372"/>
  <c r="H41" i="372"/>
  <c r="N40" i="372"/>
  <c r="K40" i="372" s="1"/>
  <c r="J40" i="372"/>
  <c r="I40" i="372"/>
  <c r="H40" i="372"/>
  <c r="N39" i="372"/>
  <c r="K39" i="372"/>
  <c r="J39" i="372"/>
  <c r="I39" i="372"/>
  <c r="H39" i="372"/>
  <c r="N38" i="372"/>
  <c r="K38" i="372"/>
  <c r="J38" i="372"/>
  <c r="I38" i="372"/>
  <c r="H38" i="372"/>
  <c r="N37" i="372"/>
  <c r="K37" i="372"/>
  <c r="J37" i="372"/>
  <c r="I37" i="372"/>
  <c r="H37" i="372"/>
  <c r="N36" i="372"/>
  <c r="K36" i="372" s="1"/>
  <c r="J36" i="372"/>
  <c r="I36" i="372"/>
  <c r="H36" i="372"/>
  <c r="N35" i="372"/>
  <c r="K35" i="372"/>
  <c r="J35" i="372"/>
  <c r="I35" i="372"/>
  <c r="H35" i="372"/>
  <c r="N34" i="372"/>
  <c r="K34" i="372"/>
  <c r="J34" i="372"/>
  <c r="I34" i="372"/>
  <c r="H34" i="372"/>
  <c r="N33" i="372"/>
  <c r="K33" i="372" s="1"/>
  <c r="J33" i="372"/>
  <c r="I33" i="372"/>
  <c r="H33" i="372"/>
  <c r="N32" i="372"/>
  <c r="N31" i="372"/>
  <c r="N30" i="372"/>
  <c r="D5" i="372"/>
  <c r="K41" i="371"/>
  <c r="J18" i="371"/>
  <c r="H18" i="371"/>
  <c r="F18" i="371"/>
  <c r="D18" i="371"/>
  <c r="L13" i="371"/>
  <c r="I13" i="371"/>
  <c r="D13" i="371"/>
  <c r="C13" i="371"/>
  <c r="L11" i="371"/>
  <c r="I11" i="371"/>
  <c r="D11" i="371"/>
  <c r="C11" i="371"/>
  <c r="L9" i="371"/>
  <c r="I9" i="371"/>
  <c r="D9" i="371"/>
  <c r="C9" i="371"/>
  <c r="L7" i="371"/>
  <c r="Y5" i="371"/>
  <c r="AG1" i="371" s="1"/>
  <c r="Y3" i="371"/>
  <c r="N122" i="370"/>
  <c r="K122" i="370"/>
  <c r="J122" i="370"/>
  <c r="I122" i="370"/>
  <c r="H122" i="370"/>
  <c r="N121" i="370"/>
  <c r="K121" i="370" s="1"/>
  <c r="J121" i="370"/>
  <c r="I121" i="370"/>
  <c r="H121" i="370"/>
  <c r="N120" i="370"/>
  <c r="K120" i="370" s="1"/>
  <c r="J120" i="370"/>
  <c r="I120" i="370"/>
  <c r="H120" i="370"/>
  <c r="N119" i="370"/>
  <c r="K119" i="370"/>
  <c r="J119" i="370"/>
  <c r="I119" i="370"/>
  <c r="H119" i="370"/>
  <c r="N118" i="370"/>
  <c r="K118" i="370"/>
  <c r="J118" i="370"/>
  <c r="I118" i="370"/>
  <c r="H118" i="370"/>
  <c r="N117" i="370"/>
  <c r="K117" i="370" s="1"/>
  <c r="J117" i="370"/>
  <c r="I117" i="370"/>
  <c r="H117" i="370"/>
  <c r="N116" i="370"/>
  <c r="K116" i="370" s="1"/>
  <c r="J116" i="370"/>
  <c r="I116" i="370"/>
  <c r="H116" i="370"/>
  <c r="N115" i="370"/>
  <c r="K115" i="370" s="1"/>
  <c r="J115" i="370"/>
  <c r="I115" i="370"/>
  <c r="H115" i="370"/>
  <c r="N114" i="370"/>
  <c r="K114" i="370" s="1"/>
  <c r="J114" i="370"/>
  <c r="I114" i="370"/>
  <c r="H114" i="370"/>
  <c r="N113" i="370"/>
  <c r="K113" i="370"/>
  <c r="J113" i="370"/>
  <c r="I113" i="370"/>
  <c r="H113" i="370"/>
  <c r="N112" i="370"/>
  <c r="K112" i="370" s="1"/>
  <c r="J112" i="370"/>
  <c r="I112" i="370"/>
  <c r="H112" i="370"/>
  <c r="N111" i="370"/>
  <c r="K111" i="370"/>
  <c r="J111" i="370"/>
  <c r="I111" i="370"/>
  <c r="H111" i="370"/>
  <c r="N110" i="370"/>
  <c r="K110" i="370"/>
  <c r="J110" i="370"/>
  <c r="I110" i="370"/>
  <c r="H110" i="370"/>
  <c r="N109" i="370"/>
  <c r="K109" i="370"/>
  <c r="J109" i="370"/>
  <c r="I109" i="370"/>
  <c r="H109" i="370"/>
  <c r="N108" i="370"/>
  <c r="K108" i="370" s="1"/>
  <c r="J108" i="370"/>
  <c r="I108" i="370"/>
  <c r="H108" i="370"/>
  <c r="N107" i="370"/>
  <c r="K107" i="370"/>
  <c r="J107" i="370"/>
  <c r="I107" i="370"/>
  <c r="H107" i="370"/>
  <c r="N106" i="370"/>
  <c r="K106" i="370"/>
  <c r="J106" i="370"/>
  <c r="I106" i="370"/>
  <c r="H106" i="370"/>
  <c r="N105" i="370"/>
  <c r="K105" i="370" s="1"/>
  <c r="J105" i="370"/>
  <c r="I105" i="370"/>
  <c r="H105" i="370"/>
  <c r="N104" i="370"/>
  <c r="K104" i="370" s="1"/>
  <c r="J104" i="370"/>
  <c r="I104" i="370"/>
  <c r="H104" i="370"/>
  <c r="N103" i="370"/>
  <c r="K103" i="370" s="1"/>
  <c r="J103" i="370"/>
  <c r="I103" i="370"/>
  <c r="H103" i="370"/>
  <c r="N102" i="370"/>
  <c r="K102" i="370" s="1"/>
  <c r="J102" i="370"/>
  <c r="I102" i="370"/>
  <c r="H102" i="370"/>
  <c r="N101" i="370"/>
  <c r="K101" i="370"/>
  <c r="J101" i="370"/>
  <c r="I101" i="370"/>
  <c r="H101" i="370"/>
  <c r="N100" i="370"/>
  <c r="K100" i="370" s="1"/>
  <c r="J100" i="370"/>
  <c r="I100" i="370"/>
  <c r="H100" i="370"/>
  <c r="N99" i="370"/>
  <c r="K99" i="370"/>
  <c r="J99" i="370"/>
  <c r="I99" i="370"/>
  <c r="H99" i="370"/>
  <c r="N98" i="370"/>
  <c r="K98" i="370"/>
  <c r="J98" i="370"/>
  <c r="I98" i="370"/>
  <c r="H98" i="370"/>
  <c r="N97" i="370"/>
  <c r="K97" i="370"/>
  <c r="J97" i="370"/>
  <c r="I97" i="370"/>
  <c r="H97" i="370"/>
  <c r="N96" i="370"/>
  <c r="K96" i="370" s="1"/>
  <c r="J96" i="370"/>
  <c r="I96" i="370"/>
  <c r="H96" i="370"/>
  <c r="N95" i="370"/>
  <c r="K95" i="370"/>
  <c r="J95" i="370"/>
  <c r="I95" i="370"/>
  <c r="H95" i="370"/>
  <c r="N94" i="370"/>
  <c r="K94" i="370"/>
  <c r="J94" i="370"/>
  <c r="I94" i="370"/>
  <c r="H94" i="370"/>
  <c r="N93" i="370"/>
  <c r="K93" i="370" s="1"/>
  <c r="J93" i="370"/>
  <c r="I93" i="370"/>
  <c r="H93" i="370"/>
  <c r="N92" i="370"/>
  <c r="K92" i="370" s="1"/>
  <c r="J92" i="370"/>
  <c r="I92" i="370"/>
  <c r="H92" i="370"/>
  <c r="N91" i="370"/>
  <c r="K91" i="370"/>
  <c r="J91" i="370"/>
  <c r="I91" i="370"/>
  <c r="H91" i="370"/>
  <c r="N90" i="370"/>
  <c r="K90" i="370" s="1"/>
  <c r="J90" i="370"/>
  <c r="I90" i="370"/>
  <c r="H90" i="370"/>
  <c r="N89" i="370"/>
  <c r="K89" i="370"/>
  <c r="J89" i="370"/>
  <c r="I89" i="370"/>
  <c r="H89" i="370"/>
  <c r="N88" i="370"/>
  <c r="K88" i="370" s="1"/>
  <c r="J88" i="370"/>
  <c r="I88" i="370"/>
  <c r="H88" i="370"/>
  <c r="N87" i="370"/>
  <c r="K87" i="370"/>
  <c r="J87" i="370"/>
  <c r="I87" i="370"/>
  <c r="H87" i="370"/>
  <c r="N86" i="370"/>
  <c r="K86" i="370"/>
  <c r="J86" i="370"/>
  <c r="I86" i="370"/>
  <c r="H86" i="370"/>
  <c r="N85" i="370"/>
  <c r="K85" i="370"/>
  <c r="J85" i="370"/>
  <c r="I85" i="370"/>
  <c r="H85" i="370"/>
  <c r="N84" i="370"/>
  <c r="K84" i="370" s="1"/>
  <c r="J84" i="370"/>
  <c r="I84" i="370"/>
  <c r="H84" i="370"/>
  <c r="N83" i="370"/>
  <c r="K83" i="370"/>
  <c r="J83" i="370"/>
  <c r="I83" i="370"/>
  <c r="H83" i="370"/>
  <c r="N82" i="370"/>
  <c r="K82" i="370"/>
  <c r="J82" i="370"/>
  <c r="I82" i="370"/>
  <c r="H82" i="370"/>
  <c r="N81" i="370"/>
  <c r="K81" i="370" s="1"/>
  <c r="J81" i="370"/>
  <c r="I81" i="370"/>
  <c r="H81" i="370"/>
  <c r="N80" i="370"/>
  <c r="K80" i="370" s="1"/>
  <c r="J80" i="370"/>
  <c r="I80" i="370"/>
  <c r="H80" i="370"/>
  <c r="N79" i="370"/>
  <c r="K79" i="370"/>
  <c r="J79" i="370"/>
  <c r="I79" i="370"/>
  <c r="H79" i="370"/>
  <c r="N78" i="370"/>
  <c r="K78" i="370" s="1"/>
  <c r="J78" i="370"/>
  <c r="I78" i="370"/>
  <c r="H78" i="370"/>
  <c r="N77" i="370"/>
  <c r="K77" i="370"/>
  <c r="J77" i="370"/>
  <c r="I77" i="370"/>
  <c r="H77" i="370"/>
  <c r="N76" i="370"/>
  <c r="K76" i="370" s="1"/>
  <c r="J76" i="370"/>
  <c r="I76" i="370"/>
  <c r="H76" i="370"/>
  <c r="N75" i="370"/>
  <c r="K75" i="370"/>
  <c r="J75" i="370"/>
  <c r="I75" i="370"/>
  <c r="H75" i="370"/>
  <c r="N74" i="370"/>
  <c r="K74" i="370"/>
  <c r="J74" i="370"/>
  <c r="I74" i="370"/>
  <c r="H74" i="370"/>
  <c r="N73" i="370"/>
  <c r="K73" i="370"/>
  <c r="J73" i="370"/>
  <c r="I73" i="370"/>
  <c r="H73" i="370"/>
  <c r="N72" i="370"/>
  <c r="K72" i="370" s="1"/>
  <c r="J72" i="370"/>
  <c r="I72" i="370"/>
  <c r="H72" i="370"/>
  <c r="N71" i="370"/>
  <c r="K71" i="370"/>
  <c r="J71" i="370"/>
  <c r="I71" i="370"/>
  <c r="H71" i="370"/>
  <c r="N70" i="370"/>
  <c r="K70" i="370"/>
  <c r="J70" i="370"/>
  <c r="I70" i="370"/>
  <c r="H70" i="370"/>
  <c r="N69" i="370"/>
  <c r="K69" i="370" s="1"/>
  <c r="J69" i="370"/>
  <c r="I69" i="370"/>
  <c r="H69" i="370"/>
  <c r="N68" i="370"/>
  <c r="K68" i="370" s="1"/>
  <c r="J68" i="370"/>
  <c r="I68" i="370"/>
  <c r="H68" i="370"/>
  <c r="N67" i="370"/>
  <c r="K67" i="370"/>
  <c r="J67" i="370"/>
  <c r="I67" i="370"/>
  <c r="H67" i="370"/>
  <c r="N66" i="370"/>
  <c r="K66" i="370" s="1"/>
  <c r="J66" i="370"/>
  <c r="I66" i="370"/>
  <c r="H66" i="370"/>
  <c r="N65" i="370"/>
  <c r="K65" i="370"/>
  <c r="J65" i="370"/>
  <c r="I65" i="370"/>
  <c r="H65" i="370"/>
  <c r="N64" i="370"/>
  <c r="K64" i="370" s="1"/>
  <c r="J64" i="370"/>
  <c r="I64" i="370"/>
  <c r="H64" i="370"/>
  <c r="N63" i="370"/>
  <c r="K63" i="370"/>
  <c r="J63" i="370"/>
  <c r="I63" i="370"/>
  <c r="H63" i="370"/>
  <c r="N62" i="370"/>
  <c r="K62" i="370"/>
  <c r="J62" i="370"/>
  <c r="I62" i="370"/>
  <c r="H62" i="370"/>
  <c r="N61" i="370"/>
  <c r="K61" i="370"/>
  <c r="J61" i="370"/>
  <c r="I61" i="370"/>
  <c r="H61" i="370"/>
  <c r="N60" i="370"/>
  <c r="K60" i="370" s="1"/>
  <c r="J60" i="370"/>
  <c r="I60" i="370"/>
  <c r="H60" i="370"/>
  <c r="N59" i="370"/>
  <c r="K59" i="370"/>
  <c r="J59" i="370"/>
  <c r="I59" i="370"/>
  <c r="H59" i="370"/>
  <c r="N58" i="370"/>
  <c r="K58" i="370"/>
  <c r="J58" i="370"/>
  <c r="I58" i="370"/>
  <c r="H58" i="370"/>
  <c r="N57" i="370"/>
  <c r="K57" i="370" s="1"/>
  <c r="J57" i="370"/>
  <c r="I57" i="370"/>
  <c r="H57" i="370"/>
  <c r="N56" i="370"/>
  <c r="K56" i="370" s="1"/>
  <c r="J56" i="370"/>
  <c r="I56" i="370"/>
  <c r="H56" i="370"/>
  <c r="N55" i="370"/>
  <c r="K55" i="370"/>
  <c r="J55" i="370"/>
  <c r="I55" i="370"/>
  <c r="H55" i="370"/>
  <c r="N54" i="370"/>
  <c r="K54" i="370" s="1"/>
  <c r="J54" i="370"/>
  <c r="I54" i="370"/>
  <c r="H54" i="370"/>
  <c r="N53" i="370"/>
  <c r="K53" i="370"/>
  <c r="J53" i="370"/>
  <c r="I53" i="370"/>
  <c r="H53" i="370"/>
  <c r="N52" i="370"/>
  <c r="K52" i="370" s="1"/>
  <c r="J52" i="370"/>
  <c r="I52" i="370"/>
  <c r="H52" i="370"/>
  <c r="N51" i="370"/>
  <c r="K51" i="370"/>
  <c r="J51" i="370"/>
  <c r="I51" i="370"/>
  <c r="H51" i="370"/>
  <c r="N50" i="370"/>
  <c r="K50" i="370"/>
  <c r="J50" i="370"/>
  <c r="I50" i="370"/>
  <c r="H50" i="370"/>
  <c r="N49" i="370"/>
  <c r="K49" i="370"/>
  <c r="J49" i="370"/>
  <c r="I49" i="370"/>
  <c r="H49" i="370"/>
  <c r="N48" i="370"/>
  <c r="K48" i="370" s="1"/>
  <c r="J48" i="370"/>
  <c r="I48" i="370"/>
  <c r="H48" i="370"/>
  <c r="N47" i="370"/>
  <c r="K47" i="370"/>
  <c r="J47" i="370"/>
  <c r="I47" i="370"/>
  <c r="H47" i="370"/>
  <c r="N46" i="370"/>
  <c r="K46" i="370"/>
  <c r="J46" i="370"/>
  <c r="I46" i="370"/>
  <c r="H46" i="370"/>
  <c r="N45" i="370"/>
  <c r="K45" i="370" s="1"/>
  <c r="J45" i="370"/>
  <c r="I45" i="370"/>
  <c r="H45" i="370"/>
  <c r="N44" i="370"/>
  <c r="K44" i="370" s="1"/>
  <c r="J44" i="370"/>
  <c r="I44" i="370"/>
  <c r="H44" i="370"/>
  <c r="N43" i="370"/>
  <c r="K43" i="370"/>
  <c r="J43" i="370"/>
  <c r="I43" i="370"/>
  <c r="H43" i="370"/>
  <c r="N42" i="370"/>
  <c r="K42" i="370" s="1"/>
  <c r="J42" i="370"/>
  <c r="I42" i="370"/>
  <c r="H42" i="370"/>
  <c r="N41" i="370"/>
  <c r="K41" i="370"/>
  <c r="J41" i="370"/>
  <c r="I41" i="370"/>
  <c r="H41" i="370"/>
  <c r="N40" i="370"/>
  <c r="K40" i="370" s="1"/>
  <c r="J40" i="370"/>
  <c r="I40" i="370"/>
  <c r="H40" i="370"/>
  <c r="N39" i="370"/>
  <c r="K39" i="370"/>
  <c r="J39" i="370"/>
  <c r="I39" i="370"/>
  <c r="H39" i="370"/>
  <c r="N38" i="370"/>
  <c r="K38" i="370"/>
  <c r="J38" i="370"/>
  <c r="I38" i="370"/>
  <c r="H38" i="370"/>
  <c r="N37" i="370"/>
  <c r="K37" i="370"/>
  <c r="J37" i="370"/>
  <c r="I37" i="370"/>
  <c r="H37" i="370"/>
  <c r="N36" i="370"/>
  <c r="K36" i="370" s="1"/>
  <c r="J36" i="370"/>
  <c r="I36" i="370"/>
  <c r="H36" i="370"/>
  <c r="N35" i="370"/>
  <c r="K35" i="370"/>
  <c r="J35" i="370"/>
  <c r="I35" i="370"/>
  <c r="H35" i="370"/>
  <c r="N34" i="370"/>
  <c r="K34" i="370"/>
  <c r="J34" i="370"/>
  <c r="I34" i="370"/>
  <c r="H34" i="370"/>
  <c r="N33" i="370"/>
  <c r="K33" i="370" s="1"/>
  <c r="J33" i="370"/>
  <c r="I33" i="370"/>
  <c r="H33" i="370"/>
  <c r="N32" i="370"/>
  <c r="N31" i="370"/>
  <c r="N30" i="370"/>
  <c r="D5" i="370"/>
  <c r="K41" i="369"/>
  <c r="B20" i="369"/>
  <c r="B19" i="369"/>
  <c r="F18" i="369"/>
  <c r="D18" i="369"/>
  <c r="L11" i="369"/>
  <c r="I11" i="369"/>
  <c r="D11" i="369"/>
  <c r="C11" i="369"/>
  <c r="L9" i="369"/>
  <c r="I9" i="369"/>
  <c r="D9" i="369"/>
  <c r="C9" i="369"/>
  <c r="L7" i="369"/>
  <c r="I7" i="369"/>
  <c r="D7" i="369"/>
  <c r="C7" i="369"/>
  <c r="Y5" i="369"/>
  <c r="AH1" i="369" s="1"/>
  <c r="Y3" i="369"/>
  <c r="N122" i="368"/>
  <c r="K122" i="368" s="1"/>
  <c r="J122" i="368"/>
  <c r="I122" i="368"/>
  <c r="H122" i="368"/>
  <c r="N121" i="368"/>
  <c r="K121" i="368"/>
  <c r="J121" i="368"/>
  <c r="I121" i="368"/>
  <c r="H121" i="368"/>
  <c r="N120" i="368"/>
  <c r="K120" i="368" s="1"/>
  <c r="J120" i="368"/>
  <c r="I120" i="368"/>
  <c r="H120" i="368"/>
  <c r="N119" i="368"/>
  <c r="K119" i="368" s="1"/>
  <c r="J119" i="368"/>
  <c r="I119" i="368"/>
  <c r="H119" i="368"/>
  <c r="N118" i="368"/>
  <c r="K118" i="368" s="1"/>
  <c r="J118" i="368"/>
  <c r="I118" i="368"/>
  <c r="H118" i="368"/>
  <c r="N117" i="368"/>
  <c r="K117" i="368" s="1"/>
  <c r="J117" i="368"/>
  <c r="I117" i="368"/>
  <c r="H117" i="368"/>
  <c r="N116" i="368"/>
  <c r="K116" i="368" s="1"/>
  <c r="J116" i="368"/>
  <c r="I116" i="368"/>
  <c r="H116" i="368"/>
  <c r="N115" i="368"/>
  <c r="K115" i="368" s="1"/>
  <c r="J115" i="368"/>
  <c r="I115" i="368"/>
  <c r="H115" i="368"/>
  <c r="N114" i="368"/>
  <c r="K114" i="368" s="1"/>
  <c r="J114" i="368"/>
  <c r="I114" i="368"/>
  <c r="H114" i="368"/>
  <c r="N113" i="368"/>
  <c r="K113" i="368"/>
  <c r="J113" i="368"/>
  <c r="I113" i="368"/>
  <c r="H113" i="368"/>
  <c r="N112" i="368"/>
  <c r="K112" i="368"/>
  <c r="J112" i="368"/>
  <c r="I112" i="368"/>
  <c r="H112" i="368"/>
  <c r="N111" i="368"/>
  <c r="K111" i="368"/>
  <c r="J111" i="368"/>
  <c r="I111" i="368"/>
  <c r="H111" i="368"/>
  <c r="N110" i="368"/>
  <c r="K110" i="368" s="1"/>
  <c r="J110" i="368"/>
  <c r="I110" i="368"/>
  <c r="H110" i="368"/>
  <c r="N109" i="368"/>
  <c r="K109" i="368"/>
  <c r="J109" i="368"/>
  <c r="I109" i="368"/>
  <c r="H109" i="368"/>
  <c r="N108" i="368"/>
  <c r="K108" i="368" s="1"/>
  <c r="J108" i="368"/>
  <c r="I108" i="368"/>
  <c r="H108" i="368"/>
  <c r="N107" i="368"/>
  <c r="K107" i="368"/>
  <c r="J107" i="368"/>
  <c r="I107" i="368"/>
  <c r="H107" i="368"/>
  <c r="N106" i="368"/>
  <c r="K106" i="368" s="1"/>
  <c r="J106" i="368"/>
  <c r="I106" i="368"/>
  <c r="H106" i="368"/>
  <c r="N105" i="368"/>
  <c r="K105" i="368" s="1"/>
  <c r="J105" i="368"/>
  <c r="I105" i="368"/>
  <c r="H105" i="368"/>
  <c r="N104" i="368"/>
  <c r="K104" i="368" s="1"/>
  <c r="J104" i="368"/>
  <c r="I104" i="368"/>
  <c r="H104" i="368"/>
  <c r="N103" i="368"/>
  <c r="K103" i="368" s="1"/>
  <c r="J103" i="368"/>
  <c r="I103" i="368"/>
  <c r="H103" i="368"/>
  <c r="N102" i="368"/>
  <c r="K102" i="368" s="1"/>
  <c r="J102" i="368"/>
  <c r="I102" i="368"/>
  <c r="H102" i="368"/>
  <c r="N101" i="368"/>
  <c r="K101" i="368"/>
  <c r="J101" i="368"/>
  <c r="I101" i="368"/>
  <c r="H101" i="368"/>
  <c r="N100" i="368"/>
  <c r="K100" i="368"/>
  <c r="J100" i="368"/>
  <c r="I100" i="368"/>
  <c r="H100" i="368"/>
  <c r="N99" i="368"/>
  <c r="K99" i="368"/>
  <c r="J99" i="368"/>
  <c r="I99" i="368"/>
  <c r="H99" i="368"/>
  <c r="N98" i="368"/>
  <c r="K98" i="368" s="1"/>
  <c r="J98" i="368"/>
  <c r="I98" i="368"/>
  <c r="H98" i="368"/>
  <c r="N97" i="368"/>
  <c r="K97" i="368"/>
  <c r="J97" i="368"/>
  <c r="I97" i="368"/>
  <c r="H97" i="368"/>
  <c r="N96" i="368"/>
  <c r="K96" i="368" s="1"/>
  <c r="J96" i="368"/>
  <c r="I96" i="368"/>
  <c r="H96" i="368"/>
  <c r="N95" i="368"/>
  <c r="K95" i="368"/>
  <c r="J95" i="368"/>
  <c r="I95" i="368"/>
  <c r="H95" i="368"/>
  <c r="N94" i="368"/>
  <c r="K94" i="368" s="1"/>
  <c r="J94" i="368"/>
  <c r="I94" i="368"/>
  <c r="H94" i="368"/>
  <c r="N93" i="368"/>
  <c r="K93" i="368" s="1"/>
  <c r="J93" i="368"/>
  <c r="I93" i="368"/>
  <c r="H93" i="368"/>
  <c r="N92" i="368"/>
  <c r="K92" i="368" s="1"/>
  <c r="J92" i="368"/>
  <c r="I92" i="368"/>
  <c r="H92" i="368"/>
  <c r="N91" i="368"/>
  <c r="K91" i="368" s="1"/>
  <c r="J91" i="368"/>
  <c r="I91" i="368"/>
  <c r="H91" i="368"/>
  <c r="N90" i="368"/>
  <c r="K90" i="368" s="1"/>
  <c r="J90" i="368"/>
  <c r="I90" i="368"/>
  <c r="H90" i="368"/>
  <c r="N89" i="368"/>
  <c r="K89" i="368"/>
  <c r="J89" i="368"/>
  <c r="I89" i="368"/>
  <c r="H89" i="368"/>
  <c r="N88" i="368"/>
  <c r="K88" i="368"/>
  <c r="J88" i="368"/>
  <c r="I88" i="368"/>
  <c r="H88" i="368"/>
  <c r="N87" i="368"/>
  <c r="K87" i="368"/>
  <c r="J87" i="368"/>
  <c r="I87" i="368"/>
  <c r="H87" i="368"/>
  <c r="N86" i="368"/>
  <c r="K86" i="368" s="1"/>
  <c r="J86" i="368"/>
  <c r="I86" i="368"/>
  <c r="H86" i="368"/>
  <c r="N85" i="368"/>
  <c r="K85" i="368"/>
  <c r="J85" i="368"/>
  <c r="I85" i="368"/>
  <c r="H85" i="368"/>
  <c r="N84" i="368"/>
  <c r="K84" i="368" s="1"/>
  <c r="J84" i="368"/>
  <c r="I84" i="368"/>
  <c r="H84" i="368"/>
  <c r="N83" i="368"/>
  <c r="K83" i="368"/>
  <c r="J83" i="368"/>
  <c r="I83" i="368"/>
  <c r="H83" i="368"/>
  <c r="N82" i="368"/>
  <c r="K82" i="368" s="1"/>
  <c r="J82" i="368"/>
  <c r="I82" i="368"/>
  <c r="H82" i="368"/>
  <c r="N81" i="368"/>
  <c r="K81" i="368" s="1"/>
  <c r="J81" i="368"/>
  <c r="I81" i="368"/>
  <c r="H81" i="368"/>
  <c r="N80" i="368"/>
  <c r="K80" i="368" s="1"/>
  <c r="J80" i="368"/>
  <c r="I80" i="368"/>
  <c r="H80" i="368"/>
  <c r="N79" i="368"/>
  <c r="K79" i="368" s="1"/>
  <c r="J79" i="368"/>
  <c r="I79" i="368"/>
  <c r="H79" i="368"/>
  <c r="N78" i="368"/>
  <c r="K78" i="368" s="1"/>
  <c r="J78" i="368"/>
  <c r="I78" i="368"/>
  <c r="H78" i="368"/>
  <c r="N77" i="368"/>
  <c r="K77" i="368"/>
  <c r="J77" i="368"/>
  <c r="I77" i="368"/>
  <c r="H77" i="368"/>
  <c r="N76" i="368"/>
  <c r="K76" i="368"/>
  <c r="J76" i="368"/>
  <c r="I76" i="368"/>
  <c r="H76" i="368"/>
  <c r="N75" i="368"/>
  <c r="K75" i="368"/>
  <c r="J75" i="368"/>
  <c r="I75" i="368"/>
  <c r="H75" i="368"/>
  <c r="N74" i="368"/>
  <c r="K74" i="368" s="1"/>
  <c r="J74" i="368"/>
  <c r="I74" i="368"/>
  <c r="H74" i="368"/>
  <c r="N73" i="368"/>
  <c r="K73" i="368"/>
  <c r="J73" i="368"/>
  <c r="I73" i="368"/>
  <c r="H73" i="368"/>
  <c r="N72" i="368"/>
  <c r="K72" i="368" s="1"/>
  <c r="J72" i="368"/>
  <c r="I72" i="368"/>
  <c r="H72" i="368"/>
  <c r="N71" i="368"/>
  <c r="K71" i="368"/>
  <c r="J71" i="368"/>
  <c r="I71" i="368"/>
  <c r="H71" i="368"/>
  <c r="N70" i="368"/>
  <c r="K70" i="368" s="1"/>
  <c r="J70" i="368"/>
  <c r="I70" i="368"/>
  <c r="H70" i="368"/>
  <c r="N69" i="368"/>
  <c r="K69" i="368" s="1"/>
  <c r="J69" i="368"/>
  <c r="I69" i="368"/>
  <c r="H69" i="368"/>
  <c r="N68" i="368"/>
  <c r="K68" i="368" s="1"/>
  <c r="J68" i="368"/>
  <c r="I68" i="368"/>
  <c r="H68" i="368"/>
  <c r="N67" i="368"/>
  <c r="K67" i="368" s="1"/>
  <c r="J67" i="368"/>
  <c r="I67" i="368"/>
  <c r="H67" i="368"/>
  <c r="N66" i="368"/>
  <c r="K66" i="368" s="1"/>
  <c r="J66" i="368"/>
  <c r="I66" i="368"/>
  <c r="H66" i="368"/>
  <c r="N65" i="368"/>
  <c r="K65" i="368"/>
  <c r="J65" i="368"/>
  <c r="I65" i="368"/>
  <c r="H65" i="368"/>
  <c r="N64" i="368"/>
  <c r="K64" i="368"/>
  <c r="J64" i="368"/>
  <c r="I64" i="368"/>
  <c r="H64" i="368"/>
  <c r="N63" i="368"/>
  <c r="K63" i="368"/>
  <c r="J63" i="368"/>
  <c r="I63" i="368"/>
  <c r="H63" i="368"/>
  <c r="N62" i="368"/>
  <c r="K62" i="368" s="1"/>
  <c r="J62" i="368"/>
  <c r="I62" i="368"/>
  <c r="H62" i="368"/>
  <c r="N61" i="368"/>
  <c r="K61" i="368"/>
  <c r="J61" i="368"/>
  <c r="I61" i="368"/>
  <c r="H61" i="368"/>
  <c r="N60" i="368"/>
  <c r="K60" i="368" s="1"/>
  <c r="J60" i="368"/>
  <c r="I60" i="368"/>
  <c r="H60" i="368"/>
  <c r="N59" i="368"/>
  <c r="K59" i="368"/>
  <c r="J59" i="368"/>
  <c r="I59" i="368"/>
  <c r="H59" i="368"/>
  <c r="N58" i="368"/>
  <c r="K58" i="368" s="1"/>
  <c r="J58" i="368"/>
  <c r="I58" i="368"/>
  <c r="H58" i="368"/>
  <c r="N57" i="368"/>
  <c r="K57" i="368" s="1"/>
  <c r="J57" i="368"/>
  <c r="I57" i="368"/>
  <c r="H57" i="368"/>
  <c r="N56" i="368"/>
  <c r="K56" i="368" s="1"/>
  <c r="J56" i="368"/>
  <c r="I56" i="368"/>
  <c r="H56" i="368"/>
  <c r="N55" i="368"/>
  <c r="K55" i="368" s="1"/>
  <c r="J55" i="368"/>
  <c r="I55" i="368"/>
  <c r="H55" i="368"/>
  <c r="N54" i="368"/>
  <c r="K54" i="368" s="1"/>
  <c r="J54" i="368"/>
  <c r="I54" i="368"/>
  <c r="H54" i="368"/>
  <c r="N53" i="368"/>
  <c r="K53" i="368"/>
  <c r="J53" i="368"/>
  <c r="I53" i="368"/>
  <c r="H53" i="368"/>
  <c r="N52" i="368"/>
  <c r="K52" i="368"/>
  <c r="J52" i="368"/>
  <c r="I52" i="368"/>
  <c r="H52" i="368"/>
  <c r="N51" i="368"/>
  <c r="K51" i="368"/>
  <c r="J51" i="368"/>
  <c r="I51" i="368"/>
  <c r="H51" i="368"/>
  <c r="N50" i="368"/>
  <c r="K50" i="368" s="1"/>
  <c r="J50" i="368"/>
  <c r="I50" i="368"/>
  <c r="H50" i="368"/>
  <c r="N49" i="368"/>
  <c r="K49" i="368"/>
  <c r="J49" i="368"/>
  <c r="I49" i="368"/>
  <c r="H49" i="368"/>
  <c r="N48" i="368"/>
  <c r="K48" i="368" s="1"/>
  <c r="J48" i="368"/>
  <c r="I48" i="368"/>
  <c r="H48" i="368"/>
  <c r="N47" i="368"/>
  <c r="K47" i="368" s="1"/>
  <c r="J47" i="368"/>
  <c r="I47" i="368"/>
  <c r="H47" i="368"/>
  <c r="N46" i="368"/>
  <c r="K46" i="368" s="1"/>
  <c r="J46" i="368"/>
  <c r="I46" i="368"/>
  <c r="H46" i="368"/>
  <c r="N45" i="368"/>
  <c r="K45" i="368" s="1"/>
  <c r="J45" i="368"/>
  <c r="I45" i="368"/>
  <c r="H45" i="368"/>
  <c r="N44" i="368"/>
  <c r="K44" i="368" s="1"/>
  <c r="J44" i="368"/>
  <c r="I44" i="368"/>
  <c r="H44" i="368"/>
  <c r="N43" i="368"/>
  <c r="K43" i="368" s="1"/>
  <c r="J43" i="368"/>
  <c r="I43" i="368"/>
  <c r="H43" i="368"/>
  <c r="N42" i="368"/>
  <c r="K42" i="368" s="1"/>
  <c r="J42" i="368"/>
  <c r="I42" i="368"/>
  <c r="H42" i="368"/>
  <c r="N41" i="368"/>
  <c r="K41" i="368"/>
  <c r="J41" i="368"/>
  <c r="I41" i="368"/>
  <c r="H41" i="368"/>
  <c r="N40" i="368"/>
  <c r="K40" i="368"/>
  <c r="J40" i="368"/>
  <c r="I40" i="368"/>
  <c r="H40" i="368"/>
  <c r="N39" i="368"/>
  <c r="K39" i="368"/>
  <c r="J39" i="368"/>
  <c r="I39" i="368"/>
  <c r="H39" i="368"/>
  <c r="N38" i="368"/>
  <c r="K38" i="368" s="1"/>
  <c r="J38" i="368"/>
  <c r="I38" i="368"/>
  <c r="H38" i="368"/>
  <c r="N37" i="368"/>
  <c r="K37" i="368"/>
  <c r="J37" i="368"/>
  <c r="I37" i="368"/>
  <c r="H37" i="368"/>
  <c r="N36" i="368"/>
  <c r="K36" i="368" s="1"/>
  <c r="J36" i="368"/>
  <c r="I36" i="368"/>
  <c r="H36" i="368"/>
  <c r="N35" i="368"/>
  <c r="K35" i="368" s="1"/>
  <c r="J35" i="368"/>
  <c r="I35" i="368"/>
  <c r="H35" i="368"/>
  <c r="N34" i="368"/>
  <c r="K34" i="368" s="1"/>
  <c r="J34" i="368"/>
  <c r="I34" i="368"/>
  <c r="H34" i="368"/>
  <c r="N33" i="368"/>
  <c r="K33" i="368" s="1"/>
  <c r="J33" i="368"/>
  <c r="I33" i="368"/>
  <c r="H33" i="368"/>
  <c r="N32" i="368"/>
  <c r="N31" i="368"/>
  <c r="N30" i="368"/>
  <c r="D5" i="368"/>
  <c r="N122" i="367"/>
  <c r="K122" i="367" s="1"/>
  <c r="J122" i="367"/>
  <c r="I122" i="367"/>
  <c r="H122" i="367"/>
  <c r="N121" i="367"/>
  <c r="K121" i="367" s="1"/>
  <c r="J121" i="367"/>
  <c r="I121" i="367"/>
  <c r="H121" i="367"/>
  <c r="N120" i="367"/>
  <c r="K120" i="367"/>
  <c r="J120" i="367"/>
  <c r="I120" i="367"/>
  <c r="H120" i="367"/>
  <c r="N119" i="367"/>
  <c r="K119" i="367"/>
  <c r="J119" i="367"/>
  <c r="I119" i="367"/>
  <c r="H119" i="367"/>
  <c r="N118" i="367"/>
  <c r="K118" i="367"/>
  <c r="J118" i="367"/>
  <c r="I118" i="367"/>
  <c r="H118" i="367"/>
  <c r="N117" i="367"/>
  <c r="K117" i="367" s="1"/>
  <c r="J117" i="367"/>
  <c r="I117" i="367"/>
  <c r="H117" i="367"/>
  <c r="N116" i="367"/>
  <c r="K116" i="367"/>
  <c r="J116" i="367"/>
  <c r="I116" i="367"/>
  <c r="H116" i="367"/>
  <c r="N115" i="367"/>
  <c r="K115" i="367" s="1"/>
  <c r="J115" i="367"/>
  <c r="I115" i="367"/>
  <c r="H115" i="367"/>
  <c r="N114" i="367"/>
  <c r="K114" i="367"/>
  <c r="J114" i="367"/>
  <c r="I114" i="367"/>
  <c r="H114" i="367"/>
  <c r="N113" i="367"/>
  <c r="K113" i="367" s="1"/>
  <c r="J113" i="367"/>
  <c r="I113" i="367"/>
  <c r="H113" i="367"/>
  <c r="N112" i="367"/>
  <c r="K112" i="367" s="1"/>
  <c r="J112" i="367"/>
  <c r="I112" i="367"/>
  <c r="H112" i="367"/>
  <c r="N111" i="367"/>
  <c r="K111" i="367" s="1"/>
  <c r="J111" i="367"/>
  <c r="I111" i="367"/>
  <c r="H111" i="367"/>
  <c r="N110" i="367"/>
  <c r="K110" i="367" s="1"/>
  <c r="J110" i="367"/>
  <c r="I110" i="367"/>
  <c r="H110" i="367"/>
  <c r="N109" i="367"/>
  <c r="K109" i="367" s="1"/>
  <c r="J109" i="367"/>
  <c r="I109" i="367"/>
  <c r="H109" i="367"/>
  <c r="N108" i="367"/>
  <c r="K108" i="367"/>
  <c r="J108" i="367"/>
  <c r="I108" i="367"/>
  <c r="H108" i="367"/>
  <c r="N107" i="367"/>
  <c r="K107" i="367"/>
  <c r="J107" i="367"/>
  <c r="I107" i="367"/>
  <c r="H107" i="367"/>
  <c r="N106" i="367"/>
  <c r="K106" i="367"/>
  <c r="J106" i="367"/>
  <c r="I106" i="367"/>
  <c r="H106" i="367"/>
  <c r="N105" i="367"/>
  <c r="K105" i="367" s="1"/>
  <c r="J105" i="367"/>
  <c r="I105" i="367"/>
  <c r="H105" i="367"/>
  <c r="N104" i="367"/>
  <c r="K104" i="367"/>
  <c r="J104" i="367"/>
  <c r="I104" i="367"/>
  <c r="H104" i="367"/>
  <c r="N103" i="367"/>
  <c r="K103" i="367" s="1"/>
  <c r="J103" i="367"/>
  <c r="I103" i="367"/>
  <c r="H103" i="367"/>
  <c r="N102" i="367"/>
  <c r="K102" i="367" s="1"/>
  <c r="J102" i="367"/>
  <c r="I102" i="367"/>
  <c r="H102" i="367"/>
  <c r="N101" i="367"/>
  <c r="K101" i="367" s="1"/>
  <c r="J101" i="367"/>
  <c r="I101" i="367"/>
  <c r="H101" i="367"/>
  <c r="N100" i="367"/>
  <c r="K100" i="367" s="1"/>
  <c r="J100" i="367"/>
  <c r="I100" i="367"/>
  <c r="H100" i="367"/>
  <c r="N99" i="367"/>
  <c r="K99" i="367" s="1"/>
  <c r="J99" i="367"/>
  <c r="I99" i="367"/>
  <c r="H99" i="367"/>
  <c r="N98" i="367"/>
  <c r="K98" i="367" s="1"/>
  <c r="J98" i="367"/>
  <c r="I98" i="367"/>
  <c r="H98" i="367"/>
  <c r="N97" i="367"/>
  <c r="K97" i="367" s="1"/>
  <c r="J97" i="367"/>
  <c r="I97" i="367"/>
  <c r="H97" i="367"/>
  <c r="N96" i="367"/>
  <c r="K96" i="367"/>
  <c r="J96" i="367"/>
  <c r="I96" i="367"/>
  <c r="H96" i="367"/>
  <c r="N95" i="367"/>
  <c r="K95" i="367"/>
  <c r="J95" i="367"/>
  <c r="I95" i="367"/>
  <c r="H95" i="367"/>
  <c r="N94" i="367"/>
  <c r="K94" i="367"/>
  <c r="J94" i="367"/>
  <c r="I94" i="367"/>
  <c r="H94" i="367"/>
  <c r="N93" i="367"/>
  <c r="K93" i="367"/>
  <c r="J93" i="367"/>
  <c r="I93" i="367"/>
  <c r="H93" i="367"/>
  <c r="N92" i="367"/>
  <c r="K92" i="367"/>
  <c r="J92" i="367"/>
  <c r="I92" i="367"/>
  <c r="H92" i="367"/>
  <c r="N91" i="367"/>
  <c r="K91" i="367" s="1"/>
  <c r="J91" i="367"/>
  <c r="I91" i="367"/>
  <c r="H91" i="367"/>
  <c r="N90" i="367"/>
  <c r="K90" i="367" s="1"/>
  <c r="J90" i="367"/>
  <c r="I90" i="367"/>
  <c r="H90" i="367"/>
  <c r="N89" i="367"/>
  <c r="K89" i="367" s="1"/>
  <c r="J89" i="367"/>
  <c r="I89" i="367"/>
  <c r="H89" i="367"/>
  <c r="N88" i="367"/>
  <c r="K88" i="367" s="1"/>
  <c r="J88" i="367"/>
  <c r="I88" i="367"/>
  <c r="H88" i="367"/>
  <c r="N87" i="367"/>
  <c r="K87" i="367" s="1"/>
  <c r="J87" i="367"/>
  <c r="I87" i="367"/>
  <c r="H87" i="367"/>
  <c r="N86" i="367"/>
  <c r="K86" i="367" s="1"/>
  <c r="J86" i="367"/>
  <c r="I86" i="367"/>
  <c r="H86" i="367"/>
  <c r="N85" i="367"/>
  <c r="K85" i="367" s="1"/>
  <c r="J85" i="367"/>
  <c r="I85" i="367"/>
  <c r="H85" i="367"/>
  <c r="N84" i="367"/>
  <c r="K84" i="367"/>
  <c r="J84" i="367"/>
  <c r="I84" i="367"/>
  <c r="H84" i="367"/>
  <c r="N83" i="367"/>
  <c r="K83" i="367"/>
  <c r="J83" i="367"/>
  <c r="I83" i="367"/>
  <c r="H83" i="367"/>
  <c r="N82" i="367"/>
  <c r="K82" i="367"/>
  <c r="J82" i="367"/>
  <c r="I82" i="367"/>
  <c r="H82" i="367"/>
  <c r="N81" i="367"/>
  <c r="K81" i="367"/>
  <c r="J81" i="367"/>
  <c r="I81" i="367"/>
  <c r="H81" i="367"/>
  <c r="N80" i="367"/>
  <c r="K80" i="367"/>
  <c r="J80" i="367"/>
  <c r="I80" i="367"/>
  <c r="H80" i="367"/>
  <c r="N79" i="367"/>
  <c r="K79" i="367" s="1"/>
  <c r="J79" i="367"/>
  <c r="I79" i="367"/>
  <c r="H79" i="367"/>
  <c r="N78" i="367"/>
  <c r="K78" i="367" s="1"/>
  <c r="J78" i="367"/>
  <c r="I78" i="367"/>
  <c r="H78" i="367"/>
  <c r="N77" i="367"/>
  <c r="K77" i="367" s="1"/>
  <c r="J77" i="367"/>
  <c r="I77" i="367"/>
  <c r="H77" i="367"/>
  <c r="N76" i="367"/>
  <c r="K76" i="367" s="1"/>
  <c r="J76" i="367"/>
  <c r="I76" i="367"/>
  <c r="H76" i="367"/>
  <c r="N75" i="367"/>
  <c r="K75" i="367" s="1"/>
  <c r="J75" i="367"/>
  <c r="I75" i="367"/>
  <c r="H75" i="367"/>
  <c r="N74" i="367"/>
  <c r="K74" i="367" s="1"/>
  <c r="J74" i="367"/>
  <c r="I74" i="367"/>
  <c r="H74" i="367"/>
  <c r="N73" i="367"/>
  <c r="K73" i="367" s="1"/>
  <c r="J73" i="367"/>
  <c r="I73" i="367"/>
  <c r="H73" i="367"/>
  <c r="N72" i="367"/>
  <c r="K72" i="367"/>
  <c r="J72" i="367"/>
  <c r="I72" i="367"/>
  <c r="H72" i="367"/>
  <c r="N71" i="367"/>
  <c r="K71" i="367"/>
  <c r="J71" i="367"/>
  <c r="I71" i="367"/>
  <c r="H71" i="367"/>
  <c r="N70" i="367"/>
  <c r="K70" i="367"/>
  <c r="J70" i="367"/>
  <c r="I70" i="367"/>
  <c r="H70" i="367"/>
  <c r="N69" i="367"/>
  <c r="K69" i="367"/>
  <c r="J69" i="367"/>
  <c r="I69" i="367"/>
  <c r="H69" i="367"/>
  <c r="N68" i="367"/>
  <c r="K68" i="367"/>
  <c r="J68" i="367"/>
  <c r="I68" i="367"/>
  <c r="H68" i="367"/>
  <c r="N67" i="367"/>
  <c r="K67" i="367" s="1"/>
  <c r="J67" i="367"/>
  <c r="I67" i="367"/>
  <c r="H67" i="367"/>
  <c r="N66" i="367"/>
  <c r="K66" i="367"/>
  <c r="J66" i="367"/>
  <c r="I66" i="367"/>
  <c r="H66" i="367"/>
  <c r="N65" i="367"/>
  <c r="K65" i="367" s="1"/>
  <c r="J65" i="367"/>
  <c r="I65" i="367"/>
  <c r="H65" i="367"/>
  <c r="N64" i="367"/>
  <c r="K64" i="367" s="1"/>
  <c r="J64" i="367"/>
  <c r="I64" i="367"/>
  <c r="H64" i="367"/>
  <c r="N63" i="367"/>
  <c r="K63" i="367" s="1"/>
  <c r="J63" i="367"/>
  <c r="I63" i="367"/>
  <c r="H63" i="367"/>
  <c r="N62" i="367"/>
  <c r="K62" i="367" s="1"/>
  <c r="J62" i="367"/>
  <c r="I62" i="367"/>
  <c r="H62" i="367"/>
  <c r="N61" i="367"/>
  <c r="K61" i="367" s="1"/>
  <c r="J61" i="367"/>
  <c r="I61" i="367"/>
  <c r="H61" i="367"/>
  <c r="N60" i="367"/>
  <c r="K60" i="367"/>
  <c r="J60" i="367"/>
  <c r="I60" i="367"/>
  <c r="H60" i="367"/>
  <c r="N59" i="367"/>
  <c r="K59" i="367"/>
  <c r="J59" i="367"/>
  <c r="I59" i="367"/>
  <c r="H59" i="367"/>
  <c r="N58" i="367"/>
  <c r="K58" i="367"/>
  <c r="J58" i="367"/>
  <c r="I58" i="367"/>
  <c r="H58" i="367"/>
  <c r="N57" i="367"/>
  <c r="K57" i="367"/>
  <c r="J57" i="367"/>
  <c r="I57" i="367"/>
  <c r="H57" i="367"/>
  <c r="N56" i="367"/>
  <c r="K56" i="367"/>
  <c r="J56" i="367"/>
  <c r="I56" i="367"/>
  <c r="H56" i="367"/>
  <c r="N55" i="367"/>
  <c r="K55" i="367" s="1"/>
  <c r="J55" i="367"/>
  <c r="I55" i="367"/>
  <c r="H55" i="367"/>
  <c r="N54" i="367"/>
  <c r="K54" i="367" s="1"/>
  <c r="J54" i="367"/>
  <c r="I54" i="367"/>
  <c r="H54" i="367"/>
  <c r="N53" i="367"/>
  <c r="K53" i="367" s="1"/>
  <c r="J53" i="367"/>
  <c r="I53" i="367"/>
  <c r="H53" i="367"/>
  <c r="N52" i="367"/>
  <c r="K52" i="367" s="1"/>
  <c r="J52" i="367"/>
  <c r="I52" i="367"/>
  <c r="H52" i="367"/>
  <c r="N51" i="367"/>
  <c r="K51" i="367" s="1"/>
  <c r="J51" i="367"/>
  <c r="I51" i="367"/>
  <c r="H51" i="367"/>
  <c r="N50" i="367"/>
  <c r="K50" i="367" s="1"/>
  <c r="J50" i="367"/>
  <c r="I50" i="367"/>
  <c r="H50" i="367"/>
  <c r="N49" i="367"/>
  <c r="K49" i="367" s="1"/>
  <c r="J49" i="367"/>
  <c r="I49" i="367"/>
  <c r="H49" i="367"/>
  <c r="N48" i="367"/>
  <c r="K48" i="367"/>
  <c r="J48" i="367"/>
  <c r="I48" i="367"/>
  <c r="H48" i="367"/>
  <c r="N47" i="367"/>
  <c r="K47" i="367"/>
  <c r="J47" i="367"/>
  <c r="I47" i="367"/>
  <c r="H47" i="367"/>
  <c r="N46" i="367"/>
  <c r="K46" i="367"/>
  <c r="J46" i="367"/>
  <c r="I46" i="367"/>
  <c r="H46" i="367"/>
  <c r="N45" i="367"/>
  <c r="K45" i="367" s="1"/>
  <c r="J45" i="367"/>
  <c r="I45" i="367"/>
  <c r="H45" i="367"/>
  <c r="N44" i="367"/>
  <c r="K44" i="367"/>
  <c r="J44" i="367"/>
  <c r="I44" i="367"/>
  <c r="H44" i="367"/>
  <c r="N43" i="367"/>
  <c r="K43" i="367" s="1"/>
  <c r="J43" i="367"/>
  <c r="I43" i="367"/>
  <c r="H43" i="367"/>
  <c r="N42" i="367"/>
  <c r="K42" i="367"/>
  <c r="J42" i="367"/>
  <c r="I42" i="367"/>
  <c r="H42" i="367"/>
  <c r="N41" i="367"/>
  <c r="K41" i="367" s="1"/>
  <c r="J41" i="367"/>
  <c r="I41" i="367"/>
  <c r="H41" i="367"/>
  <c r="N40" i="367"/>
  <c r="K40" i="367"/>
  <c r="J40" i="367"/>
  <c r="I40" i="367"/>
  <c r="H40" i="367"/>
  <c r="N39" i="367"/>
  <c r="K39" i="367" s="1"/>
  <c r="J39" i="367"/>
  <c r="I39" i="367"/>
  <c r="H39" i="367"/>
  <c r="N38" i="367"/>
  <c r="K38" i="367" s="1"/>
  <c r="J38" i="367"/>
  <c r="I38" i="367"/>
  <c r="H38" i="367"/>
  <c r="N37" i="367"/>
  <c r="K37" i="367" s="1"/>
  <c r="J37" i="367"/>
  <c r="I37" i="367"/>
  <c r="H37" i="367"/>
  <c r="N36" i="367"/>
  <c r="K36" i="367"/>
  <c r="J36" i="367"/>
  <c r="I36" i="367"/>
  <c r="H36" i="367"/>
  <c r="N35" i="367"/>
  <c r="K35" i="367"/>
  <c r="J35" i="367"/>
  <c r="I35" i="367"/>
  <c r="H35" i="367"/>
  <c r="N34" i="367"/>
  <c r="K34" i="367"/>
  <c r="J34" i="367"/>
  <c r="I34" i="367"/>
  <c r="H34" i="367"/>
  <c r="N33" i="367"/>
  <c r="K33" i="367" s="1"/>
  <c r="J33" i="367"/>
  <c r="I33" i="367"/>
  <c r="H33" i="367"/>
  <c r="N32" i="367"/>
  <c r="N31" i="367"/>
  <c r="N30" i="367"/>
  <c r="D5" i="367"/>
  <c r="C2" i="367"/>
  <c r="K41" i="366"/>
  <c r="J18" i="366"/>
  <c r="H18" i="366"/>
  <c r="F18" i="366"/>
  <c r="D18" i="366"/>
  <c r="L13" i="366"/>
  <c r="I13" i="366"/>
  <c r="D13" i="366"/>
  <c r="C13" i="366"/>
  <c r="L11" i="366"/>
  <c r="I11" i="366"/>
  <c r="D11" i="366"/>
  <c r="C11" i="366"/>
  <c r="L9" i="366"/>
  <c r="I9" i="366"/>
  <c r="D9" i="366"/>
  <c r="C9" i="366"/>
  <c r="L7" i="366"/>
  <c r="Y5" i="366"/>
  <c r="AK1" i="366" s="1"/>
  <c r="Y3" i="366"/>
  <c r="N122" i="365"/>
  <c r="K122" i="365" s="1"/>
  <c r="J122" i="365"/>
  <c r="I122" i="365"/>
  <c r="H122" i="365"/>
  <c r="N121" i="365"/>
  <c r="K121" i="365" s="1"/>
  <c r="J121" i="365"/>
  <c r="I121" i="365"/>
  <c r="H121" i="365"/>
  <c r="N120" i="365"/>
  <c r="K120" i="365" s="1"/>
  <c r="J120" i="365"/>
  <c r="I120" i="365"/>
  <c r="H120" i="365"/>
  <c r="N119" i="365"/>
  <c r="K119" i="365" s="1"/>
  <c r="J119" i="365"/>
  <c r="I119" i="365"/>
  <c r="H119" i="365"/>
  <c r="N118" i="365"/>
  <c r="K118" i="365" s="1"/>
  <c r="J118" i="365"/>
  <c r="I118" i="365"/>
  <c r="H118" i="365"/>
  <c r="N117" i="365"/>
  <c r="K117" i="365"/>
  <c r="J117" i="365"/>
  <c r="I117" i="365"/>
  <c r="H117" i="365"/>
  <c r="N116" i="365"/>
  <c r="K116" i="365"/>
  <c r="J116" i="365"/>
  <c r="I116" i="365"/>
  <c r="H116" i="365"/>
  <c r="N115" i="365"/>
  <c r="K115" i="365" s="1"/>
  <c r="J115" i="365"/>
  <c r="I115" i="365"/>
  <c r="H115" i="365"/>
  <c r="N114" i="365"/>
  <c r="K114" i="365" s="1"/>
  <c r="J114" i="365"/>
  <c r="I114" i="365"/>
  <c r="H114" i="365"/>
  <c r="N113" i="365"/>
  <c r="K113" i="365"/>
  <c r="J113" i="365"/>
  <c r="I113" i="365"/>
  <c r="H113" i="365"/>
  <c r="N112" i="365"/>
  <c r="K112" i="365"/>
  <c r="J112" i="365"/>
  <c r="I112" i="365"/>
  <c r="H112" i="365"/>
  <c r="N111" i="365"/>
  <c r="K111" i="365"/>
  <c r="J111" i="365"/>
  <c r="I111" i="365"/>
  <c r="H111" i="365"/>
  <c r="N110" i="365"/>
  <c r="K110" i="365" s="1"/>
  <c r="J110" i="365"/>
  <c r="I110" i="365"/>
  <c r="H110" i="365"/>
  <c r="N109" i="365"/>
  <c r="K109" i="365" s="1"/>
  <c r="J109" i="365"/>
  <c r="I109" i="365"/>
  <c r="H109" i="365"/>
  <c r="N108" i="365"/>
  <c r="K108" i="365" s="1"/>
  <c r="J108" i="365"/>
  <c r="I108" i="365"/>
  <c r="H108" i="365"/>
  <c r="N107" i="365"/>
  <c r="K107" i="365"/>
  <c r="J107" i="365"/>
  <c r="I107" i="365"/>
  <c r="H107" i="365"/>
  <c r="N106" i="365"/>
  <c r="K106" i="365" s="1"/>
  <c r="J106" i="365"/>
  <c r="I106" i="365"/>
  <c r="H106" i="365"/>
  <c r="N105" i="365"/>
  <c r="K105" i="365"/>
  <c r="J105" i="365"/>
  <c r="I105" i="365"/>
  <c r="H105" i="365"/>
  <c r="N104" i="365"/>
  <c r="K104" i="365"/>
  <c r="J104" i="365"/>
  <c r="I104" i="365"/>
  <c r="H104" i="365"/>
  <c r="N103" i="365"/>
  <c r="K103" i="365" s="1"/>
  <c r="J103" i="365"/>
  <c r="I103" i="365"/>
  <c r="H103" i="365"/>
  <c r="N102" i="365"/>
  <c r="K102" i="365" s="1"/>
  <c r="J102" i="365"/>
  <c r="I102" i="365"/>
  <c r="H102" i="365"/>
  <c r="N101" i="365"/>
  <c r="K101" i="365"/>
  <c r="J101" i="365"/>
  <c r="I101" i="365"/>
  <c r="H101" i="365"/>
  <c r="N100" i="365"/>
  <c r="K100" i="365"/>
  <c r="J100" i="365"/>
  <c r="I100" i="365"/>
  <c r="H100" i="365"/>
  <c r="N99" i="365"/>
  <c r="K99" i="365"/>
  <c r="J99" i="365"/>
  <c r="I99" i="365"/>
  <c r="H99" i="365"/>
  <c r="N98" i="365"/>
  <c r="K98" i="365" s="1"/>
  <c r="J98" i="365"/>
  <c r="I98" i="365"/>
  <c r="H98" i="365"/>
  <c r="N97" i="365"/>
  <c r="K97" i="365" s="1"/>
  <c r="J97" i="365"/>
  <c r="I97" i="365"/>
  <c r="H97" i="365"/>
  <c r="N96" i="365"/>
  <c r="K96" i="365" s="1"/>
  <c r="J96" i="365"/>
  <c r="I96" i="365"/>
  <c r="H96" i="365"/>
  <c r="N95" i="365"/>
  <c r="K95" i="365"/>
  <c r="J95" i="365"/>
  <c r="I95" i="365"/>
  <c r="H95" i="365"/>
  <c r="N94" i="365"/>
  <c r="K94" i="365" s="1"/>
  <c r="J94" i="365"/>
  <c r="I94" i="365"/>
  <c r="H94" i="365"/>
  <c r="N93" i="365"/>
  <c r="K93" i="365"/>
  <c r="J93" i="365"/>
  <c r="I93" i="365"/>
  <c r="H93" i="365"/>
  <c r="N92" i="365"/>
  <c r="K92" i="365"/>
  <c r="J92" i="365"/>
  <c r="I92" i="365"/>
  <c r="H92" i="365"/>
  <c r="N91" i="365"/>
  <c r="K91" i="365" s="1"/>
  <c r="J91" i="365"/>
  <c r="I91" i="365"/>
  <c r="H91" i="365"/>
  <c r="N90" i="365"/>
  <c r="K90" i="365" s="1"/>
  <c r="J90" i="365"/>
  <c r="I90" i="365"/>
  <c r="H90" i="365"/>
  <c r="N89" i="365"/>
  <c r="K89" i="365"/>
  <c r="J89" i="365"/>
  <c r="I89" i="365"/>
  <c r="H89" i="365"/>
  <c r="N88" i="365"/>
  <c r="K88" i="365"/>
  <c r="J88" i="365"/>
  <c r="I88" i="365"/>
  <c r="H88" i="365"/>
  <c r="N87" i="365"/>
  <c r="K87" i="365"/>
  <c r="J87" i="365"/>
  <c r="I87" i="365"/>
  <c r="H87" i="365"/>
  <c r="N86" i="365"/>
  <c r="K86" i="365" s="1"/>
  <c r="J86" i="365"/>
  <c r="I86" i="365"/>
  <c r="H86" i="365"/>
  <c r="N85" i="365"/>
  <c r="K85" i="365" s="1"/>
  <c r="J85" i="365"/>
  <c r="I85" i="365"/>
  <c r="H85" i="365"/>
  <c r="N84" i="365"/>
  <c r="K84" i="365" s="1"/>
  <c r="J84" i="365"/>
  <c r="I84" i="365"/>
  <c r="H84" i="365"/>
  <c r="N83" i="365"/>
  <c r="K83" i="365" s="1"/>
  <c r="J83" i="365"/>
  <c r="I83" i="365"/>
  <c r="H83" i="365"/>
  <c r="N82" i="365"/>
  <c r="K82" i="365" s="1"/>
  <c r="J82" i="365"/>
  <c r="I82" i="365"/>
  <c r="H82" i="365"/>
  <c r="N81" i="365"/>
  <c r="K81" i="365"/>
  <c r="J81" i="365"/>
  <c r="I81" i="365"/>
  <c r="H81" i="365"/>
  <c r="N80" i="365"/>
  <c r="K80" i="365"/>
  <c r="J80" i="365"/>
  <c r="I80" i="365"/>
  <c r="H80" i="365"/>
  <c r="N79" i="365"/>
  <c r="K79" i="365" s="1"/>
  <c r="J79" i="365"/>
  <c r="I79" i="365"/>
  <c r="H79" i="365"/>
  <c r="N78" i="365"/>
  <c r="K78" i="365" s="1"/>
  <c r="J78" i="365"/>
  <c r="I78" i="365"/>
  <c r="H78" i="365"/>
  <c r="N77" i="365"/>
  <c r="K77" i="365"/>
  <c r="J77" i="365"/>
  <c r="I77" i="365"/>
  <c r="H77" i="365"/>
  <c r="N76" i="365"/>
  <c r="K76" i="365"/>
  <c r="J76" i="365"/>
  <c r="I76" i="365"/>
  <c r="H76" i="365"/>
  <c r="N75" i="365"/>
  <c r="K75" i="365"/>
  <c r="J75" i="365"/>
  <c r="I75" i="365"/>
  <c r="H75" i="365"/>
  <c r="N74" i="365"/>
  <c r="K74" i="365" s="1"/>
  <c r="J74" i="365"/>
  <c r="I74" i="365"/>
  <c r="H74" i="365"/>
  <c r="N73" i="365"/>
  <c r="K73" i="365" s="1"/>
  <c r="J73" i="365"/>
  <c r="I73" i="365"/>
  <c r="H73" i="365"/>
  <c r="N72" i="365"/>
  <c r="K72" i="365" s="1"/>
  <c r="J72" i="365"/>
  <c r="I72" i="365"/>
  <c r="H72" i="365"/>
  <c r="N71" i="365"/>
  <c r="K71" i="365"/>
  <c r="J71" i="365"/>
  <c r="I71" i="365"/>
  <c r="H71" i="365"/>
  <c r="N70" i="365"/>
  <c r="K70" i="365" s="1"/>
  <c r="J70" i="365"/>
  <c r="I70" i="365"/>
  <c r="H70" i="365"/>
  <c r="N69" i="365"/>
  <c r="K69" i="365"/>
  <c r="J69" i="365"/>
  <c r="I69" i="365"/>
  <c r="H69" i="365"/>
  <c r="N68" i="365"/>
  <c r="K68" i="365"/>
  <c r="J68" i="365"/>
  <c r="I68" i="365"/>
  <c r="H68" i="365"/>
  <c r="N67" i="365"/>
  <c r="K67" i="365" s="1"/>
  <c r="J67" i="365"/>
  <c r="I67" i="365"/>
  <c r="H67" i="365"/>
  <c r="N66" i="365"/>
  <c r="K66" i="365" s="1"/>
  <c r="J66" i="365"/>
  <c r="I66" i="365"/>
  <c r="H66" i="365"/>
  <c r="N65" i="365"/>
  <c r="K65" i="365"/>
  <c r="J65" i="365"/>
  <c r="I65" i="365"/>
  <c r="H65" i="365"/>
  <c r="N64" i="365"/>
  <c r="K64" i="365"/>
  <c r="J64" i="365"/>
  <c r="I64" i="365"/>
  <c r="H64" i="365"/>
  <c r="N63" i="365"/>
  <c r="K63" i="365"/>
  <c r="J63" i="365"/>
  <c r="I63" i="365"/>
  <c r="H63" i="365"/>
  <c r="N62" i="365"/>
  <c r="K62" i="365" s="1"/>
  <c r="J62" i="365"/>
  <c r="I62" i="365"/>
  <c r="H62" i="365"/>
  <c r="N61" i="365"/>
  <c r="K61" i="365" s="1"/>
  <c r="J61" i="365"/>
  <c r="I61" i="365"/>
  <c r="H61" i="365"/>
  <c r="N60" i="365"/>
  <c r="K60" i="365" s="1"/>
  <c r="J60" i="365"/>
  <c r="I60" i="365"/>
  <c r="H60" i="365"/>
  <c r="N59" i="365"/>
  <c r="K59" i="365"/>
  <c r="J59" i="365"/>
  <c r="I59" i="365"/>
  <c r="H59" i="365"/>
  <c r="N58" i="365"/>
  <c r="K58" i="365" s="1"/>
  <c r="J58" i="365"/>
  <c r="I58" i="365"/>
  <c r="H58" i="365"/>
  <c r="N57" i="365"/>
  <c r="K57" i="365"/>
  <c r="J57" i="365"/>
  <c r="I57" i="365"/>
  <c r="H57" i="365"/>
  <c r="N56" i="365"/>
  <c r="K56" i="365"/>
  <c r="J56" i="365"/>
  <c r="I56" i="365"/>
  <c r="H56" i="365"/>
  <c r="N55" i="365"/>
  <c r="K55" i="365" s="1"/>
  <c r="J55" i="365"/>
  <c r="I55" i="365"/>
  <c r="H55" i="365"/>
  <c r="N54" i="365"/>
  <c r="K54" i="365" s="1"/>
  <c r="J54" i="365"/>
  <c r="I54" i="365"/>
  <c r="H54" i="365"/>
  <c r="N53" i="365"/>
  <c r="K53" i="365"/>
  <c r="J53" i="365"/>
  <c r="I53" i="365"/>
  <c r="H53" i="365"/>
  <c r="N52" i="365"/>
  <c r="K52" i="365"/>
  <c r="J52" i="365"/>
  <c r="I52" i="365"/>
  <c r="H52" i="365"/>
  <c r="N51" i="365"/>
  <c r="K51" i="365"/>
  <c r="J51" i="365"/>
  <c r="I51" i="365"/>
  <c r="H51" i="365"/>
  <c r="N50" i="365"/>
  <c r="K50" i="365" s="1"/>
  <c r="J50" i="365"/>
  <c r="I50" i="365"/>
  <c r="H50" i="365"/>
  <c r="N49" i="365"/>
  <c r="K49" i="365" s="1"/>
  <c r="J49" i="365"/>
  <c r="I49" i="365"/>
  <c r="H49" i="365"/>
  <c r="N48" i="365"/>
  <c r="K48" i="365" s="1"/>
  <c r="J48" i="365"/>
  <c r="I48" i="365"/>
  <c r="H48" i="365"/>
  <c r="N47" i="365"/>
  <c r="K47" i="365"/>
  <c r="J47" i="365"/>
  <c r="I47" i="365"/>
  <c r="H47" i="365"/>
  <c r="N46" i="365"/>
  <c r="K46" i="365" s="1"/>
  <c r="J46" i="365"/>
  <c r="I46" i="365"/>
  <c r="H46" i="365"/>
  <c r="N45" i="365"/>
  <c r="K45" i="365"/>
  <c r="J45" i="365"/>
  <c r="I45" i="365"/>
  <c r="H45" i="365"/>
  <c r="N44" i="365"/>
  <c r="K44" i="365"/>
  <c r="J44" i="365"/>
  <c r="I44" i="365"/>
  <c r="H44" i="365"/>
  <c r="N43" i="365"/>
  <c r="K43" i="365" s="1"/>
  <c r="J43" i="365"/>
  <c r="I43" i="365"/>
  <c r="H43" i="365"/>
  <c r="N42" i="365"/>
  <c r="K42" i="365" s="1"/>
  <c r="J42" i="365"/>
  <c r="I42" i="365"/>
  <c r="H42" i="365"/>
  <c r="N41" i="365"/>
  <c r="K41" i="365"/>
  <c r="J41" i="365"/>
  <c r="I41" i="365"/>
  <c r="H41" i="365"/>
  <c r="N40" i="365"/>
  <c r="K40" i="365"/>
  <c r="J40" i="365"/>
  <c r="I40" i="365"/>
  <c r="H40" i="365"/>
  <c r="N39" i="365"/>
  <c r="K39" i="365"/>
  <c r="J39" i="365"/>
  <c r="I39" i="365"/>
  <c r="H39" i="365"/>
  <c r="N38" i="365"/>
  <c r="K38" i="365" s="1"/>
  <c r="J38" i="365"/>
  <c r="I38" i="365"/>
  <c r="H38" i="365"/>
  <c r="N37" i="365"/>
  <c r="K37" i="365" s="1"/>
  <c r="J37" i="365"/>
  <c r="I37" i="365"/>
  <c r="H37" i="365"/>
  <c r="N36" i="365"/>
  <c r="K36" i="365" s="1"/>
  <c r="J36" i="365"/>
  <c r="I36" i="365"/>
  <c r="H36" i="365"/>
  <c r="N35" i="365"/>
  <c r="K35" i="365"/>
  <c r="J35" i="365"/>
  <c r="I35" i="365"/>
  <c r="H35" i="365"/>
  <c r="N34" i="365"/>
  <c r="K34" i="365" s="1"/>
  <c r="J34" i="365"/>
  <c r="I34" i="365"/>
  <c r="H34" i="365"/>
  <c r="N33" i="365"/>
  <c r="K33" i="365"/>
  <c r="J33" i="365"/>
  <c r="I33" i="365"/>
  <c r="H33" i="365"/>
  <c r="N32" i="365"/>
  <c r="N31" i="365"/>
  <c r="N30" i="365"/>
  <c r="D5" i="365"/>
  <c r="K49" i="364"/>
  <c r="R44" i="364"/>
  <c r="E42" i="364" s="1"/>
  <c r="Y5" i="364"/>
  <c r="AH1" i="364" s="1"/>
  <c r="Y3" i="364"/>
  <c r="R62" i="363"/>
  <c r="F55" i="363" s="1"/>
  <c r="O62" i="363"/>
  <c r="C21" i="363"/>
  <c r="B21" i="363"/>
  <c r="C19" i="363"/>
  <c r="B19" i="363"/>
  <c r="C17" i="363"/>
  <c r="B17" i="363"/>
  <c r="U16" i="363"/>
  <c r="U15" i="363"/>
  <c r="C15" i="363"/>
  <c r="B15" i="363"/>
  <c r="U14" i="363"/>
  <c r="U13" i="363"/>
  <c r="C13" i="363"/>
  <c r="B13" i="363"/>
  <c r="U12" i="363"/>
  <c r="U11" i="363"/>
  <c r="C11" i="363"/>
  <c r="B11" i="363"/>
  <c r="U10" i="363"/>
  <c r="U9" i="363"/>
  <c r="C9" i="363"/>
  <c r="B9" i="363"/>
  <c r="U8" i="363"/>
  <c r="U7" i="363"/>
  <c r="C7" i="363"/>
  <c r="B7" i="363"/>
  <c r="Y5" i="363"/>
  <c r="AF1" i="363" s="1"/>
  <c r="Y3" i="363"/>
  <c r="A1" i="363"/>
  <c r="N122" i="362"/>
  <c r="K122" i="362"/>
  <c r="J122" i="362"/>
  <c r="I122" i="362"/>
  <c r="H122" i="362"/>
  <c r="N121" i="362"/>
  <c r="K121" i="362"/>
  <c r="J121" i="362"/>
  <c r="I121" i="362"/>
  <c r="H121" i="362"/>
  <c r="N120" i="362"/>
  <c r="K120" i="362"/>
  <c r="J120" i="362"/>
  <c r="I120" i="362"/>
  <c r="H120" i="362"/>
  <c r="N119" i="362"/>
  <c r="K119" i="362"/>
  <c r="J119" i="362"/>
  <c r="I119" i="362"/>
  <c r="H119" i="362"/>
  <c r="N118" i="362"/>
  <c r="K118" i="362"/>
  <c r="J118" i="362"/>
  <c r="I118" i="362"/>
  <c r="H118" i="362"/>
  <c r="N117" i="362"/>
  <c r="K117" i="362"/>
  <c r="J117" i="362"/>
  <c r="I117" i="362"/>
  <c r="H117" i="362"/>
  <c r="N116" i="362"/>
  <c r="K116" i="362"/>
  <c r="J116" i="362"/>
  <c r="I116" i="362"/>
  <c r="H116" i="362"/>
  <c r="N115" i="362"/>
  <c r="K115" i="362"/>
  <c r="J115" i="362"/>
  <c r="I115" i="362"/>
  <c r="H115" i="362"/>
  <c r="N114" i="362"/>
  <c r="K114" i="362"/>
  <c r="J114" i="362"/>
  <c r="I114" i="362"/>
  <c r="H114" i="362"/>
  <c r="N113" i="362"/>
  <c r="K113" i="362"/>
  <c r="J113" i="362"/>
  <c r="I113" i="362"/>
  <c r="H113" i="362"/>
  <c r="N112" i="362"/>
  <c r="K112" i="362"/>
  <c r="J112" i="362"/>
  <c r="I112" i="362"/>
  <c r="H112" i="362"/>
  <c r="N111" i="362"/>
  <c r="K111" i="362"/>
  <c r="J111" i="362"/>
  <c r="I111" i="362"/>
  <c r="H111" i="362"/>
  <c r="N110" i="362"/>
  <c r="K110" i="362"/>
  <c r="J110" i="362"/>
  <c r="I110" i="362"/>
  <c r="H110" i="362"/>
  <c r="N109" i="362"/>
  <c r="K109" i="362"/>
  <c r="J109" i="362"/>
  <c r="I109" i="362"/>
  <c r="H109" i="362"/>
  <c r="N108" i="362"/>
  <c r="K108" i="362"/>
  <c r="J108" i="362"/>
  <c r="I108" i="362"/>
  <c r="H108" i="362"/>
  <c r="N107" i="362"/>
  <c r="K107" i="362"/>
  <c r="J107" i="362"/>
  <c r="I107" i="362"/>
  <c r="H107" i="362"/>
  <c r="N106" i="362"/>
  <c r="K106" i="362"/>
  <c r="J106" i="362"/>
  <c r="I106" i="362"/>
  <c r="H106" i="362"/>
  <c r="N105" i="362"/>
  <c r="K105" i="362"/>
  <c r="J105" i="362"/>
  <c r="I105" i="362"/>
  <c r="H105" i="362"/>
  <c r="N104" i="362"/>
  <c r="K104" i="362"/>
  <c r="J104" i="362"/>
  <c r="I104" i="362"/>
  <c r="H104" i="362"/>
  <c r="N103" i="362"/>
  <c r="K103" i="362"/>
  <c r="J103" i="362"/>
  <c r="I103" i="362"/>
  <c r="H103" i="362"/>
  <c r="N102" i="362"/>
  <c r="K102" i="362"/>
  <c r="J102" i="362"/>
  <c r="I102" i="362"/>
  <c r="H102" i="362"/>
  <c r="N101" i="362"/>
  <c r="K101" i="362"/>
  <c r="J101" i="362"/>
  <c r="I101" i="362"/>
  <c r="H101" i="362"/>
  <c r="N100" i="362"/>
  <c r="K100" i="362"/>
  <c r="J100" i="362"/>
  <c r="I100" i="362"/>
  <c r="H100" i="362"/>
  <c r="N99" i="362"/>
  <c r="K99" i="362"/>
  <c r="J99" i="362"/>
  <c r="I99" i="362"/>
  <c r="H99" i="362"/>
  <c r="N98" i="362"/>
  <c r="K98" i="362"/>
  <c r="J98" i="362"/>
  <c r="I98" i="362"/>
  <c r="H98" i="362"/>
  <c r="N97" i="362"/>
  <c r="K97" i="362"/>
  <c r="J97" i="362"/>
  <c r="I97" i="362"/>
  <c r="H97" i="362"/>
  <c r="N96" i="362"/>
  <c r="K96" i="362"/>
  <c r="J96" i="362"/>
  <c r="I96" i="362"/>
  <c r="H96" i="362"/>
  <c r="N95" i="362"/>
  <c r="K95" i="362"/>
  <c r="J95" i="362"/>
  <c r="I95" i="362"/>
  <c r="H95" i="362"/>
  <c r="N94" i="362"/>
  <c r="K94" i="362"/>
  <c r="J94" i="362"/>
  <c r="I94" i="362"/>
  <c r="H94" i="362"/>
  <c r="N93" i="362"/>
  <c r="K93" i="362"/>
  <c r="J93" i="362"/>
  <c r="I93" i="362"/>
  <c r="H93" i="362"/>
  <c r="N92" i="362"/>
  <c r="K92" i="362"/>
  <c r="J92" i="362"/>
  <c r="I92" i="362"/>
  <c r="H92" i="362"/>
  <c r="N91" i="362"/>
  <c r="K91" i="362"/>
  <c r="J91" i="362"/>
  <c r="I91" i="362"/>
  <c r="H91" i="362"/>
  <c r="N90" i="362"/>
  <c r="K90" i="362"/>
  <c r="J90" i="362"/>
  <c r="I90" i="362"/>
  <c r="H90" i="362"/>
  <c r="N89" i="362"/>
  <c r="K89" i="362"/>
  <c r="J89" i="362"/>
  <c r="I89" i="362"/>
  <c r="H89" i="362"/>
  <c r="N88" i="362"/>
  <c r="K88" i="362"/>
  <c r="J88" i="362"/>
  <c r="I88" i="362"/>
  <c r="H88" i="362"/>
  <c r="N87" i="362"/>
  <c r="K87" i="362"/>
  <c r="J87" i="362"/>
  <c r="I87" i="362"/>
  <c r="H87" i="362"/>
  <c r="N86" i="362"/>
  <c r="K86" i="362"/>
  <c r="J86" i="362"/>
  <c r="I86" i="362"/>
  <c r="H86" i="362"/>
  <c r="N85" i="362"/>
  <c r="K85" i="362"/>
  <c r="J85" i="362"/>
  <c r="I85" i="362"/>
  <c r="H85" i="362"/>
  <c r="N84" i="362"/>
  <c r="K84" i="362"/>
  <c r="J84" i="362"/>
  <c r="I84" i="362"/>
  <c r="H84" i="362"/>
  <c r="N83" i="362"/>
  <c r="K83" i="362"/>
  <c r="J83" i="362"/>
  <c r="I83" i="362"/>
  <c r="H83" i="362"/>
  <c r="N82" i="362"/>
  <c r="K82" i="362"/>
  <c r="J82" i="362"/>
  <c r="I82" i="362"/>
  <c r="H82" i="362"/>
  <c r="N81" i="362"/>
  <c r="K81" i="362"/>
  <c r="J81" i="362"/>
  <c r="I81" i="362"/>
  <c r="H81" i="362"/>
  <c r="N80" i="362"/>
  <c r="K80" i="362"/>
  <c r="J80" i="362"/>
  <c r="I80" i="362"/>
  <c r="H80" i="362"/>
  <c r="N79" i="362"/>
  <c r="K79" i="362"/>
  <c r="J79" i="362"/>
  <c r="I79" i="362"/>
  <c r="H79" i="362"/>
  <c r="N78" i="362"/>
  <c r="K78" i="362"/>
  <c r="J78" i="362"/>
  <c r="I78" i="362"/>
  <c r="H78" i="362"/>
  <c r="N77" i="362"/>
  <c r="K77" i="362"/>
  <c r="J77" i="362"/>
  <c r="I77" i="362"/>
  <c r="H77" i="362"/>
  <c r="N76" i="362"/>
  <c r="K76" i="362"/>
  <c r="J76" i="362"/>
  <c r="I76" i="362"/>
  <c r="H76" i="362"/>
  <c r="N75" i="362"/>
  <c r="K75" i="362"/>
  <c r="J75" i="362"/>
  <c r="I75" i="362"/>
  <c r="H75" i="362"/>
  <c r="N74" i="362"/>
  <c r="K74" i="362"/>
  <c r="J74" i="362"/>
  <c r="I74" i="362"/>
  <c r="H74" i="362"/>
  <c r="N73" i="362"/>
  <c r="K73" i="362"/>
  <c r="J73" i="362"/>
  <c r="I73" i="362"/>
  <c r="H73" i="362"/>
  <c r="N72" i="362"/>
  <c r="K72" i="362"/>
  <c r="J72" i="362"/>
  <c r="I72" i="362"/>
  <c r="H72" i="362"/>
  <c r="N71" i="362"/>
  <c r="K71" i="362"/>
  <c r="J71" i="362"/>
  <c r="I71" i="362"/>
  <c r="H71" i="362"/>
  <c r="N70" i="362"/>
  <c r="K70" i="362"/>
  <c r="J70" i="362"/>
  <c r="I70" i="362"/>
  <c r="H70" i="362"/>
  <c r="N69" i="362"/>
  <c r="K69" i="362"/>
  <c r="J69" i="362"/>
  <c r="I69" i="362"/>
  <c r="H69" i="362"/>
  <c r="N68" i="362"/>
  <c r="K68" i="362"/>
  <c r="J68" i="362"/>
  <c r="I68" i="362"/>
  <c r="H68" i="362"/>
  <c r="N67" i="362"/>
  <c r="K67" i="362"/>
  <c r="J67" i="362"/>
  <c r="I67" i="362"/>
  <c r="H67" i="362"/>
  <c r="N66" i="362"/>
  <c r="K66" i="362"/>
  <c r="J66" i="362"/>
  <c r="I66" i="362"/>
  <c r="H66" i="362"/>
  <c r="N65" i="362"/>
  <c r="K65" i="362"/>
  <c r="J65" i="362"/>
  <c r="I65" i="362"/>
  <c r="H65" i="362"/>
  <c r="N64" i="362"/>
  <c r="K64" i="362"/>
  <c r="J64" i="362"/>
  <c r="I64" i="362"/>
  <c r="H64" i="362"/>
  <c r="N63" i="362"/>
  <c r="K63" i="362"/>
  <c r="J63" i="362"/>
  <c r="I63" i="362"/>
  <c r="H63" i="362"/>
  <c r="N62" i="362"/>
  <c r="K62" i="362"/>
  <c r="J62" i="362"/>
  <c r="I62" i="362"/>
  <c r="H62" i="362"/>
  <c r="N61" i="362"/>
  <c r="K61" i="362"/>
  <c r="J61" i="362"/>
  <c r="I61" i="362"/>
  <c r="H61" i="362"/>
  <c r="N60" i="362"/>
  <c r="K60" i="362"/>
  <c r="J60" i="362"/>
  <c r="I60" i="362"/>
  <c r="H60" i="362"/>
  <c r="N59" i="362"/>
  <c r="K59" i="362"/>
  <c r="J59" i="362"/>
  <c r="I59" i="362"/>
  <c r="H59" i="362"/>
  <c r="N58" i="362"/>
  <c r="K58" i="362"/>
  <c r="J58" i="362"/>
  <c r="I58" i="362"/>
  <c r="H58" i="362"/>
  <c r="N57" i="362"/>
  <c r="K57" i="362"/>
  <c r="J57" i="362"/>
  <c r="I57" i="362"/>
  <c r="H57" i="362"/>
  <c r="N56" i="362"/>
  <c r="K56" i="362"/>
  <c r="J56" i="362"/>
  <c r="I56" i="362"/>
  <c r="H56" i="362"/>
  <c r="N55" i="362"/>
  <c r="K55" i="362"/>
  <c r="J55" i="362"/>
  <c r="I55" i="362"/>
  <c r="H55" i="362"/>
  <c r="N54" i="362"/>
  <c r="K54" i="362"/>
  <c r="J54" i="362"/>
  <c r="I54" i="362"/>
  <c r="H54" i="362"/>
  <c r="N53" i="362"/>
  <c r="K53" i="362"/>
  <c r="J53" i="362"/>
  <c r="I53" i="362"/>
  <c r="H53" i="362"/>
  <c r="N52" i="362"/>
  <c r="K52" i="362"/>
  <c r="J52" i="362"/>
  <c r="I52" i="362"/>
  <c r="H52" i="362"/>
  <c r="N51" i="362"/>
  <c r="K51" i="362"/>
  <c r="J51" i="362"/>
  <c r="I51" i="362"/>
  <c r="H51" i="362"/>
  <c r="N50" i="362"/>
  <c r="K50" i="362"/>
  <c r="J50" i="362"/>
  <c r="I50" i="362"/>
  <c r="H50" i="362"/>
  <c r="N49" i="362"/>
  <c r="K49" i="362"/>
  <c r="J49" i="362"/>
  <c r="I49" i="362"/>
  <c r="H49" i="362"/>
  <c r="N48" i="362"/>
  <c r="K48" i="362"/>
  <c r="J48" i="362"/>
  <c r="I48" i="362"/>
  <c r="H48" i="362"/>
  <c r="N47" i="362"/>
  <c r="K47" i="362"/>
  <c r="J47" i="362"/>
  <c r="I47" i="362"/>
  <c r="H47" i="362"/>
  <c r="N46" i="362"/>
  <c r="K46" i="362"/>
  <c r="J46" i="362"/>
  <c r="I46" i="362"/>
  <c r="H46" i="362"/>
  <c r="N45" i="362"/>
  <c r="K45" i="362"/>
  <c r="J45" i="362"/>
  <c r="I45" i="362"/>
  <c r="H45" i="362"/>
  <c r="N44" i="362"/>
  <c r="K44" i="362"/>
  <c r="J44" i="362"/>
  <c r="I44" i="362"/>
  <c r="H44" i="362"/>
  <c r="N43" i="362"/>
  <c r="K43" i="362"/>
  <c r="J43" i="362"/>
  <c r="I43" i="362"/>
  <c r="H43" i="362"/>
  <c r="N42" i="362"/>
  <c r="K42" i="362"/>
  <c r="J42" i="362"/>
  <c r="I42" i="362"/>
  <c r="H42" i="362"/>
  <c r="N41" i="362"/>
  <c r="K41" i="362"/>
  <c r="J41" i="362"/>
  <c r="I41" i="362"/>
  <c r="H41" i="362"/>
  <c r="N40" i="362"/>
  <c r="K40" i="362"/>
  <c r="J40" i="362"/>
  <c r="I40" i="362"/>
  <c r="H40" i="362"/>
  <c r="N39" i="362"/>
  <c r="K39" i="362"/>
  <c r="J39" i="362"/>
  <c r="I39" i="362"/>
  <c r="H39" i="362"/>
  <c r="N38" i="362"/>
  <c r="K38" i="362"/>
  <c r="J38" i="362"/>
  <c r="I38" i="362"/>
  <c r="H38" i="362"/>
  <c r="N37" i="362"/>
  <c r="K37" i="362"/>
  <c r="J37" i="362"/>
  <c r="I37" i="362"/>
  <c r="H37" i="362"/>
  <c r="N36" i="362"/>
  <c r="K36" i="362"/>
  <c r="J36" i="362"/>
  <c r="I36" i="362"/>
  <c r="H36" i="362"/>
  <c r="N35" i="362"/>
  <c r="K35" i="362"/>
  <c r="J35" i="362"/>
  <c r="I35" i="362"/>
  <c r="H35" i="362"/>
  <c r="N34" i="362"/>
  <c r="K34" i="362"/>
  <c r="J34" i="362"/>
  <c r="I34" i="362"/>
  <c r="H34" i="362"/>
  <c r="N33" i="362"/>
  <c r="K33" i="362"/>
  <c r="J33" i="362"/>
  <c r="I33" i="362"/>
  <c r="H33" i="362"/>
  <c r="N32" i="362"/>
  <c r="N31" i="362"/>
  <c r="N30" i="362"/>
  <c r="D5" i="362"/>
  <c r="E43" i="364" l="1"/>
  <c r="F40" i="383"/>
  <c r="F56" i="363"/>
  <c r="F41" i="383"/>
  <c r="F42" i="383"/>
  <c r="AK1" i="371"/>
  <c r="AI1" i="393"/>
  <c r="AH1" i="363"/>
  <c r="AK1" i="364"/>
  <c r="AD1" i="387"/>
  <c r="AB1" i="373"/>
  <c r="AI1" i="380"/>
  <c r="AB1" i="363"/>
  <c r="AD1" i="364"/>
  <c r="AH1" i="378"/>
  <c r="AC1" i="363"/>
  <c r="AE1" i="364"/>
  <c r="AI1" i="378"/>
  <c r="AG1" i="363"/>
  <c r="AI1" i="364"/>
  <c r="AB1" i="380"/>
  <c r="AJ1" i="364"/>
  <c r="AC1" i="380"/>
  <c r="AB1" i="376"/>
  <c r="AE1" i="380"/>
  <c r="AD1" i="393"/>
  <c r="AB1" i="369"/>
  <c r="AD1" i="376"/>
  <c r="AD1" i="363"/>
  <c r="AE1" i="369"/>
  <c r="AC1" i="373"/>
  <c r="AH1" i="376"/>
  <c r="AJ1" i="380"/>
  <c r="AH1" i="387"/>
  <c r="AJ1" i="393"/>
  <c r="AE1" i="363"/>
  <c r="AB1" i="364"/>
  <c r="AJ1" i="369"/>
  <c r="AE1" i="373"/>
  <c r="AI1" i="376"/>
  <c r="AK1" i="380"/>
  <c r="AK1" i="387"/>
  <c r="AC1" i="364"/>
  <c r="AK1" i="369"/>
  <c r="AJ1" i="373"/>
  <c r="AK1" i="376"/>
  <c r="AF1" i="364"/>
  <c r="AE1" i="371"/>
  <c r="AC1" i="389"/>
  <c r="AG1" i="364"/>
  <c r="AI1" i="371"/>
  <c r="AJ1" i="389"/>
  <c r="AJ1" i="371"/>
  <c r="AH1" i="393"/>
  <c r="AK1" i="393"/>
  <c r="AB1" i="393"/>
  <c r="AC1" i="393"/>
  <c r="AE1" i="393"/>
  <c r="AF1" i="393"/>
  <c r="F40" i="391"/>
  <c r="F41" i="391"/>
  <c r="F42" i="391"/>
  <c r="AH1" i="389"/>
  <c r="AI1" i="389"/>
  <c r="AK1" i="389"/>
  <c r="AB1" i="389"/>
  <c r="AD1" i="389"/>
  <c r="AE1" i="389"/>
  <c r="AF1" i="389"/>
  <c r="AG1" i="387"/>
  <c r="AI1" i="387"/>
  <c r="AJ1" i="387"/>
  <c r="AB1" i="387"/>
  <c r="AC1" i="387"/>
  <c r="AE1" i="387"/>
  <c r="AH1" i="382"/>
  <c r="AI1" i="382"/>
  <c r="AJ1" i="382"/>
  <c r="AK1" i="382"/>
  <c r="AB1" i="382"/>
  <c r="AC1" i="382"/>
  <c r="AD1" i="382"/>
  <c r="AE1" i="382"/>
  <c r="AF1" i="382"/>
  <c r="AH1" i="380"/>
  <c r="AD1" i="380"/>
  <c r="AF1" i="380"/>
  <c r="AG1" i="378"/>
  <c r="AJ1" i="378"/>
  <c r="AK1" i="378"/>
  <c r="AB1" i="378"/>
  <c r="AC1" i="378"/>
  <c r="AD1" i="378"/>
  <c r="AE1" i="378"/>
  <c r="AG1" i="376"/>
  <c r="AJ1" i="376"/>
  <c r="AC1" i="376"/>
  <c r="AE1" i="376"/>
  <c r="AG1" i="373"/>
  <c r="AH1" i="373"/>
  <c r="AI1" i="373"/>
  <c r="AK1" i="373"/>
  <c r="AD1" i="373"/>
  <c r="AH1" i="371"/>
  <c r="AB1" i="371"/>
  <c r="AC1" i="371"/>
  <c r="AD1" i="371"/>
  <c r="AF1" i="371"/>
  <c r="AI1" i="369"/>
  <c r="AC1" i="369"/>
  <c r="AD1" i="369"/>
  <c r="AF1" i="369"/>
  <c r="AG1" i="369"/>
  <c r="AE1" i="366"/>
  <c r="AF1" i="366"/>
  <c r="AG1" i="366"/>
  <c r="AC1" i="366"/>
  <c r="AH1" i="366"/>
  <c r="AI1" i="366"/>
  <c r="AB1" i="366"/>
  <c r="AD1" i="366"/>
  <c r="AJ1" i="366"/>
  <c r="O6" i="363"/>
  <c r="M6" i="363"/>
  <c r="K6" i="363"/>
  <c r="F6" i="363"/>
  <c r="N122" i="355" l="1"/>
  <c r="K122" i="355"/>
  <c r="J122" i="355"/>
  <c r="I122" i="355"/>
  <c r="H122" i="355"/>
  <c r="N121" i="355"/>
  <c r="K121" i="355"/>
  <c r="J121" i="355"/>
  <c r="I121" i="355"/>
  <c r="H121" i="355"/>
  <c r="N120" i="355"/>
  <c r="K120" i="355"/>
  <c r="J120" i="355"/>
  <c r="I120" i="355"/>
  <c r="H120" i="355"/>
  <c r="N119" i="355"/>
  <c r="K119" i="355"/>
  <c r="J119" i="355"/>
  <c r="I119" i="355"/>
  <c r="H119" i="355"/>
  <c r="N118" i="355"/>
  <c r="K118" i="355"/>
  <c r="J118" i="355"/>
  <c r="I118" i="355"/>
  <c r="H118" i="355"/>
  <c r="N117" i="355"/>
  <c r="K117" i="355"/>
  <c r="J117" i="355"/>
  <c r="I117" i="355"/>
  <c r="H117" i="355"/>
  <c r="N116" i="355"/>
  <c r="K116" i="355"/>
  <c r="J116" i="355"/>
  <c r="I116" i="355"/>
  <c r="H116" i="355"/>
  <c r="N115" i="355"/>
  <c r="K115" i="355"/>
  <c r="J115" i="355"/>
  <c r="I115" i="355"/>
  <c r="H115" i="355"/>
  <c r="N114" i="355"/>
  <c r="K114" i="355"/>
  <c r="J114" i="355"/>
  <c r="I114" i="355"/>
  <c r="H114" i="355"/>
  <c r="N113" i="355"/>
  <c r="K113" i="355"/>
  <c r="J113" i="355"/>
  <c r="I113" i="355"/>
  <c r="H113" i="355"/>
  <c r="N112" i="355"/>
  <c r="K112" i="355"/>
  <c r="J112" i="355"/>
  <c r="I112" i="355"/>
  <c r="H112" i="355"/>
  <c r="N111" i="355"/>
  <c r="K111" i="355"/>
  <c r="J111" i="355"/>
  <c r="I111" i="355"/>
  <c r="H111" i="355"/>
  <c r="N110" i="355"/>
  <c r="K110" i="355"/>
  <c r="J110" i="355"/>
  <c r="I110" i="355"/>
  <c r="H110" i="355"/>
  <c r="N109" i="355"/>
  <c r="K109" i="355"/>
  <c r="J109" i="355"/>
  <c r="I109" i="355"/>
  <c r="H109" i="355"/>
  <c r="N108" i="355"/>
  <c r="K108" i="355"/>
  <c r="J108" i="355"/>
  <c r="I108" i="355"/>
  <c r="H108" i="355"/>
  <c r="N107" i="355"/>
  <c r="K107" i="355"/>
  <c r="J107" i="355"/>
  <c r="I107" i="355"/>
  <c r="H107" i="355"/>
  <c r="N106" i="355"/>
  <c r="K106" i="355"/>
  <c r="J106" i="355"/>
  <c r="I106" i="355"/>
  <c r="H106" i="355"/>
  <c r="N105" i="355"/>
  <c r="K105" i="355"/>
  <c r="J105" i="355"/>
  <c r="I105" i="355"/>
  <c r="H105" i="355"/>
  <c r="N104" i="355"/>
  <c r="K104" i="355"/>
  <c r="J104" i="355"/>
  <c r="I104" i="355"/>
  <c r="H104" i="355"/>
  <c r="N103" i="355"/>
  <c r="K103" i="355"/>
  <c r="J103" i="355"/>
  <c r="I103" i="355"/>
  <c r="H103" i="355"/>
  <c r="N102" i="355"/>
  <c r="K102" i="355"/>
  <c r="J102" i="355"/>
  <c r="I102" i="355"/>
  <c r="H102" i="355"/>
  <c r="N101" i="355"/>
  <c r="K101" i="355"/>
  <c r="J101" i="355"/>
  <c r="I101" i="355"/>
  <c r="H101" i="355"/>
  <c r="N100" i="355"/>
  <c r="K100" i="355"/>
  <c r="J100" i="355"/>
  <c r="I100" i="355"/>
  <c r="H100" i="355"/>
  <c r="N99" i="355"/>
  <c r="K99" i="355"/>
  <c r="J99" i="355"/>
  <c r="I99" i="355"/>
  <c r="H99" i="355"/>
  <c r="N98" i="355"/>
  <c r="K98" i="355"/>
  <c r="J98" i="355"/>
  <c r="I98" i="355"/>
  <c r="H98" i="355"/>
  <c r="N97" i="355"/>
  <c r="K97" i="355"/>
  <c r="J97" i="355"/>
  <c r="I97" i="355"/>
  <c r="H97" i="355"/>
  <c r="N96" i="355"/>
  <c r="K96" i="355"/>
  <c r="J96" i="355"/>
  <c r="I96" i="355"/>
  <c r="H96" i="355"/>
  <c r="N95" i="355"/>
  <c r="K95" i="355"/>
  <c r="J95" i="355"/>
  <c r="I95" i="355"/>
  <c r="H95" i="355"/>
  <c r="N94" i="355"/>
  <c r="K94" i="355"/>
  <c r="J94" i="355"/>
  <c r="I94" i="355"/>
  <c r="H94" i="355"/>
  <c r="N93" i="355"/>
  <c r="K93" i="355"/>
  <c r="J93" i="355"/>
  <c r="I93" i="355"/>
  <c r="H93" i="355"/>
  <c r="N92" i="355"/>
  <c r="K92" i="355"/>
  <c r="J92" i="355"/>
  <c r="I92" i="355"/>
  <c r="H92" i="355"/>
  <c r="N91" i="355"/>
  <c r="K91" i="355"/>
  <c r="J91" i="355"/>
  <c r="I91" i="355"/>
  <c r="H91" i="355"/>
  <c r="N90" i="355"/>
  <c r="K90" i="355"/>
  <c r="J90" i="355"/>
  <c r="I90" i="355"/>
  <c r="H90" i="355"/>
  <c r="N89" i="355"/>
  <c r="K89" i="355"/>
  <c r="J89" i="355"/>
  <c r="I89" i="355"/>
  <c r="H89" i="355"/>
  <c r="N88" i="355"/>
  <c r="K88" i="355"/>
  <c r="J88" i="355"/>
  <c r="I88" i="355"/>
  <c r="H88" i="355"/>
  <c r="N87" i="355"/>
  <c r="K87" i="355"/>
  <c r="J87" i="355"/>
  <c r="I87" i="355"/>
  <c r="H87" i="355"/>
  <c r="N86" i="355"/>
  <c r="K86" i="355"/>
  <c r="J86" i="355"/>
  <c r="I86" i="355"/>
  <c r="H86" i="355"/>
  <c r="N85" i="355"/>
  <c r="K85" i="355"/>
  <c r="J85" i="355"/>
  <c r="I85" i="355"/>
  <c r="H85" i="355"/>
  <c r="N84" i="355"/>
  <c r="K84" i="355"/>
  <c r="J84" i="355"/>
  <c r="I84" i="355"/>
  <c r="H84" i="355"/>
  <c r="N83" i="355"/>
  <c r="K83" i="355"/>
  <c r="J83" i="355"/>
  <c r="I83" i="355"/>
  <c r="H83" i="355"/>
  <c r="N82" i="355"/>
  <c r="K82" i="355"/>
  <c r="J82" i="355"/>
  <c r="I82" i="355"/>
  <c r="H82" i="355"/>
  <c r="D5" i="355"/>
  <c r="C2" i="355"/>
  <c r="N122" i="354"/>
  <c r="K122" i="354"/>
  <c r="J122" i="354"/>
  <c r="I122" i="354"/>
  <c r="H122" i="354"/>
  <c r="N121" i="354"/>
  <c r="K121" i="354"/>
  <c r="J121" i="354"/>
  <c r="I121" i="354"/>
  <c r="H121" i="354"/>
  <c r="N120" i="354"/>
  <c r="K120" i="354"/>
  <c r="J120" i="354"/>
  <c r="I120" i="354"/>
  <c r="H120" i="354"/>
  <c r="N119" i="354"/>
  <c r="K119" i="354"/>
  <c r="J119" i="354"/>
  <c r="I119" i="354"/>
  <c r="H119" i="354"/>
  <c r="N118" i="354"/>
  <c r="K118" i="354"/>
  <c r="J118" i="354"/>
  <c r="I118" i="354"/>
  <c r="H118" i="354"/>
  <c r="N117" i="354"/>
  <c r="K117" i="354"/>
  <c r="J117" i="354"/>
  <c r="I117" i="354"/>
  <c r="H117" i="354"/>
  <c r="N116" i="354"/>
  <c r="K116" i="354"/>
  <c r="J116" i="354"/>
  <c r="I116" i="354"/>
  <c r="H116" i="354"/>
  <c r="N115" i="354"/>
  <c r="K115" i="354"/>
  <c r="J115" i="354"/>
  <c r="I115" i="354"/>
  <c r="H115" i="354"/>
  <c r="N114" i="354"/>
  <c r="K114" i="354"/>
  <c r="J114" i="354"/>
  <c r="I114" i="354"/>
  <c r="H114" i="354"/>
  <c r="N113" i="354"/>
  <c r="K113" i="354"/>
  <c r="J113" i="354"/>
  <c r="I113" i="354"/>
  <c r="H113" i="354"/>
  <c r="N112" i="354"/>
  <c r="K112" i="354"/>
  <c r="J112" i="354"/>
  <c r="I112" i="354"/>
  <c r="H112" i="354"/>
  <c r="N111" i="354"/>
  <c r="K111" i="354"/>
  <c r="J111" i="354"/>
  <c r="I111" i="354"/>
  <c r="H111" i="354"/>
  <c r="N110" i="354"/>
  <c r="K110" i="354"/>
  <c r="J110" i="354"/>
  <c r="I110" i="354"/>
  <c r="H110" i="354"/>
  <c r="N109" i="354"/>
  <c r="K109" i="354"/>
  <c r="J109" i="354"/>
  <c r="I109" i="354"/>
  <c r="H109" i="354"/>
  <c r="N108" i="354"/>
  <c r="K108" i="354"/>
  <c r="J108" i="354"/>
  <c r="I108" i="354"/>
  <c r="H108" i="354"/>
  <c r="N107" i="354"/>
  <c r="K107" i="354"/>
  <c r="J107" i="354"/>
  <c r="I107" i="354"/>
  <c r="H107" i="354"/>
  <c r="N106" i="354"/>
  <c r="K106" i="354"/>
  <c r="J106" i="354"/>
  <c r="I106" i="354"/>
  <c r="H106" i="354"/>
  <c r="N105" i="354"/>
  <c r="K105" i="354"/>
  <c r="J105" i="354"/>
  <c r="I105" i="354"/>
  <c r="H105" i="354"/>
  <c r="N104" i="354"/>
  <c r="K104" i="354"/>
  <c r="J104" i="354"/>
  <c r="I104" i="354"/>
  <c r="H104" i="354"/>
  <c r="N103" i="354"/>
  <c r="K103" i="354"/>
  <c r="J103" i="354"/>
  <c r="I103" i="354"/>
  <c r="H103" i="354"/>
  <c r="N102" i="354"/>
  <c r="K102" i="354"/>
  <c r="J102" i="354"/>
  <c r="I102" i="354"/>
  <c r="H102" i="354"/>
  <c r="N101" i="354"/>
  <c r="K101" i="354"/>
  <c r="J101" i="354"/>
  <c r="I101" i="354"/>
  <c r="H101" i="354"/>
  <c r="N100" i="354"/>
  <c r="K100" i="354"/>
  <c r="J100" i="354"/>
  <c r="I100" i="354"/>
  <c r="H100" i="354"/>
  <c r="N99" i="354"/>
  <c r="K99" i="354"/>
  <c r="J99" i="354"/>
  <c r="I99" i="354"/>
  <c r="H99" i="354"/>
  <c r="N98" i="354"/>
  <c r="K98" i="354"/>
  <c r="J98" i="354"/>
  <c r="I98" i="354"/>
  <c r="H98" i="354"/>
  <c r="N97" i="354"/>
  <c r="K97" i="354"/>
  <c r="J97" i="354"/>
  <c r="I97" i="354"/>
  <c r="H97" i="354"/>
  <c r="N96" i="354"/>
  <c r="K96" i="354"/>
  <c r="J96" i="354"/>
  <c r="I96" i="354"/>
  <c r="H96" i="354"/>
  <c r="N95" i="354"/>
  <c r="K95" i="354"/>
  <c r="J95" i="354"/>
  <c r="I95" i="354"/>
  <c r="H95" i="354"/>
  <c r="N94" i="354"/>
  <c r="K94" i="354"/>
  <c r="J94" i="354"/>
  <c r="I94" i="354"/>
  <c r="H94" i="354"/>
  <c r="N93" i="354"/>
  <c r="K93" i="354"/>
  <c r="J93" i="354"/>
  <c r="I93" i="354"/>
  <c r="H93" i="354"/>
  <c r="N92" i="354"/>
  <c r="K92" i="354"/>
  <c r="J92" i="354"/>
  <c r="I92" i="354"/>
  <c r="H92" i="354"/>
  <c r="N91" i="354"/>
  <c r="K91" i="354"/>
  <c r="J91" i="354"/>
  <c r="I91" i="354"/>
  <c r="H91" i="354"/>
  <c r="N90" i="354"/>
  <c r="K90" i="354"/>
  <c r="J90" i="354"/>
  <c r="I90" i="354"/>
  <c r="H90" i="354"/>
  <c r="N89" i="354"/>
  <c r="K89" i="354"/>
  <c r="J89" i="354"/>
  <c r="I89" i="354"/>
  <c r="H89" i="354"/>
  <c r="N88" i="354"/>
  <c r="K88" i="354"/>
  <c r="J88" i="354"/>
  <c r="I88" i="354"/>
  <c r="H88" i="354"/>
  <c r="N87" i="354"/>
  <c r="K87" i="354"/>
  <c r="J87" i="354"/>
  <c r="I87" i="354"/>
  <c r="H87" i="354"/>
  <c r="N86" i="354"/>
  <c r="K86" i="354"/>
  <c r="J86" i="354"/>
  <c r="I86" i="354"/>
  <c r="H86" i="354"/>
  <c r="N85" i="354"/>
  <c r="K85" i="354"/>
  <c r="J85" i="354"/>
  <c r="I85" i="354"/>
  <c r="H85" i="354"/>
  <c r="N84" i="354"/>
  <c r="K84" i="354"/>
  <c r="J84" i="354"/>
  <c r="I84" i="354"/>
  <c r="H84" i="354"/>
  <c r="N83" i="354"/>
  <c r="K83" i="354"/>
  <c r="J83" i="354"/>
  <c r="I83" i="354"/>
  <c r="H83" i="354"/>
  <c r="N82" i="354"/>
  <c r="K82" i="354"/>
  <c r="J82" i="354"/>
  <c r="I82" i="354"/>
  <c r="H82" i="354"/>
  <c r="N81" i="354"/>
  <c r="K81" i="354"/>
  <c r="J81" i="354"/>
  <c r="I81" i="354"/>
  <c r="H81" i="354"/>
  <c r="N80" i="354"/>
  <c r="K80" i="354"/>
  <c r="J80" i="354"/>
  <c r="I80" i="354"/>
  <c r="H80" i="354"/>
  <c r="N79" i="354"/>
  <c r="K79" i="354"/>
  <c r="J79" i="354"/>
  <c r="I79" i="354"/>
  <c r="H79" i="354"/>
  <c r="N78" i="354"/>
  <c r="K78" i="354"/>
  <c r="J78" i="354"/>
  <c r="I78" i="354"/>
  <c r="H78" i="354"/>
  <c r="N77" i="354"/>
  <c r="K77" i="354"/>
  <c r="J77" i="354"/>
  <c r="I77" i="354"/>
  <c r="H77" i="354"/>
  <c r="N76" i="354"/>
  <c r="K76" i="354"/>
  <c r="J76" i="354"/>
  <c r="I76" i="354"/>
  <c r="H76" i="354"/>
  <c r="N75" i="354"/>
  <c r="K75" i="354"/>
  <c r="J75" i="354"/>
  <c r="I75" i="354"/>
  <c r="H75" i="354"/>
  <c r="N74" i="354"/>
  <c r="K74" i="354"/>
  <c r="J74" i="354"/>
  <c r="I74" i="354"/>
  <c r="H74" i="354"/>
  <c r="N73" i="354"/>
  <c r="K73" i="354"/>
  <c r="J73" i="354"/>
  <c r="I73" i="354"/>
  <c r="H73" i="354"/>
  <c r="N72" i="354"/>
  <c r="K72" i="354"/>
  <c r="J72" i="354"/>
  <c r="I72" i="354"/>
  <c r="H72" i="354"/>
  <c r="N71" i="354"/>
  <c r="K71" i="354"/>
  <c r="J71" i="354"/>
  <c r="I71" i="354"/>
  <c r="H71" i="354"/>
  <c r="N70" i="354"/>
  <c r="K70" i="354"/>
  <c r="J70" i="354"/>
  <c r="I70" i="354"/>
  <c r="H70" i="354"/>
  <c r="N69" i="354"/>
  <c r="K69" i="354"/>
  <c r="J69" i="354"/>
  <c r="I69" i="354"/>
  <c r="H69" i="354"/>
  <c r="N68" i="354"/>
  <c r="K68" i="354"/>
  <c r="J68" i="354"/>
  <c r="I68" i="354"/>
  <c r="H68" i="354"/>
  <c r="N67" i="354"/>
  <c r="K67" i="354"/>
  <c r="J67" i="354"/>
  <c r="I67" i="354"/>
  <c r="H67" i="354"/>
  <c r="N66" i="354"/>
  <c r="K66" i="354"/>
  <c r="J66" i="354"/>
  <c r="I66" i="354"/>
  <c r="H66" i="354"/>
  <c r="N65" i="354"/>
  <c r="K65" i="354"/>
  <c r="J65" i="354"/>
  <c r="I65" i="354"/>
  <c r="H65" i="354"/>
  <c r="N64" i="354"/>
  <c r="K64" i="354"/>
  <c r="J64" i="354"/>
  <c r="I64" i="354"/>
  <c r="H64" i="354"/>
  <c r="N63" i="354"/>
  <c r="K63" i="354"/>
  <c r="J63" i="354"/>
  <c r="I63" i="354"/>
  <c r="H63" i="354"/>
  <c r="N62" i="354"/>
  <c r="K62" i="354"/>
  <c r="J62" i="354"/>
  <c r="I62" i="354"/>
  <c r="H62" i="354"/>
  <c r="N61" i="354"/>
  <c r="K61" i="354"/>
  <c r="J61" i="354"/>
  <c r="I61" i="354"/>
  <c r="H61" i="354"/>
  <c r="N60" i="354"/>
  <c r="K60" i="354"/>
  <c r="J60" i="354"/>
  <c r="I60" i="354"/>
  <c r="H60" i="354"/>
  <c r="N59" i="354"/>
  <c r="K59" i="354"/>
  <c r="J59" i="354"/>
  <c r="I59" i="354"/>
  <c r="H59" i="354"/>
  <c r="N58" i="354"/>
  <c r="K58" i="354"/>
  <c r="J58" i="354"/>
  <c r="I58" i="354"/>
  <c r="H58" i="354"/>
  <c r="N57" i="354"/>
  <c r="K57" i="354"/>
  <c r="J57" i="354"/>
  <c r="I57" i="354"/>
  <c r="H57" i="354"/>
  <c r="N56" i="354"/>
  <c r="K56" i="354"/>
  <c r="J56" i="354"/>
  <c r="I56" i="354"/>
  <c r="H56" i="354"/>
  <c r="N55" i="354"/>
  <c r="K55" i="354"/>
  <c r="J55" i="354"/>
  <c r="I55" i="354"/>
  <c r="H55" i="354"/>
  <c r="N54" i="354"/>
  <c r="K54" i="354"/>
  <c r="J54" i="354"/>
  <c r="I54" i="354"/>
  <c r="H54" i="354"/>
  <c r="N53" i="354"/>
  <c r="K53" i="354"/>
  <c r="J53" i="354"/>
  <c r="I53" i="354"/>
  <c r="H53" i="354"/>
  <c r="N52" i="354"/>
  <c r="K52" i="354"/>
  <c r="J52" i="354"/>
  <c r="I52" i="354"/>
  <c r="H52" i="354"/>
  <c r="N51" i="354"/>
  <c r="K51" i="354"/>
  <c r="J51" i="354"/>
  <c r="I51" i="354"/>
  <c r="H51" i="354"/>
  <c r="N50" i="354"/>
  <c r="K50" i="354"/>
  <c r="J50" i="354"/>
  <c r="I50" i="354"/>
  <c r="H50" i="354"/>
  <c r="N49" i="354"/>
  <c r="K49" i="354"/>
  <c r="J49" i="354"/>
  <c r="I49" i="354"/>
  <c r="H49" i="354"/>
  <c r="N48" i="354"/>
  <c r="K48" i="354"/>
  <c r="J48" i="354"/>
  <c r="I48" i="354"/>
  <c r="H48" i="354"/>
  <c r="N47" i="354"/>
  <c r="K47" i="354"/>
  <c r="J47" i="354"/>
  <c r="I47" i="354"/>
  <c r="H47" i="354"/>
  <c r="N46" i="354"/>
  <c r="K46" i="354"/>
  <c r="J46" i="354"/>
  <c r="I46" i="354"/>
  <c r="H46" i="354"/>
  <c r="N45" i="354"/>
  <c r="K45" i="354"/>
  <c r="J45" i="354"/>
  <c r="I45" i="354"/>
  <c r="H45" i="354"/>
  <c r="N44" i="354"/>
  <c r="K44" i="354"/>
  <c r="J44" i="354"/>
  <c r="I44" i="354"/>
  <c r="H44" i="354"/>
  <c r="N43" i="354"/>
  <c r="K43" i="354"/>
  <c r="J43" i="354"/>
  <c r="I43" i="354"/>
  <c r="H43" i="354"/>
  <c r="N42" i="354"/>
  <c r="K42" i="354"/>
  <c r="J42" i="354"/>
  <c r="I42" i="354"/>
  <c r="H42" i="354"/>
  <c r="N41" i="354"/>
  <c r="K41" i="354"/>
  <c r="J41" i="354"/>
  <c r="I41" i="354"/>
  <c r="H41" i="354"/>
  <c r="N40" i="354"/>
  <c r="K40" i="354"/>
  <c r="J40" i="354"/>
  <c r="I40" i="354"/>
  <c r="H40" i="354"/>
  <c r="N39" i="354"/>
  <c r="K39" i="354"/>
  <c r="J39" i="354"/>
  <c r="I39" i="354"/>
  <c r="H39" i="354"/>
  <c r="N38" i="354"/>
  <c r="K38" i="354"/>
  <c r="J38" i="354"/>
  <c r="I38" i="354"/>
  <c r="H38" i="354"/>
  <c r="N37" i="354"/>
  <c r="K37" i="354"/>
  <c r="J37" i="354"/>
  <c r="I37" i="354"/>
  <c r="H37" i="354"/>
  <c r="N36" i="354"/>
  <c r="K36" i="354"/>
  <c r="J36" i="354"/>
  <c r="I36" i="354"/>
  <c r="H36" i="354"/>
  <c r="N35" i="354"/>
  <c r="K35" i="354"/>
  <c r="J35" i="354"/>
  <c r="I35" i="354"/>
  <c r="H35" i="354"/>
  <c r="N34" i="354"/>
  <c r="K34" i="354"/>
  <c r="J34" i="354"/>
  <c r="I34" i="354"/>
  <c r="H34" i="354"/>
  <c r="N33" i="354"/>
  <c r="K33" i="354"/>
  <c r="J33" i="354"/>
  <c r="I33" i="354"/>
  <c r="H33" i="354"/>
  <c r="N32" i="354"/>
  <c r="N31" i="354"/>
  <c r="N30" i="354"/>
  <c r="D5" i="354"/>
  <c r="C2" i="354"/>
  <c r="N122" i="353"/>
  <c r="K122" i="353"/>
  <c r="J122" i="353"/>
  <c r="I122" i="353"/>
  <c r="H122" i="353"/>
  <c r="N121" i="353"/>
  <c r="K121" i="353"/>
  <c r="J121" i="353"/>
  <c r="I121" i="353"/>
  <c r="H121" i="353"/>
  <c r="N120" i="353"/>
  <c r="K120" i="353"/>
  <c r="J120" i="353"/>
  <c r="I120" i="353"/>
  <c r="H120" i="353"/>
  <c r="N119" i="353"/>
  <c r="K119" i="353"/>
  <c r="J119" i="353"/>
  <c r="I119" i="353"/>
  <c r="H119" i="353"/>
  <c r="N118" i="353"/>
  <c r="K118" i="353"/>
  <c r="J118" i="353"/>
  <c r="I118" i="353"/>
  <c r="H118" i="353"/>
  <c r="N117" i="353"/>
  <c r="K117" i="353"/>
  <c r="J117" i="353"/>
  <c r="I117" i="353"/>
  <c r="H117" i="353"/>
  <c r="N116" i="353"/>
  <c r="K116" i="353"/>
  <c r="J116" i="353"/>
  <c r="I116" i="353"/>
  <c r="H116" i="353"/>
  <c r="N115" i="353"/>
  <c r="K115" i="353"/>
  <c r="J115" i="353"/>
  <c r="I115" i="353"/>
  <c r="H115" i="353"/>
  <c r="N114" i="353"/>
  <c r="K114" i="353"/>
  <c r="J114" i="353"/>
  <c r="I114" i="353"/>
  <c r="H114" i="353"/>
  <c r="N113" i="353"/>
  <c r="K113" i="353"/>
  <c r="J113" i="353"/>
  <c r="I113" i="353"/>
  <c r="H113" i="353"/>
  <c r="N112" i="353"/>
  <c r="K112" i="353"/>
  <c r="J112" i="353"/>
  <c r="I112" i="353"/>
  <c r="H112" i="353"/>
  <c r="N111" i="353"/>
  <c r="K111" i="353"/>
  <c r="J111" i="353"/>
  <c r="I111" i="353"/>
  <c r="H111" i="353"/>
  <c r="N110" i="353"/>
  <c r="K110" i="353"/>
  <c r="J110" i="353"/>
  <c r="I110" i="353"/>
  <c r="H110" i="353"/>
  <c r="N109" i="353"/>
  <c r="K109" i="353"/>
  <c r="J109" i="353"/>
  <c r="I109" i="353"/>
  <c r="H109" i="353"/>
  <c r="N108" i="353"/>
  <c r="K108" i="353"/>
  <c r="J108" i="353"/>
  <c r="I108" i="353"/>
  <c r="H108" i="353"/>
  <c r="N107" i="353"/>
  <c r="K107" i="353"/>
  <c r="J107" i="353"/>
  <c r="I107" i="353"/>
  <c r="H107" i="353"/>
  <c r="N106" i="353"/>
  <c r="K106" i="353"/>
  <c r="J106" i="353"/>
  <c r="I106" i="353"/>
  <c r="H106" i="353"/>
  <c r="N105" i="353"/>
  <c r="K105" i="353"/>
  <c r="J105" i="353"/>
  <c r="I105" i="353"/>
  <c r="H105" i="353"/>
  <c r="N104" i="353"/>
  <c r="K104" i="353"/>
  <c r="J104" i="353"/>
  <c r="I104" i="353"/>
  <c r="H104" i="353"/>
  <c r="N103" i="353"/>
  <c r="K103" i="353"/>
  <c r="J103" i="353"/>
  <c r="I103" i="353"/>
  <c r="H103" i="353"/>
  <c r="N102" i="353"/>
  <c r="K102" i="353"/>
  <c r="J102" i="353"/>
  <c r="I102" i="353"/>
  <c r="H102" i="353"/>
  <c r="N101" i="353"/>
  <c r="K101" i="353"/>
  <c r="J101" i="353"/>
  <c r="I101" i="353"/>
  <c r="H101" i="353"/>
  <c r="N100" i="353"/>
  <c r="K100" i="353"/>
  <c r="J100" i="353"/>
  <c r="I100" i="353"/>
  <c r="H100" i="353"/>
  <c r="N99" i="353"/>
  <c r="K99" i="353"/>
  <c r="J99" i="353"/>
  <c r="I99" i="353"/>
  <c r="H99" i="353"/>
  <c r="N98" i="353"/>
  <c r="K98" i="353"/>
  <c r="J98" i="353"/>
  <c r="I98" i="353"/>
  <c r="H98" i="353"/>
  <c r="N97" i="353"/>
  <c r="K97" i="353"/>
  <c r="J97" i="353"/>
  <c r="I97" i="353"/>
  <c r="H97" i="353"/>
  <c r="N96" i="353"/>
  <c r="K96" i="353"/>
  <c r="J96" i="353"/>
  <c r="I96" i="353"/>
  <c r="H96" i="353"/>
  <c r="N95" i="353"/>
  <c r="K95" i="353"/>
  <c r="J95" i="353"/>
  <c r="I95" i="353"/>
  <c r="H95" i="353"/>
  <c r="N94" i="353"/>
  <c r="K94" i="353"/>
  <c r="J94" i="353"/>
  <c r="I94" i="353"/>
  <c r="H94" i="353"/>
  <c r="N93" i="353"/>
  <c r="K93" i="353"/>
  <c r="J93" i="353"/>
  <c r="I93" i="353"/>
  <c r="H93" i="353"/>
  <c r="N92" i="353"/>
  <c r="K92" i="353"/>
  <c r="J92" i="353"/>
  <c r="I92" i="353"/>
  <c r="H92" i="353"/>
  <c r="N91" i="353"/>
  <c r="K91" i="353"/>
  <c r="J91" i="353"/>
  <c r="I91" i="353"/>
  <c r="H91" i="353"/>
  <c r="N90" i="353"/>
  <c r="K90" i="353"/>
  <c r="J90" i="353"/>
  <c r="I90" i="353"/>
  <c r="H90" i="353"/>
  <c r="N89" i="353"/>
  <c r="K89" i="353"/>
  <c r="J89" i="353"/>
  <c r="I89" i="353"/>
  <c r="H89" i="353"/>
  <c r="N88" i="353"/>
  <c r="K88" i="353"/>
  <c r="J88" i="353"/>
  <c r="I88" i="353"/>
  <c r="H88" i="353"/>
  <c r="N87" i="353"/>
  <c r="K87" i="353"/>
  <c r="J87" i="353"/>
  <c r="I87" i="353"/>
  <c r="H87" i="353"/>
  <c r="N86" i="353"/>
  <c r="K86" i="353"/>
  <c r="J86" i="353"/>
  <c r="I86" i="353"/>
  <c r="H86" i="353"/>
  <c r="N85" i="353"/>
  <c r="K85" i="353"/>
  <c r="J85" i="353"/>
  <c r="I85" i="353"/>
  <c r="H85" i="353"/>
  <c r="N84" i="353"/>
  <c r="K84" i="353"/>
  <c r="J84" i="353"/>
  <c r="I84" i="353"/>
  <c r="H84" i="353"/>
  <c r="N83" i="353"/>
  <c r="K83" i="353"/>
  <c r="J83" i="353"/>
  <c r="I83" i="353"/>
  <c r="H83" i="353"/>
  <c r="N82" i="353"/>
  <c r="K82" i="353"/>
  <c r="J82" i="353"/>
  <c r="I82" i="353"/>
  <c r="H82" i="353"/>
  <c r="N81" i="353"/>
  <c r="K81" i="353"/>
  <c r="J81" i="353"/>
  <c r="I81" i="353"/>
  <c r="H81" i="353"/>
  <c r="N80" i="353"/>
  <c r="K80" i="353"/>
  <c r="J80" i="353"/>
  <c r="I80" i="353"/>
  <c r="H80" i="353"/>
  <c r="N79" i="353"/>
  <c r="K79" i="353"/>
  <c r="J79" i="353"/>
  <c r="I79" i="353"/>
  <c r="H79" i="353"/>
  <c r="N78" i="353"/>
  <c r="K78" i="353"/>
  <c r="J78" i="353"/>
  <c r="I78" i="353"/>
  <c r="H78" i="353"/>
  <c r="N77" i="353"/>
  <c r="K77" i="353"/>
  <c r="J77" i="353"/>
  <c r="I77" i="353"/>
  <c r="H77" i="353"/>
  <c r="N76" i="353"/>
  <c r="K76" i="353"/>
  <c r="J76" i="353"/>
  <c r="I76" i="353"/>
  <c r="H76" i="353"/>
  <c r="N75" i="353"/>
  <c r="K75" i="353"/>
  <c r="J75" i="353"/>
  <c r="I75" i="353"/>
  <c r="H75" i="353"/>
  <c r="N74" i="353"/>
  <c r="K74" i="353"/>
  <c r="J74" i="353"/>
  <c r="I74" i="353"/>
  <c r="H74" i="353"/>
  <c r="N73" i="353"/>
  <c r="K73" i="353"/>
  <c r="J73" i="353"/>
  <c r="I73" i="353"/>
  <c r="H73" i="353"/>
  <c r="N72" i="353"/>
  <c r="K72" i="353"/>
  <c r="J72" i="353"/>
  <c r="I72" i="353"/>
  <c r="H72" i="353"/>
  <c r="N71" i="353"/>
  <c r="K71" i="353"/>
  <c r="J71" i="353"/>
  <c r="I71" i="353"/>
  <c r="H71" i="353"/>
  <c r="N70" i="353"/>
  <c r="K70" i="353"/>
  <c r="J70" i="353"/>
  <c r="I70" i="353"/>
  <c r="H70" i="353"/>
  <c r="N69" i="353"/>
  <c r="K69" i="353"/>
  <c r="J69" i="353"/>
  <c r="I69" i="353"/>
  <c r="H69" i="353"/>
  <c r="N68" i="353"/>
  <c r="K68" i="353"/>
  <c r="J68" i="353"/>
  <c r="I68" i="353"/>
  <c r="H68" i="353"/>
  <c r="N67" i="353"/>
  <c r="K67" i="353"/>
  <c r="J67" i="353"/>
  <c r="I67" i="353"/>
  <c r="H67" i="353"/>
  <c r="N66" i="353"/>
  <c r="K66" i="353"/>
  <c r="J66" i="353"/>
  <c r="I66" i="353"/>
  <c r="H66" i="353"/>
  <c r="N65" i="353"/>
  <c r="K65" i="353"/>
  <c r="J65" i="353"/>
  <c r="I65" i="353"/>
  <c r="H65" i="353"/>
  <c r="N64" i="353"/>
  <c r="K64" i="353"/>
  <c r="J64" i="353"/>
  <c r="I64" i="353"/>
  <c r="H64" i="353"/>
  <c r="N63" i="353"/>
  <c r="K63" i="353"/>
  <c r="J63" i="353"/>
  <c r="I63" i="353"/>
  <c r="H63" i="353"/>
  <c r="N62" i="353"/>
  <c r="K62" i="353"/>
  <c r="J62" i="353"/>
  <c r="I62" i="353"/>
  <c r="H62" i="353"/>
  <c r="N61" i="353"/>
  <c r="K61" i="353"/>
  <c r="J61" i="353"/>
  <c r="I61" i="353"/>
  <c r="H61" i="353"/>
  <c r="N60" i="353"/>
  <c r="K60" i="353"/>
  <c r="J60" i="353"/>
  <c r="I60" i="353"/>
  <c r="H60" i="353"/>
  <c r="N59" i="353"/>
  <c r="K59" i="353"/>
  <c r="J59" i="353"/>
  <c r="I59" i="353"/>
  <c r="H59" i="353"/>
  <c r="N58" i="353"/>
  <c r="K58" i="353"/>
  <c r="J58" i="353"/>
  <c r="I58" i="353"/>
  <c r="H58" i="353"/>
  <c r="N57" i="353"/>
  <c r="K57" i="353"/>
  <c r="J57" i="353"/>
  <c r="I57" i="353"/>
  <c r="H57" i="353"/>
  <c r="N56" i="353"/>
  <c r="K56" i="353"/>
  <c r="J56" i="353"/>
  <c r="I56" i="353"/>
  <c r="H56" i="353"/>
  <c r="N55" i="353"/>
  <c r="K55" i="353"/>
  <c r="J55" i="353"/>
  <c r="I55" i="353"/>
  <c r="H55" i="353"/>
  <c r="N54" i="353"/>
  <c r="K54" i="353"/>
  <c r="J54" i="353"/>
  <c r="I54" i="353"/>
  <c r="H54" i="353"/>
  <c r="N53" i="353"/>
  <c r="K53" i="353"/>
  <c r="J53" i="353"/>
  <c r="I53" i="353"/>
  <c r="H53" i="353"/>
  <c r="N52" i="353"/>
  <c r="K52" i="353"/>
  <c r="J52" i="353"/>
  <c r="I52" i="353"/>
  <c r="H52" i="353"/>
  <c r="N51" i="353"/>
  <c r="K51" i="353"/>
  <c r="J51" i="353"/>
  <c r="I51" i="353"/>
  <c r="H51" i="353"/>
  <c r="N50" i="353"/>
  <c r="K50" i="353"/>
  <c r="J50" i="353"/>
  <c r="I50" i="353"/>
  <c r="H50" i="353"/>
  <c r="N49" i="353"/>
  <c r="K49" i="353"/>
  <c r="J49" i="353"/>
  <c r="I49" i="353"/>
  <c r="H49" i="353"/>
  <c r="N48" i="353"/>
  <c r="K48" i="353"/>
  <c r="J48" i="353"/>
  <c r="I48" i="353"/>
  <c r="H48" i="353"/>
  <c r="N47" i="353"/>
  <c r="K47" i="353"/>
  <c r="J47" i="353"/>
  <c r="I47" i="353"/>
  <c r="H47" i="353"/>
  <c r="N46" i="353"/>
  <c r="K46" i="353"/>
  <c r="J46" i="353"/>
  <c r="I46" i="353"/>
  <c r="H46" i="353"/>
  <c r="N45" i="353"/>
  <c r="K45" i="353"/>
  <c r="J45" i="353"/>
  <c r="I45" i="353"/>
  <c r="H45" i="353"/>
  <c r="N44" i="353"/>
  <c r="K44" i="353"/>
  <c r="J44" i="353"/>
  <c r="I44" i="353"/>
  <c r="H44" i="353"/>
  <c r="N43" i="353"/>
  <c r="K43" i="353"/>
  <c r="J43" i="353"/>
  <c r="I43" i="353"/>
  <c r="H43" i="353"/>
  <c r="N42" i="353"/>
  <c r="K42" i="353"/>
  <c r="J42" i="353"/>
  <c r="I42" i="353"/>
  <c r="H42" i="353"/>
  <c r="N41" i="353"/>
  <c r="K41" i="353"/>
  <c r="J41" i="353"/>
  <c r="I41" i="353"/>
  <c r="H41" i="353"/>
  <c r="N40" i="353"/>
  <c r="K40" i="353"/>
  <c r="J40" i="353"/>
  <c r="I40" i="353"/>
  <c r="H40" i="353"/>
  <c r="N39" i="353"/>
  <c r="K39" i="353"/>
  <c r="J39" i="353"/>
  <c r="I39" i="353"/>
  <c r="H39" i="353"/>
  <c r="N38" i="353"/>
  <c r="K38" i="353"/>
  <c r="J38" i="353"/>
  <c r="I38" i="353"/>
  <c r="H38" i="353"/>
  <c r="N37" i="353"/>
  <c r="K37" i="353"/>
  <c r="J37" i="353"/>
  <c r="I37" i="353"/>
  <c r="H37" i="353"/>
  <c r="N36" i="353"/>
  <c r="K36" i="353"/>
  <c r="J36" i="353"/>
  <c r="I36" i="353"/>
  <c r="H36" i="353"/>
  <c r="N35" i="353"/>
  <c r="K35" i="353"/>
  <c r="J35" i="353"/>
  <c r="I35" i="353"/>
  <c r="H35" i="353"/>
  <c r="N34" i="353"/>
  <c r="K34" i="353"/>
  <c r="J34" i="353"/>
  <c r="I34" i="353"/>
  <c r="H34" i="353"/>
  <c r="N33" i="353"/>
  <c r="K33" i="353"/>
  <c r="J33" i="353"/>
  <c r="I33" i="353"/>
  <c r="H33" i="353"/>
  <c r="N32" i="353"/>
  <c r="N31" i="353"/>
  <c r="N30" i="353"/>
  <c r="D5" i="353"/>
  <c r="C2" i="353"/>
  <c r="N122" i="352"/>
  <c r="K122" i="352"/>
  <c r="J122" i="352"/>
  <c r="I122" i="352"/>
  <c r="H122" i="352"/>
  <c r="N121" i="352"/>
  <c r="K121" i="352"/>
  <c r="J121" i="352"/>
  <c r="I121" i="352"/>
  <c r="H121" i="352"/>
  <c r="N120" i="352"/>
  <c r="K120" i="352"/>
  <c r="J120" i="352"/>
  <c r="I120" i="352"/>
  <c r="H120" i="352"/>
  <c r="N119" i="352"/>
  <c r="K119" i="352"/>
  <c r="J119" i="352"/>
  <c r="I119" i="352"/>
  <c r="H119" i="352"/>
  <c r="N118" i="352"/>
  <c r="K118" i="352"/>
  <c r="J118" i="352"/>
  <c r="I118" i="352"/>
  <c r="H118" i="352"/>
  <c r="N117" i="352"/>
  <c r="K117" i="352"/>
  <c r="J117" i="352"/>
  <c r="I117" i="352"/>
  <c r="H117" i="352"/>
  <c r="N116" i="352"/>
  <c r="K116" i="352"/>
  <c r="J116" i="352"/>
  <c r="I116" i="352"/>
  <c r="H116" i="352"/>
  <c r="N115" i="352"/>
  <c r="K115" i="352"/>
  <c r="J115" i="352"/>
  <c r="I115" i="352"/>
  <c r="H115" i="352"/>
  <c r="N114" i="352"/>
  <c r="K114" i="352"/>
  <c r="J114" i="352"/>
  <c r="I114" i="352"/>
  <c r="H114" i="352"/>
  <c r="N113" i="352"/>
  <c r="K113" i="352"/>
  <c r="J113" i="352"/>
  <c r="I113" i="352"/>
  <c r="H113" i="352"/>
  <c r="N112" i="352"/>
  <c r="K112" i="352"/>
  <c r="J112" i="352"/>
  <c r="I112" i="352"/>
  <c r="H112" i="352"/>
  <c r="N111" i="352"/>
  <c r="K111" i="352"/>
  <c r="J111" i="352"/>
  <c r="I111" i="352"/>
  <c r="H111" i="352"/>
  <c r="N110" i="352"/>
  <c r="K110" i="352"/>
  <c r="J110" i="352"/>
  <c r="I110" i="352"/>
  <c r="H110" i="352"/>
  <c r="N109" i="352"/>
  <c r="K109" i="352"/>
  <c r="J109" i="352"/>
  <c r="I109" i="352"/>
  <c r="H109" i="352"/>
  <c r="N108" i="352"/>
  <c r="K108" i="352"/>
  <c r="J108" i="352"/>
  <c r="I108" i="352"/>
  <c r="H108" i="352"/>
  <c r="N107" i="352"/>
  <c r="K107" i="352"/>
  <c r="J107" i="352"/>
  <c r="I107" i="352"/>
  <c r="H107" i="352"/>
  <c r="N106" i="352"/>
  <c r="K106" i="352"/>
  <c r="J106" i="352"/>
  <c r="I106" i="352"/>
  <c r="H106" i="352"/>
  <c r="N105" i="352"/>
  <c r="K105" i="352"/>
  <c r="J105" i="352"/>
  <c r="I105" i="352"/>
  <c r="H105" i="352"/>
  <c r="N104" i="352"/>
  <c r="K104" i="352"/>
  <c r="J104" i="352"/>
  <c r="I104" i="352"/>
  <c r="H104" i="352"/>
  <c r="N103" i="352"/>
  <c r="K103" i="352"/>
  <c r="J103" i="352"/>
  <c r="I103" i="352"/>
  <c r="H103" i="352"/>
  <c r="N102" i="352"/>
  <c r="K102" i="352"/>
  <c r="J102" i="352"/>
  <c r="I102" i="352"/>
  <c r="H102" i="352"/>
  <c r="N101" i="352"/>
  <c r="K101" i="352"/>
  <c r="J101" i="352"/>
  <c r="I101" i="352"/>
  <c r="H101" i="352"/>
  <c r="N100" i="352"/>
  <c r="K100" i="352"/>
  <c r="J100" i="352"/>
  <c r="I100" i="352"/>
  <c r="H100" i="352"/>
  <c r="N99" i="352"/>
  <c r="K99" i="352"/>
  <c r="J99" i="352"/>
  <c r="I99" i="352"/>
  <c r="H99" i="352"/>
  <c r="N98" i="352"/>
  <c r="K98" i="352"/>
  <c r="J98" i="352"/>
  <c r="I98" i="352"/>
  <c r="H98" i="352"/>
  <c r="N97" i="352"/>
  <c r="K97" i="352"/>
  <c r="J97" i="352"/>
  <c r="I97" i="352"/>
  <c r="H97" i="352"/>
  <c r="N96" i="352"/>
  <c r="K96" i="352"/>
  <c r="J96" i="352"/>
  <c r="I96" i="352"/>
  <c r="H96" i="352"/>
  <c r="N95" i="352"/>
  <c r="K95" i="352"/>
  <c r="J95" i="352"/>
  <c r="I95" i="352"/>
  <c r="H95" i="352"/>
  <c r="N94" i="352"/>
  <c r="K94" i="352"/>
  <c r="J94" i="352"/>
  <c r="I94" i="352"/>
  <c r="H94" i="352"/>
  <c r="N93" i="352"/>
  <c r="K93" i="352"/>
  <c r="J93" i="352"/>
  <c r="I93" i="352"/>
  <c r="H93" i="352"/>
  <c r="N92" i="352"/>
  <c r="K92" i="352"/>
  <c r="J92" i="352"/>
  <c r="I92" i="352"/>
  <c r="H92" i="352"/>
  <c r="N91" i="352"/>
  <c r="K91" i="352"/>
  <c r="J91" i="352"/>
  <c r="I91" i="352"/>
  <c r="H91" i="352"/>
  <c r="N90" i="352"/>
  <c r="K90" i="352"/>
  <c r="J90" i="352"/>
  <c r="I90" i="352"/>
  <c r="H90" i="352"/>
  <c r="N89" i="352"/>
  <c r="K89" i="352"/>
  <c r="J89" i="352"/>
  <c r="I89" i="352"/>
  <c r="H89" i="352"/>
  <c r="N88" i="352"/>
  <c r="K88" i="352"/>
  <c r="J88" i="352"/>
  <c r="I88" i="352"/>
  <c r="H88" i="352"/>
  <c r="N87" i="352"/>
  <c r="K87" i="352"/>
  <c r="J87" i="352"/>
  <c r="I87" i="352"/>
  <c r="H87" i="352"/>
  <c r="N86" i="352"/>
  <c r="K86" i="352"/>
  <c r="J86" i="352"/>
  <c r="I86" i="352"/>
  <c r="H86" i="352"/>
  <c r="N85" i="352"/>
  <c r="K85" i="352"/>
  <c r="J85" i="352"/>
  <c r="I85" i="352"/>
  <c r="H85" i="352"/>
  <c r="N84" i="352"/>
  <c r="K84" i="352"/>
  <c r="J84" i="352"/>
  <c r="I84" i="352"/>
  <c r="H84" i="352"/>
  <c r="N83" i="352"/>
  <c r="K83" i="352"/>
  <c r="J83" i="352"/>
  <c r="I83" i="352"/>
  <c r="H83" i="352"/>
  <c r="N82" i="352"/>
  <c r="K82" i="352"/>
  <c r="J82" i="352"/>
  <c r="I82" i="352"/>
  <c r="H82" i="352"/>
  <c r="N81" i="352"/>
  <c r="K81" i="352"/>
  <c r="J81" i="352"/>
  <c r="I81" i="352"/>
  <c r="H81" i="352"/>
  <c r="N80" i="352"/>
  <c r="K80" i="352"/>
  <c r="J80" i="352"/>
  <c r="I80" i="352"/>
  <c r="H80" i="352"/>
  <c r="N79" i="352"/>
  <c r="K79" i="352"/>
  <c r="J79" i="352"/>
  <c r="I79" i="352"/>
  <c r="H79" i="352"/>
  <c r="N78" i="352"/>
  <c r="K78" i="352"/>
  <c r="J78" i="352"/>
  <c r="I78" i="352"/>
  <c r="H78" i="352"/>
  <c r="N77" i="352"/>
  <c r="K77" i="352"/>
  <c r="J77" i="352"/>
  <c r="I77" i="352"/>
  <c r="H77" i="352"/>
  <c r="N76" i="352"/>
  <c r="K76" i="352"/>
  <c r="J76" i="352"/>
  <c r="I76" i="352"/>
  <c r="H76" i="352"/>
  <c r="N75" i="352"/>
  <c r="K75" i="352"/>
  <c r="J75" i="352"/>
  <c r="I75" i="352"/>
  <c r="H75" i="352"/>
  <c r="N74" i="352"/>
  <c r="K74" i="352"/>
  <c r="J74" i="352"/>
  <c r="I74" i="352"/>
  <c r="H74" i="352"/>
  <c r="N73" i="352"/>
  <c r="K73" i="352"/>
  <c r="J73" i="352"/>
  <c r="I73" i="352"/>
  <c r="H73" i="352"/>
  <c r="N72" i="352"/>
  <c r="K72" i="352"/>
  <c r="J72" i="352"/>
  <c r="I72" i="352"/>
  <c r="H72" i="352"/>
  <c r="N71" i="352"/>
  <c r="K71" i="352"/>
  <c r="J71" i="352"/>
  <c r="I71" i="352"/>
  <c r="H71" i="352"/>
  <c r="N70" i="352"/>
  <c r="K70" i="352"/>
  <c r="J70" i="352"/>
  <c r="I70" i="352"/>
  <c r="H70" i="352"/>
  <c r="N69" i="352"/>
  <c r="K69" i="352"/>
  <c r="J69" i="352"/>
  <c r="I69" i="352"/>
  <c r="H69" i="352"/>
  <c r="N68" i="352"/>
  <c r="K68" i="352"/>
  <c r="J68" i="352"/>
  <c r="I68" i="352"/>
  <c r="H68" i="352"/>
  <c r="N67" i="352"/>
  <c r="K67" i="352"/>
  <c r="J67" i="352"/>
  <c r="I67" i="352"/>
  <c r="H67" i="352"/>
  <c r="N66" i="352"/>
  <c r="K66" i="352"/>
  <c r="J66" i="352"/>
  <c r="I66" i="352"/>
  <c r="H66" i="352"/>
  <c r="N65" i="352"/>
  <c r="K65" i="352"/>
  <c r="J65" i="352"/>
  <c r="I65" i="352"/>
  <c r="H65" i="352"/>
  <c r="N64" i="352"/>
  <c r="K64" i="352"/>
  <c r="J64" i="352"/>
  <c r="I64" i="352"/>
  <c r="H64" i="352"/>
  <c r="N63" i="352"/>
  <c r="K63" i="352"/>
  <c r="J63" i="352"/>
  <c r="I63" i="352"/>
  <c r="H63" i="352"/>
  <c r="N62" i="352"/>
  <c r="K62" i="352"/>
  <c r="J62" i="352"/>
  <c r="I62" i="352"/>
  <c r="H62" i="352"/>
  <c r="N61" i="352"/>
  <c r="K61" i="352"/>
  <c r="J61" i="352"/>
  <c r="I61" i="352"/>
  <c r="H61" i="352"/>
  <c r="N60" i="352"/>
  <c r="K60" i="352"/>
  <c r="J60" i="352"/>
  <c r="I60" i="352"/>
  <c r="H60" i="352"/>
  <c r="N59" i="352"/>
  <c r="K59" i="352"/>
  <c r="J59" i="352"/>
  <c r="I59" i="352"/>
  <c r="H59" i="352"/>
  <c r="N58" i="352"/>
  <c r="K58" i="352"/>
  <c r="J58" i="352"/>
  <c r="I58" i="352"/>
  <c r="H58" i="352"/>
  <c r="N57" i="352"/>
  <c r="K57" i="352"/>
  <c r="J57" i="352"/>
  <c r="I57" i="352"/>
  <c r="H57" i="352"/>
  <c r="N56" i="352"/>
  <c r="K56" i="352"/>
  <c r="J56" i="352"/>
  <c r="I56" i="352"/>
  <c r="H56" i="352"/>
  <c r="N55" i="352"/>
  <c r="K55" i="352"/>
  <c r="J55" i="352"/>
  <c r="I55" i="352"/>
  <c r="H55" i="352"/>
  <c r="N54" i="352"/>
  <c r="K54" i="352"/>
  <c r="J54" i="352"/>
  <c r="I54" i="352"/>
  <c r="H54" i="352"/>
  <c r="N53" i="352"/>
  <c r="K53" i="352"/>
  <c r="J53" i="352"/>
  <c r="I53" i="352"/>
  <c r="H53" i="352"/>
  <c r="N52" i="352"/>
  <c r="K52" i="352"/>
  <c r="J52" i="352"/>
  <c r="I52" i="352"/>
  <c r="H52" i="352"/>
  <c r="N51" i="352"/>
  <c r="K51" i="352"/>
  <c r="J51" i="352"/>
  <c r="I51" i="352"/>
  <c r="H51" i="352"/>
  <c r="N50" i="352"/>
  <c r="K50" i="352"/>
  <c r="J50" i="352"/>
  <c r="I50" i="352"/>
  <c r="H50" i="352"/>
  <c r="N49" i="352"/>
  <c r="K49" i="352"/>
  <c r="J49" i="352"/>
  <c r="I49" i="352"/>
  <c r="H49" i="352"/>
  <c r="N48" i="352"/>
  <c r="K48" i="352"/>
  <c r="J48" i="352"/>
  <c r="I48" i="352"/>
  <c r="H48" i="352"/>
  <c r="N47" i="352"/>
  <c r="K47" i="352"/>
  <c r="J47" i="352"/>
  <c r="I47" i="352"/>
  <c r="H47" i="352"/>
  <c r="N46" i="352"/>
  <c r="K46" i="352"/>
  <c r="J46" i="352"/>
  <c r="I46" i="352"/>
  <c r="H46" i="352"/>
  <c r="N45" i="352"/>
  <c r="K45" i="352"/>
  <c r="J45" i="352"/>
  <c r="I45" i="352"/>
  <c r="H45" i="352"/>
  <c r="N44" i="352"/>
  <c r="K44" i="352"/>
  <c r="J44" i="352"/>
  <c r="I44" i="352"/>
  <c r="H44" i="352"/>
  <c r="N43" i="352"/>
  <c r="K43" i="352"/>
  <c r="J43" i="352"/>
  <c r="I43" i="352"/>
  <c r="H43" i="352"/>
  <c r="N42" i="352"/>
  <c r="K42" i="352"/>
  <c r="J42" i="352"/>
  <c r="I42" i="352"/>
  <c r="H42" i="352"/>
  <c r="N41" i="352"/>
  <c r="K41" i="352"/>
  <c r="J41" i="352"/>
  <c r="I41" i="352"/>
  <c r="H41" i="352"/>
  <c r="N40" i="352"/>
  <c r="K40" i="352"/>
  <c r="J40" i="352"/>
  <c r="I40" i="352"/>
  <c r="H40" i="352"/>
  <c r="N39" i="352"/>
  <c r="K39" i="352"/>
  <c r="J39" i="352"/>
  <c r="I39" i="352"/>
  <c r="H39" i="352"/>
  <c r="N38" i="352"/>
  <c r="K38" i="352"/>
  <c r="J38" i="352"/>
  <c r="I38" i="352"/>
  <c r="H38" i="352"/>
  <c r="N37" i="352"/>
  <c r="K37" i="352"/>
  <c r="J37" i="352"/>
  <c r="I37" i="352"/>
  <c r="H37" i="352"/>
  <c r="N36" i="352"/>
  <c r="K36" i="352"/>
  <c r="J36" i="352"/>
  <c r="I36" i="352"/>
  <c r="H36" i="352"/>
  <c r="N35" i="352"/>
  <c r="K35" i="352"/>
  <c r="J35" i="352"/>
  <c r="I35" i="352"/>
  <c r="H35" i="352"/>
  <c r="N34" i="352"/>
  <c r="K34" i="352"/>
  <c r="J34" i="352"/>
  <c r="I34" i="352"/>
  <c r="H34" i="352"/>
  <c r="N33" i="352"/>
  <c r="K33" i="352"/>
  <c r="J33" i="352"/>
  <c r="I33" i="352"/>
  <c r="H33" i="352"/>
  <c r="N32" i="352"/>
  <c r="N31" i="352"/>
  <c r="N30" i="352"/>
  <c r="D5" i="352"/>
  <c r="C2" i="352"/>
  <c r="K41" i="351"/>
  <c r="B23" i="351"/>
  <c r="B22" i="351"/>
  <c r="B21" i="351"/>
  <c r="B20" i="351"/>
  <c r="B19" i="351"/>
  <c r="C15" i="351"/>
  <c r="C13" i="351"/>
  <c r="C11" i="351"/>
  <c r="C9" i="351"/>
  <c r="C7" i="351"/>
  <c r="Y5" i="351"/>
  <c r="AF1" i="351" s="1"/>
  <c r="Y3" i="351"/>
  <c r="N122" i="350"/>
  <c r="K122" i="350"/>
  <c r="J122" i="350"/>
  <c r="I122" i="350"/>
  <c r="H122" i="350"/>
  <c r="N121" i="350"/>
  <c r="K121" i="350"/>
  <c r="J121" i="350"/>
  <c r="I121" i="350"/>
  <c r="H121" i="350"/>
  <c r="N120" i="350"/>
  <c r="K120" i="350"/>
  <c r="J120" i="350"/>
  <c r="I120" i="350"/>
  <c r="H120" i="350"/>
  <c r="N119" i="350"/>
  <c r="K119" i="350"/>
  <c r="J119" i="350"/>
  <c r="I119" i="350"/>
  <c r="H119" i="350"/>
  <c r="N118" i="350"/>
  <c r="K118" i="350"/>
  <c r="J118" i="350"/>
  <c r="I118" i="350"/>
  <c r="H118" i="350"/>
  <c r="N117" i="350"/>
  <c r="K117" i="350"/>
  <c r="J117" i="350"/>
  <c r="I117" i="350"/>
  <c r="H117" i="350"/>
  <c r="N116" i="350"/>
  <c r="K116" i="350"/>
  <c r="J116" i="350"/>
  <c r="I116" i="350"/>
  <c r="H116" i="350"/>
  <c r="N115" i="350"/>
  <c r="K115" i="350"/>
  <c r="J115" i="350"/>
  <c r="I115" i="350"/>
  <c r="H115" i="350"/>
  <c r="N114" i="350"/>
  <c r="K114" i="350"/>
  <c r="J114" i="350"/>
  <c r="I114" i="350"/>
  <c r="H114" i="350"/>
  <c r="N113" i="350"/>
  <c r="K113" i="350"/>
  <c r="J113" i="350"/>
  <c r="I113" i="350"/>
  <c r="H113" i="350"/>
  <c r="N112" i="350"/>
  <c r="K112" i="350"/>
  <c r="J112" i="350"/>
  <c r="I112" i="350"/>
  <c r="H112" i="350"/>
  <c r="N111" i="350"/>
  <c r="K111" i="350"/>
  <c r="J111" i="350"/>
  <c r="I111" i="350"/>
  <c r="H111" i="350"/>
  <c r="N110" i="350"/>
  <c r="K110" i="350"/>
  <c r="J110" i="350"/>
  <c r="I110" i="350"/>
  <c r="H110" i="350"/>
  <c r="N109" i="350"/>
  <c r="K109" i="350"/>
  <c r="J109" i="350"/>
  <c r="I109" i="350"/>
  <c r="H109" i="350"/>
  <c r="N108" i="350"/>
  <c r="K108" i="350"/>
  <c r="J108" i="350"/>
  <c r="I108" i="350"/>
  <c r="H108" i="350"/>
  <c r="N107" i="350"/>
  <c r="K107" i="350"/>
  <c r="J107" i="350"/>
  <c r="I107" i="350"/>
  <c r="H107" i="350"/>
  <c r="N106" i="350"/>
  <c r="K106" i="350"/>
  <c r="J106" i="350"/>
  <c r="I106" i="350"/>
  <c r="H106" i="350"/>
  <c r="N105" i="350"/>
  <c r="K105" i="350"/>
  <c r="J105" i="350"/>
  <c r="I105" i="350"/>
  <c r="H105" i="350"/>
  <c r="N104" i="350"/>
  <c r="K104" i="350"/>
  <c r="J104" i="350"/>
  <c r="I104" i="350"/>
  <c r="H104" i="350"/>
  <c r="N103" i="350"/>
  <c r="K103" i="350"/>
  <c r="J103" i="350"/>
  <c r="I103" i="350"/>
  <c r="H103" i="350"/>
  <c r="N102" i="350"/>
  <c r="K102" i="350"/>
  <c r="J102" i="350"/>
  <c r="I102" i="350"/>
  <c r="H102" i="350"/>
  <c r="N101" i="350"/>
  <c r="K101" i="350"/>
  <c r="J101" i="350"/>
  <c r="I101" i="350"/>
  <c r="H101" i="350"/>
  <c r="N100" i="350"/>
  <c r="K100" i="350"/>
  <c r="J100" i="350"/>
  <c r="I100" i="350"/>
  <c r="H100" i="350"/>
  <c r="N99" i="350"/>
  <c r="K99" i="350"/>
  <c r="J99" i="350"/>
  <c r="I99" i="350"/>
  <c r="H99" i="350"/>
  <c r="N98" i="350"/>
  <c r="K98" i="350"/>
  <c r="J98" i="350"/>
  <c r="I98" i="350"/>
  <c r="H98" i="350"/>
  <c r="N97" i="350"/>
  <c r="K97" i="350"/>
  <c r="J97" i="350"/>
  <c r="I97" i="350"/>
  <c r="H97" i="350"/>
  <c r="N96" i="350"/>
  <c r="K96" i="350"/>
  <c r="J96" i="350"/>
  <c r="I96" i="350"/>
  <c r="H96" i="350"/>
  <c r="N95" i="350"/>
  <c r="K95" i="350"/>
  <c r="J95" i="350"/>
  <c r="I95" i="350"/>
  <c r="H95" i="350"/>
  <c r="N94" i="350"/>
  <c r="K94" i="350"/>
  <c r="J94" i="350"/>
  <c r="I94" i="350"/>
  <c r="H94" i="350"/>
  <c r="N93" i="350"/>
  <c r="K93" i="350"/>
  <c r="J93" i="350"/>
  <c r="I93" i="350"/>
  <c r="H93" i="350"/>
  <c r="N92" i="350"/>
  <c r="K92" i="350"/>
  <c r="J92" i="350"/>
  <c r="I92" i="350"/>
  <c r="H92" i="350"/>
  <c r="N91" i="350"/>
  <c r="K91" i="350"/>
  <c r="J91" i="350"/>
  <c r="I91" i="350"/>
  <c r="H91" i="350"/>
  <c r="N90" i="350"/>
  <c r="K90" i="350"/>
  <c r="J90" i="350"/>
  <c r="I90" i="350"/>
  <c r="H90" i="350"/>
  <c r="N89" i="350"/>
  <c r="K89" i="350"/>
  <c r="J89" i="350"/>
  <c r="I89" i="350"/>
  <c r="H89" i="350"/>
  <c r="N88" i="350"/>
  <c r="K88" i="350"/>
  <c r="J88" i="350"/>
  <c r="I88" i="350"/>
  <c r="H88" i="350"/>
  <c r="N87" i="350"/>
  <c r="K87" i="350"/>
  <c r="J87" i="350"/>
  <c r="I87" i="350"/>
  <c r="H87" i="350"/>
  <c r="N86" i="350"/>
  <c r="K86" i="350"/>
  <c r="J86" i="350"/>
  <c r="I86" i="350"/>
  <c r="H86" i="350"/>
  <c r="N85" i="350"/>
  <c r="K85" i="350"/>
  <c r="J85" i="350"/>
  <c r="I85" i="350"/>
  <c r="H85" i="350"/>
  <c r="N84" i="350"/>
  <c r="K84" i="350"/>
  <c r="J84" i="350"/>
  <c r="I84" i="350"/>
  <c r="H84" i="350"/>
  <c r="N83" i="350"/>
  <c r="K83" i="350"/>
  <c r="J83" i="350"/>
  <c r="I83" i="350"/>
  <c r="H83" i="350"/>
  <c r="N82" i="350"/>
  <c r="K82" i="350"/>
  <c r="J82" i="350"/>
  <c r="I82" i="350"/>
  <c r="H82" i="350"/>
  <c r="N81" i="350"/>
  <c r="K81" i="350"/>
  <c r="J81" i="350"/>
  <c r="I81" i="350"/>
  <c r="H81" i="350"/>
  <c r="N80" i="350"/>
  <c r="K80" i="350"/>
  <c r="J80" i="350"/>
  <c r="I80" i="350"/>
  <c r="H80" i="350"/>
  <c r="N79" i="350"/>
  <c r="K79" i="350"/>
  <c r="J79" i="350"/>
  <c r="I79" i="350"/>
  <c r="H79" i="350"/>
  <c r="N78" i="350"/>
  <c r="K78" i="350"/>
  <c r="J78" i="350"/>
  <c r="I78" i="350"/>
  <c r="H78" i="350"/>
  <c r="N77" i="350"/>
  <c r="K77" i="350"/>
  <c r="J77" i="350"/>
  <c r="I77" i="350"/>
  <c r="H77" i="350"/>
  <c r="N76" i="350"/>
  <c r="K76" i="350"/>
  <c r="J76" i="350"/>
  <c r="I76" i="350"/>
  <c r="H76" i="350"/>
  <c r="N75" i="350"/>
  <c r="K75" i="350"/>
  <c r="J75" i="350"/>
  <c r="I75" i="350"/>
  <c r="H75" i="350"/>
  <c r="N74" i="350"/>
  <c r="K74" i="350"/>
  <c r="J74" i="350"/>
  <c r="I74" i="350"/>
  <c r="H74" i="350"/>
  <c r="N73" i="350"/>
  <c r="K73" i="350"/>
  <c r="J73" i="350"/>
  <c r="I73" i="350"/>
  <c r="H73" i="350"/>
  <c r="N72" i="350"/>
  <c r="K72" i="350"/>
  <c r="J72" i="350"/>
  <c r="I72" i="350"/>
  <c r="H72" i="350"/>
  <c r="N71" i="350"/>
  <c r="K71" i="350"/>
  <c r="J71" i="350"/>
  <c r="I71" i="350"/>
  <c r="H71" i="350"/>
  <c r="N70" i="350"/>
  <c r="K70" i="350"/>
  <c r="J70" i="350"/>
  <c r="I70" i="350"/>
  <c r="H70" i="350"/>
  <c r="N69" i="350"/>
  <c r="K69" i="350"/>
  <c r="J69" i="350"/>
  <c r="I69" i="350"/>
  <c r="H69" i="350"/>
  <c r="N68" i="350"/>
  <c r="K68" i="350"/>
  <c r="J68" i="350"/>
  <c r="I68" i="350"/>
  <c r="H68" i="350"/>
  <c r="N67" i="350"/>
  <c r="K67" i="350"/>
  <c r="J67" i="350"/>
  <c r="I67" i="350"/>
  <c r="H67" i="350"/>
  <c r="N66" i="350"/>
  <c r="K66" i="350"/>
  <c r="J66" i="350"/>
  <c r="I66" i="350"/>
  <c r="H66" i="350"/>
  <c r="N65" i="350"/>
  <c r="K65" i="350"/>
  <c r="J65" i="350"/>
  <c r="I65" i="350"/>
  <c r="H65" i="350"/>
  <c r="N64" i="350"/>
  <c r="K64" i="350"/>
  <c r="J64" i="350"/>
  <c r="I64" i="350"/>
  <c r="H64" i="350"/>
  <c r="N63" i="350"/>
  <c r="K63" i="350"/>
  <c r="J63" i="350"/>
  <c r="I63" i="350"/>
  <c r="H63" i="350"/>
  <c r="N62" i="350"/>
  <c r="K62" i="350"/>
  <c r="J62" i="350"/>
  <c r="I62" i="350"/>
  <c r="H62" i="350"/>
  <c r="N61" i="350"/>
  <c r="K61" i="350"/>
  <c r="J61" i="350"/>
  <c r="I61" i="350"/>
  <c r="H61" i="350"/>
  <c r="N60" i="350"/>
  <c r="K60" i="350"/>
  <c r="J60" i="350"/>
  <c r="I60" i="350"/>
  <c r="H60" i="350"/>
  <c r="N59" i="350"/>
  <c r="K59" i="350"/>
  <c r="J59" i="350"/>
  <c r="I59" i="350"/>
  <c r="H59" i="350"/>
  <c r="N58" i="350"/>
  <c r="K58" i="350"/>
  <c r="J58" i="350"/>
  <c r="I58" i="350"/>
  <c r="H58" i="350"/>
  <c r="N57" i="350"/>
  <c r="K57" i="350"/>
  <c r="J57" i="350"/>
  <c r="I57" i="350"/>
  <c r="H57" i="350"/>
  <c r="N56" i="350"/>
  <c r="K56" i="350"/>
  <c r="J56" i="350"/>
  <c r="I56" i="350"/>
  <c r="H56" i="350"/>
  <c r="N55" i="350"/>
  <c r="K55" i="350"/>
  <c r="J55" i="350"/>
  <c r="I55" i="350"/>
  <c r="H55" i="350"/>
  <c r="N54" i="350"/>
  <c r="K54" i="350"/>
  <c r="J54" i="350"/>
  <c r="I54" i="350"/>
  <c r="H54" i="350"/>
  <c r="N53" i="350"/>
  <c r="K53" i="350"/>
  <c r="J53" i="350"/>
  <c r="I53" i="350"/>
  <c r="H53" i="350"/>
  <c r="N52" i="350"/>
  <c r="K52" i="350"/>
  <c r="J52" i="350"/>
  <c r="I52" i="350"/>
  <c r="H52" i="350"/>
  <c r="N51" i="350"/>
  <c r="K51" i="350"/>
  <c r="J51" i="350"/>
  <c r="I51" i="350"/>
  <c r="H51" i="350"/>
  <c r="N50" i="350"/>
  <c r="K50" i="350"/>
  <c r="J50" i="350"/>
  <c r="I50" i="350"/>
  <c r="H50" i="350"/>
  <c r="N49" i="350"/>
  <c r="K49" i="350"/>
  <c r="J49" i="350"/>
  <c r="I49" i="350"/>
  <c r="H49" i="350"/>
  <c r="N48" i="350"/>
  <c r="K48" i="350"/>
  <c r="J48" i="350"/>
  <c r="I48" i="350"/>
  <c r="H48" i="350"/>
  <c r="N47" i="350"/>
  <c r="K47" i="350"/>
  <c r="J47" i="350"/>
  <c r="I47" i="350"/>
  <c r="H47" i="350"/>
  <c r="N46" i="350"/>
  <c r="K46" i="350"/>
  <c r="J46" i="350"/>
  <c r="I46" i="350"/>
  <c r="H46" i="350"/>
  <c r="N45" i="350"/>
  <c r="K45" i="350"/>
  <c r="J45" i="350"/>
  <c r="I45" i="350"/>
  <c r="H45" i="350"/>
  <c r="N44" i="350"/>
  <c r="K44" i="350"/>
  <c r="J44" i="350"/>
  <c r="I44" i="350"/>
  <c r="H44" i="350"/>
  <c r="N43" i="350"/>
  <c r="K43" i="350"/>
  <c r="J43" i="350"/>
  <c r="I43" i="350"/>
  <c r="H43" i="350"/>
  <c r="N42" i="350"/>
  <c r="K42" i="350"/>
  <c r="J42" i="350"/>
  <c r="I42" i="350"/>
  <c r="H42" i="350"/>
  <c r="N41" i="350"/>
  <c r="K41" i="350"/>
  <c r="J41" i="350"/>
  <c r="I41" i="350"/>
  <c r="H41" i="350"/>
  <c r="N40" i="350"/>
  <c r="K40" i="350"/>
  <c r="J40" i="350"/>
  <c r="I40" i="350"/>
  <c r="H40" i="350"/>
  <c r="N39" i="350"/>
  <c r="K39" i="350"/>
  <c r="J39" i="350"/>
  <c r="I39" i="350"/>
  <c r="H39" i="350"/>
  <c r="N38" i="350"/>
  <c r="K38" i="350"/>
  <c r="J38" i="350"/>
  <c r="I38" i="350"/>
  <c r="H38" i="350"/>
  <c r="N37" i="350"/>
  <c r="K37" i="350"/>
  <c r="J37" i="350"/>
  <c r="I37" i="350"/>
  <c r="H37" i="350"/>
  <c r="N36" i="350"/>
  <c r="K36" i="350"/>
  <c r="J36" i="350"/>
  <c r="I36" i="350"/>
  <c r="H36" i="350"/>
  <c r="N35" i="350"/>
  <c r="K35" i="350"/>
  <c r="J35" i="350"/>
  <c r="I35" i="350"/>
  <c r="H35" i="350"/>
  <c r="N34" i="350"/>
  <c r="K34" i="350"/>
  <c r="J34" i="350"/>
  <c r="I34" i="350"/>
  <c r="H34" i="350"/>
  <c r="N33" i="350"/>
  <c r="K33" i="350"/>
  <c r="J33" i="350"/>
  <c r="I33" i="350"/>
  <c r="H33" i="350"/>
  <c r="N32" i="350"/>
  <c r="N31" i="350"/>
  <c r="N30" i="350"/>
  <c r="D5" i="350"/>
  <c r="C2" i="350"/>
  <c r="N122" i="349"/>
  <c r="K122" i="349"/>
  <c r="J122" i="349"/>
  <c r="I122" i="349"/>
  <c r="H122" i="349"/>
  <c r="N121" i="349"/>
  <c r="K121" i="349"/>
  <c r="J121" i="349"/>
  <c r="I121" i="349"/>
  <c r="H121" i="349"/>
  <c r="N120" i="349"/>
  <c r="K120" i="349"/>
  <c r="J120" i="349"/>
  <c r="I120" i="349"/>
  <c r="H120" i="349"/>
  <c r="N119" i="349"/>
  <c r="K119" i="349"/>
  <c r="J119" i="349"/>
  <c r="I119" i="349"/>
  <c r="H119" i="349"/>
  <c r="N118" i="349"/>
  <c r="K118" i="349"/>
  <c r="J118" i="349"/>
  <c r="I118" i="349"/>
  <c r="H118" i="349"/>
  <c r="N117" i="349"/>
  <c r="K117" i="349"/>
  <c r="J117" i="349"/>
  <c r="I117" i="349"/>
  <c r="H117" i="349"/>
  <c r="N116" i="349"/>
  <c r="K116" i="349"/>
  <c r="J116" i="349"/>
  <c r="I116" i="349"/>
  <c r="H116" i="349"/>
  <c r="N115" i="349"/>
  <c r="K115" i="349"/>
  <c r="J115" i="349"/>
  <c r="I115" i="349"/>
  <c r="H115" i="349"/>
  <c r="N114" i="349"/>
  <c r="K114" i="349"/>
  <c r="J114" i="349"/>
  <c r="I114" i="349"/>
  <c r="H114" i="349"/>
  <c r="N113" i="349"/>
  <c r="K113" i="349"/>
  <c r="J113" i="349"/>
  <c r="I113" i="349"/>
  <c r="H113" i="349"/>
  <c r="N112" i="349"/>
  <c r="K112" i="349"/>
  <c r="J112" i="349"/>
  <c r="I112" i="349"/>
  <c r="H112" i="349"/>
  <c r="N111" i="349"/>
  <c r="K111" i="349"/>
  <c r="J111" i="349"/>
  <c r="I111" i="349"/>
  <c r="H111" i="349"/>
  <c r="N110" i="349"/>
  <c r="K110" i="349"/>
  <c r="J110" i="349"/>
  <c r="I110" i="349"/>
  <c r="H110" i="349"/>
  <c r="N109" i="349"/>
  <c r="K109" i="349"/>
  <c r="J109" i="349"/>
  <c r="I109" i="349"/>
  <c r="H109" i="349"/>
  <c r="N108" i="349"/>
  <c r="K108" i="349"/>
  <c r="J108" i="349"/>
  <c r="I108" i="349"/>
  <c r="H108" i="349"/>
  <c r="N107" i="349"/>
  <c r="K107" i="349"/>
  <c r="J107" i="349"/>
  <c r="I107" i="349"/>
  <c r="H107" i="349"/>
  <c r="N106" i="349"/>
  <c r="K106" i="349"/>
  <c r="J106" i="349"/>
  <c r="I106" i="349"/>
  <c r="H106" i="349"/>
  <c r="N105" i="349"/>
  <c r="K105" i="349"/>
  <c r="J105" i="349"/>
  <c r="I105" i="349"/>
  <c r="H105" i="349"/>
  <c r="N104" i="349"/>
  <c r="K104" i="349"/>
  <c r="J104" i="349"/>
  <c r="I104" i="349"/>
  <c r="H104" i="349"/>
  <c r="N103" i="349"/>
  <c r="K103" i="349"/>
  <c r="J103" i="349"/>
  <c r="I103" i="349"/>
  <c r="H103" i="349"/>
  <c r="N102" i="349"/>
  <c r="K102" i="349"/>
  <c r="J102" i="349"/>
  <c r="I102" i="349"/>
  <c r="H102" i="349"/>
  <c r="N101" i="349"/>
  <c r="K101" i="349"/>
  <c r="J101" i="349"/>
  <c r="I101" i="349"/>
  <c r="H101" i="349"/>
  <c r="N100" i="349"/>
  <c r="K100" i="349"/>
  <c r="J100" i="349"/>
  <c r="I100" i="349"/>
  <c r="H100" i="349"/>
  <c r="N99" i="349"/>
  <c r="K99" i="349"/>
  <c r="J99" i="349"/>
  <c r="I99" i="349"/>
  <c r="H99" i="349"/>
  <c r="N98" i="349"/>
  <c r="K98" i="349"/>
  <c r="J98" i="349"/>
  <c r="I98" i="349"/>
  <c r="H98" i="349"/>
  <c r="N97" i="349"/>
  <c r="K97" i="349"/>
  <c r="J97" i="349"/>
  <c r="I97" i="349"/>
  <c r="H97" i="349"/>
  <c r="N96" i="349"/>
  <c r="K96" i="349"/>
  <c r="J96" i="349"/>
  <c r="I96" i="349"/>
  <c r="H96" i="349"/>
  <c r="N95" i="349"/>
  <c r="K95" i="349"/>
  <c r="J95" i="349"/>
  <c r="I95" i="349"/>
  <c r="H95" i="349"/>
  <c r="N94" i="349"/>
  <c r="K94" i="349"/>
  <c r="J94" i="349"/>
  <c r="I94" i="349"/>
  <c r="H94" i="349"/>
  <c r="N93" i="349"/>
  <c r="K93" i="349"/>
  <c r="J93" i="349"/>
  <c r="I93" i="349"/>
  <c r="H93" i="349"/>
  <c r="N92" i="349"/>
  <c r="K92" i="349"/>
  <c r="J92" i="349"/>
  <c r="I92" i="349"/>
  <c r="H92" i="349"/>
  <c r="N91" i="349"/>
  <c r="K91" i="349"/>
  <c r="J91" i="349"/>
  <c r="I91" i="349"/>
  <c r="H91" i="349"/>
  <c r="N90" i="349"/>
  <c r="K90" i="349"/>
  <c r="J90" i="349"/>
  <c r="I90" i="349"/>
  <c r="H90" i="349"/>
  <c r="N89" i="349"/>
  <c r="K89" i="349"/>
  <c r="J89" i="349"/>
  <c r="I89" i="349"/>
  <c r="H89" i="349"/>
  <c r="N88" i="349"/>
  <c r="K88" i="349"/>
  <c r="J88" i="349"/>
  <c r="I88" i="349"/>
  <c r="H88" i="349"/>
  <c r="N87" i="349"/>
  <c r="K87" i="349"/>
  <c r="J87" i="349"/>
  <c r="I87" i="349"/>
  <c r="H87" i="349"/>
  <c r="N86" i="349"/>
  <c r="K86" i="349"/>
  <c r="J86" i="349"/>
  <c r="I86" i="349"/>
  <c r="H86" i="349"/>
  <c r="N85" i="349"/>
  <c r="K85" i="349"/>
  <c r="J85" i="349"/>
  <c r="I85" i="349"/>
  <c r="H85" i="349"/>
  <c r="N84" i="349"/>
  <c r="K84" i="349"/>
  <c r="J84" i="349"/>
  <c r="I84" i="349"/>
  <c r="H84" i="349"/>
  <c r="N83" i="349"/>
  <c r="K83" i="349"/>
  <c r="J83" i="349"/>
  <c r="I83" i="349"/>
  <c r="H83" i="349"/>
  <c r="N82" i="349"/>
  <c r="K82" i="349"/>
  <c r="J82" i="349"/>
  <c r="I82" i="349"/>
  <c r="H82" i="349"/>
  <c r="N81" i="349"/>
  <c r="K81" i="349"/>
  <c r="J81" i="349"/>
  <c r="I81" i="349"/>
  <c r="H81" i="349"/>
  <c r="N80" i="349"/>
  <c r="K80" i="349"/>
  <c r="J80" i="349"/>
  <c r="I80" i="349"/>
  <c r="H80" i="349"/>
  <c r="N79" i="349"/>
  <c r="K79" i="349"/>
  <c r="J79" i="349"/>
  <c r="I79" i="349"/>
  <c r="H79" i="349"/>
  <c r="N78" i="349"/>
  <c r="K78" i="349"/>
  <c r="J78" i="349"/>
  <c r="I78" i="349"/>
  <c r="H78" i="349"/>
  <c r="N77" i="349"/>
  <c r="K77" i="349"/>
  <c r="J77" i="349"/>
  <c r="I77" i="349"/>
  <c r="H77" i="349"/>
  <c r="N76" i="349"/>
  <c r="K76" i="349"/>
  <c r="J76" i="349"/>
  <c r="I76" i="349"/>
  <c r="H76" i="349"/>
  <c r="N75" i="349"/>
  <c r="K75" i="349"/>
  <c r="J75" i="349"/>
  <c r="I75" i="349"/>
  <c r="H75" i="349"/>
  <c r="N74" i="349"/>
  <c r="K74" i="349"/>
  <c r="J74" i="349"/>
  <c r="I74" i="349"/>
  <c r="H74" i="349"/>
  <c r="N73" i="349"/>
  <c r="K73" i="349"/>
  <c r="J73" i="349"/>
  <c r="I73" i="349"/>
  <c r="H73" i="349"/>
  <c r="N72" i="349"/>
  <c r="K72" i="349"/>
  <c r="J72" i="349"/>
  <c r="I72" i="349"/>
  <c r="H72" i="349"/>
  <c r="N71" i="349"/>
  <c r="K71" i="349"/>
  <c r="J71" i="349"/>
  <c r="I71" i="349"/>
  <c r="H71" i="349"/>
  <c r="N70" i="349"/>
  <c r="K70" i="349"/>
  <c r="J70" i="349"/>
  <c r="I70" i="349"/>
  <c r="H70" i="349"/>
  <c r="N69" i="349"/>
  <c r="K69" i="349"/>
  <c r="J69" i="349"/>
  <c r="I69" i="349"/>
  <c r="H69" i="349"/>
  <c r="N68" i="349"/>
  <c r="K68" i="349"/>
  <c r="J68" i="349"/>
  <c r="I68" i="349"/>
  <c r="H68" i="349"/>
  <c r="N67" i="349"/>
  <c r="K67" i="349"/>
  <c r="J67" i="349"/>
  <c r="I67" i="349"/>
  <c r="H67" i="349"/>
  <c r="N66" i="349"/>
  <c r="K66" i="349"/>
  <c r="J66" i="349"/>
  <c r="I66" i="349"/>
  <c r="H66" i="349"/>
  <c r="N65" i="349"/>
  <c r="K65" i="349"/>
  <c r="J65" i="349"/>
  <c r="I65" i="349"/>
  <c r="H65" i="349"/>
  <c r="N64" i="349"/>
  <c r="K64" i="349"/>
  <c r="J64" i="349"/>
  <c r="I64" i="349"/>
  <c r="H64" i="349"/>
  <c r="N63" i="349"/>
  <c r="K63" i="349"/>
  <c r="J63" i="349"/>
  <c r="I63" i="349"/>
  <c r="H63" i="349"/>
  <c r="N62" i="349"/>
  <c r="K62" i="349"/>
  <c r="J62" i="349"/>
  <c r="I62" i="349"/>
  <c r="H62" i="349"/>
  <c r="N61" i="349"/>
  <c r="K61" i="349"/>
  <c r="J61" i="349"/>
  <c r="I61" i="349"/>
  <c r="H61" i="349"/>
  <c r="N60" i="349"/>
  <c r="K60" i="349"/>
  <c r="J60" i="349"/>
  <c r="I60" i="349"/>
  <c r="H60" i="349"/>
  <c r="N59" i="349"/>
  <c r="K59" i="349"/>
  <c r="J59" i="349"/>
  <c r="I59" i="349"/>
  <c r="H59" i="349"/>
  <c r="N58" i="349"/>
  <c r="K58" i="349"/>
  <c r="J58" i="349"/>
  <c r="I58" i="349"/>
  <c r="H58" i="349"/>
  <c r="N57" i="349"/>
  <c r="K57" i="349"/>
  <c r="J57" i="349"/>
  <c r="I57" i="349"/>
  <c r="H57" i="349"/>
  <c r="N56" i="349"/>
  <c r="K56" i="349"/>
  <c r="J56" i="349"/>
  <c r="I56" i="349"/>
  <c r="H56" i="349"/>
  <c r="N55" i="349"/>
  <c r="K55" i="349"/>
  <c r="J55" i="349"/>
  <c r="I55" i="349"/>
  <c r="H55" i="349"/>
  <c r="N54" i="349"/>
  <c r="K54" i="349"/>
  <c r="J54" i="349"/>
  <c r="I54" i="349"/>
  <c r="H54" i="349"/>
  <c r="N53" i="349"/>
  <c r="K53" i="349"/>
  <c r="J53" i="349"/>
  <c r="I53" i="349"/>
  <c r="H53" i="349"/>
  <c r="N52" i="349"/>
  <c r="K52" i="349"/>
  <c r="J52" i="349"/>
  <c r="I52" i="349"/>
  <c r="H52" i="349"/>
  <c r="N51" i="349"/>
  <c r="K51" i="349"/>
  <c r="J51" i="349"/>
  <c r="I51" i="349"/>
  <c r="H51" i="349"/>
  <c r="N50" i="349"/>
  <c r="K50" i="349"/>
  <c r="J50" i="349"/>
  <c r="I50" i="349"/>
  <c r="H50" i="349"/>
  <c r="N49" i="349"/>
  <c r="K49" i="349"/>
  <c r="J49" i="349"/>
  <c r="I49" i="349"/>
  <c r="H49" i="349"/>
  <c r="N48" i="349"/>
  <c r="K48" i="349"/>
  <c r="J48" i="349"/>
  <c r="I48" i="349"/>
  <c r="H48" i="349"/>
  <c r="N47" i="349"/>
  <c r="K47" i="349"/>
  <c r="J47" i="349"/>
  <c r="I47" i="349"/>
  <c r="H47" i="349"/>
  <c r="N46" i="349"/>
  <c r="K46" i="349"/>
  <c r="J46" i="349"/>
  <c r="I46" i="349"/>
  <c r="H46" i="349"/>
  <c r="N45" i="349"/>
  <c r="K45" i="349"/>
  <c r="J45" i="349"/>
  <c r="I45" i="349"/>
  <c r="H45" i="349"/>
  <c r="N44" i="349"/>
  <c r="K44" i="349"/>
  <c r="J44" i="349"/>
  <c r="I44" i="349"/>
  <c r="H44" i="349"/>
  <c r="N43" i="349"/>
  <c r="K43" i="349"/>
  <c r="J43" i="349"/>
  <c r="I43" i="349"/>
  <c r="H43" i="349"/>
  <c r="N42" i="349"/>
  <c r="K42" i="349"/>
  <c r="J42" i="349"/>
  <c r="I42" i="349"/>
  <c r="H42" i="349"/>
  <c r="N41" i="349"/>
  <c r="K41" i="349"/>
  <c r="J41" i="349"/>
  <c r="I41" i="349"/>
  <c r="H41" i="349"/>
  <c r="N40" i="349"/>
  <c r="K40" i="349"/>
  <c r="J40" i="349"/>
  <c r="I40" i="349"/>
  <c r="H40" i="349"/>
  <c r="N39" i="349"/>
  <c r="K39" i="349"/>
  <c r="J39" i="349"/>
  <c r="I39" i="349"/>
  <c r="H39" i="349"/>
  <c r="N38" i="349"/>
  <c r="K38" i="349"/>
  <c r="J38" i="349"/>
  <c r="I38" i="349"/>
  <c r="H38" i="349"/>
  <c r="N37" i="349"/>
  <c r="K37" i="349"/>
  <c r="J37" i="349"/>
  <c r="I37" i="349"/>
  <c r="H37" i="349"/>
  <c r="N36" i="349"/>
  <c r="K36" i="349"/>
  <c r="J36" i="349"/>
  <c r="I36" i="349"/>
  <c r="H36" i="349"/>
  <c r="N35" i="349"/>
  <c r="K35" i="349"/>
  <c r="J35" i="349"/>
  <c r="I35" i="349"/>
  <c r="H35" i="349"/>
  <c r="N34" i="349"/>
  <c r="K34" i="349"/>
  <c r="J34" i="349"/>
  <c r="I34" i="349"/>
  <c r="H34" i="349"/>
  <c r="N33" i="349"/>
  <c r="K33" i="349"/>
  <c r="J33" i="349"/>
  <c r="I33" i="349"/>
  <c r="H33" i="349"/>
  <c r="N32" i="349"/>
  <c r="N31" i="349"/>
  <c r="N30" i="349"/>
  <c r="D5" i="349"/>
  <c r="B23" i="348"/>
  <c r="B22" i="348"/>
  <c r="B21" i="348"/>
  <c r="B20" i="348"/>
  <c r="B19" i="348"/>
  <c r="I15" i="348"/>
  <c r="D15" i="348"/>
  <c r="C15" i="348"/>
  <c r="I13" i="348"/>
  <c r="D13" i="348"/>
  <c r="C13" i="348"/>
  <c r="I11" i="348"/>
  <c r="D11" i="348"/>
  <c r="C11" i="348"/>
  <c r="I9" i="348"/>
  <c r="D9" i="348"/>
  <c r="C9" i="348"/>
  <c r="I7" i="348"/>
  <c r="D7" i="348"/>
  <c r="C7" i="348"/>
  <c r="Y5" i="348"/>
  <c r="AK1" i="348" s="1"/>
  <c r="K41" i="348"/>
  <c r="Y3" i="348"/>
  <c r="N122" i="347"/>
  <c r="K122" i="347"/>
  <c r="J122" i="347"/>
  <c r="I122" i="347"/>
  <c r="H122" i="347"/>
  <c r="N121" i="347"/>
  <c r="K121" i="347"/>
  <c r="J121" i="347"/>
  <c r="I121" i="347"/>
  <c r="H121" i="347"/>
  <c r="N120" i="347"/>
  <c r="K120" i="347"/>
  <c r="J120" i="347"/>
  <c r="I120" i="347"/>
  <c r="H120" i="347"/>
  <c r="N119" i="347"/>
  <c r="K119" i="347"/>
  <c r="J119" i="347"/>
  <c r="I119" i="347"/>
  <c r="H119" i="347"/>
  <c r="N118" i="347"/>
  <c r="K118" i="347"/>
  <c r="J118" i="347"/>
  <c r="I118" i="347"/>
  <c r="H118" i="347"/>
  <c r="N117" i="347"/>
  <c r="K117" i="347"/>
  <c r="J117" i="347"/>
  <c r="I117" i="347"/>
  <c r="H117" i="347"/>
  <c r="N116" i="347"/>
  <c r="K116" i="347"/>
  <c r="J116" i="347"/>
  <c r="I116" i="347"/>
  <c r="H116" i="347"/>
  <c r="N115" i="347"/>
  <c r="K115" i="347"/>
  <c r="J115" i="347"/>
  <c r="I115" i="347"/>
  <c r="H115" i="347"/>
  <c r="N114" i="347"/>
  <c r="K114" i="347"/>
  <c r="J114" i="347"/>
  <c r="I114" i="347"/>
  <c r="H114" i="347"/>
  <c r="N113" i="347"/>
  <c r="K113" i="347"/>
  <c r="J113" i="347"/>
  <c r="I113" i="347"/>
  <c r="H113" i="347"/>
  <c r="N112" i="347"/>
  <c r="K112" i="347"/>
  <c r="J112" i="347"/>
  <c r="I112" i="347"/>
  <c r="H112" i="347"/>
  <c r="N111" i="347"/>
  <c r="K111" i="347"/>
  <c r="J111" i="347"/>
  <c r="I111" i="347"/>
  <c r="H111" i="347"/>
  <c r="N110" i="347"/>
  <c r="K110" i="347"/>
  <c r="J110" i="347"/>
  <c r="I110" i="347"/>
  <c r="H110" i="347"/>
  <c r="N109" i="347"/>
  <c r="K109" i="347"/>
  <c r="J109" i="347"/>
  <c r="I109" i="347"/>
  <c r="H109" i="347"/>
  <c r="N108" i="347"/>
  <c r="K108" i="347"/>
  <c r="J108" i="347"/>
  <c r="I108" i="347"/>
  <c r="H108" i="347"/>
  <c r="N107" i="347"/>
  <c r="K107" i="347"/>
  <c r="J107" i="347"/>
  <c r="I107" i="347"/>
  <c r="H107" i="347"/>
  <c r="N106" i="347"/>
  <c r="K106" i="347"/>
  <c r="J106" i="347"/>
  <c r="I106" i="347"/>
  <c r="H106" i="347"/>
  <c r="N105" i="347"/>
  <c r="K105" i="347"/>
  <c r="J105" i="347"/>
  <c r="I105" i="347"/>
  <c r="H105" i="347"/>
  <c r="N104" i="347"/>
  <c r="K104" i="347"/>
  <c r="J104" i="347"/>
  <c r="I104" i="347"/>
  <c r="H104" i="347"/>
  <c r="N103" i="347"/>
  <c r="K103" i="347"/>
  <c r="J103" i="347"/>
  <c r="I103" i="347"/>
  <c r="H103" i="347"/>
  <c r="N102" i="347"/>
  <c r="K102" i="347"/>
  <c r="J102" i="347"/>
  <c r="I102" i="347"/>
  <c r="H102" i="347"/>
  <c r="N101" i="347"/>
  <c r="K101" i="347"/>
  <c r="J101" i="347"/>
  <c r="I101" i="347"/>
  <c r="H101" i="347"/>
  <c r="N100" i="347"/>
  <c r="K100" i="347"/>
  <c r="J100" i="347"/>
  <c r="I100" i="347"/>
  <c r="H100" i="347"/>
  <c r="N99" i="347"/>
  <c r="K99" i="347"/>
  <c r="J99" i="347"/>
  <c r="I99" i="347"/>
  <c r="H99" i="347"/>
  <c r="N98" i="347"/>
  <c r="K98" i="347"/>
  <c r="J98" i="347"/>
  <c r="I98" i="347"/>
  <c r="H98" i="347"/>
  <c r="N97" i="347"/>
  <c r="K97" i="347"/>
  <c r="J97" i="347"/>
  <c r="I97" i="347"/>
  <c r="H97" i="347"/>
  <c r="N96" i="347"/>
  <c r="K96" i="347"/>
  <c r="J96" i="347"/>
  <c r="I96" i="347"/>
  <c r="H96" i="347"/>
  <c r="N95" i="347"/>
  <c r="K95" i="347"/>
  <c r="J95" i="347"/>
  <c r="I95" i="347"/>
  <c r="H95" i="347"/>
  <c r="N94" i="347"/>
  <c r="K94" i="347"/>
  <c r="J94" i="347"/>
  <c r="I94" i="347"/>
  <c r="H94" i="347"/>
  <c r="N93" i="347"/>
  <c r="K93" i="347"/>
  <c r="J93" i="347"/>
  <c r="I93" i="347"/>
  <c r="H93" i="347"/>
  <c r="N92" i="347"/>
  <c r="K92" i="347"/>
  <c r="J92" i="347"/>
  <c r="I92" i="347"/>
  <c r="H92" i="347"/>
  <c r="N91" i="347"/>
  <c r="K91" i="347"/>
  <c r="J91" i="347"/>
  <c r="I91" i="347"/>
  <c r="H91" i="347"/>
  <c r="N90" i="347"/>
  <c r="K90" i="347"/>
  <c r="J90" i="347"/>
  <c r="I90" i="347"/>
  <c r="H90" i="347"/>
  <c r="N89" i="347"/>
  <c r="K89" i="347"/>
  <c r="J89" i="347"/>
  <c r="I89" i="347"/>
  <c r="H89" i="347"/>
  <c r="N88" i="347"/>
  <c r="K88" i="347"/>
  <c r="J88" i="347"/>
  <c r="I88" i="347"/>
  <c r="H88" i="347"/>
  <c r="N87" i="347"/>
  <c r="K87" i="347"/>
  <c r="J87" i="347"/>
  <c r="I87" i="347"/>
  <c r="H87" i="347"/>
  <c r="N86" i="347"/>
  <c r="K86" i="347"/>
  <c r="J86" i="347"/>
  <c r="I86" i="347"/>
  <c r="H86" i="347"/>
  <c r="N85" i="347"/>
  <c r="K85" i="347"/>
  <c r="J85" i="347"/>
  <c r="I85" i="347"/>
  <c r="H85" i="347"/>
  <c r="N84" i="347"/>
  <c r="K84" i="347"/>
  <c r="J84" i="347"/>
  <c r="I84" i="347"/>
  <c r="H84" i="347"/>
  <c r="N83" i="347"/>
  <c r="K83" i="347"/>
  <c r="J83" i="347"/>
  <c r="I83" i="347"/>
  <c r="H83" i="347"/>
  <c r="N82" i="347"/>
  <c r="K82" i="347"/>
  <c r="J82" i="347"/>
  <c r="I82" i="347"/>
  <c r="H82" i="347"/>
  <c r="N81" i="347"/>
  <c r="K81" i="347"/>
  <c r="J81" i="347"/>
  <c r="I81" i="347"/>
  <c r="H81" i="347"/>
  <c r="N80" i="347"/>
  <c r="K80" i="347"/>
  <c r="J80" i="347"/>
  <c r="I80" i="347"/>
  <c r="H80" i="347"/>
  <c r="N79" i="347"/>
  <c r="K79" i="347"/>
  <c r="J79" i="347"/>
  <c r="I79" i="347"/>
  <c r="H79" i="347"/>
  <c r="N78" i="347"/>
  <c r="K78" i="347"/>
  <c r="J78" i="347"/>
  <c r="I78" i="347"/>
  <c r="H78" i="347"/>
  <c r="N77" i="347"/>
  <c r="K77" i="347"/>
  <c r="J77" i="347"/>
  <c r="I77" i="347"/>
  <c r="H77" i="347"/>
  <c r="N76" i="347"/>
  <c r="K76" i="347"/>
  <c r="J76" i="347"/>
  <c r="I76" i="347"/>
  <c r="H76" i="347"/>
  <c r="N75" i="347"/>
  <c r="K75" i="347"/>
  <c r="J75" i="347"/>
  <c r="I75" i="347"/>
  <c r="H75" i="347"/>
  <c r="N74" i="347"/>
  <c r="K74" i="347"/>
  <c r="J74" i="347"/>
  <c r="I74" i="347"/>
  <c r="H74" i="347"/>
  <c r="N73" i="347"/>
  <c r="K73" i="347"/>
  <c r="J73" i="347"/>
  <c r="I73" i="347"/>
  <c r="H73" i="347"/>
  <c r="N72" i="347"/>
  <c r="K72" i="347"/>
  <c r="J72" i="347"/>
  <c r="I72" i="347"/>
  <c r="H72" i="347"/>
  <c r="N71" i="347"/>
  <c r="K71" i="347"/>
  <c r="J71" i="347"/>
  <c r="I71" i="347"/>
  <c r="H71" i="347"/>
  <c r="N70" i="347"/>
  <c r="K70" i="347"/>
  <c r="J70" i="347"/>
  <c r="I70" i="347"/>
  <c r="H70" i="347"/>
  <c r="N69" i="347"/>
  <c r="K69" i="347"/>
  <c r="J69" i="347"/>
  <c r="I69" i="347"/>
  <c r="H69" i="347"/>
  <c r="N68" i="347"/>
  <c r="K68" i="347"/>
  <c r="J68" i="347"/>
  <c r="I68" i="347"/>
  <c r="H68" i="347"/>
  <c r="N67" i="347"/>
  <c r="K67" i="347"/>
  <c r="J67" i="347"/>
  <c r="I67" i="347"/>
  <c r="H67" i="347"/>
  <c r="N66" i="347"/>
  <c r="K66" i="347"/>
  <c r="J66" i="347"/>
  <c r="I66" i="347"/>
  <c r="H66" i="347"/>
  <c r="N65" i="347"/>
  <c r="K65" i="347"/>
  <c r="J65" i="347"/>
  <c r="I65" i="347"/>
  <c r="H65" i="347"/>
  <c r="N64" i="347"/>
  <c r="K64" i="347"/>
  <c r="J64" i="347"/>
  <c r="I64" i="347"/>
  <c r="H64" i="347"/>
  <c r="N63" i="347"/>
  <c r="K63" i="347"/>
  <c r="J63" i="347"/>
  <c r="I63" i="347"/>
  <c r="H63" i="347"/>
  <c r="N62" i="347"/>
  <c r="K62" i="347"/>
  <c r="J62" i="347"/>
  <c r="I62" i="347"/>
  <c r="H62" i="347"/>
  <c r="N61" i="347"/>
  <c r="K61" i="347"/>
  <c r="J61" i="347"/>
  <c r="I61" i="347"/>
  <c r="H61" i="347"/>
  <c r="N60" i="347"/>
  <c r="K60" i="347"/>
  <c r="J60" i="347"/>
  <c r="I60" i="347"/>
  <c r="H60" i="347"/>
  <c r="N59" i="347"/>
  <c r="K59" i="347"/>
  <c r="J59" i="347"/>
  <c r="I59" i="347"/>
  <c r="H59" i="347"/>
  <c r="N58" i="347"/>
  <c r="K58" i="347"/>
  <c r="J58" i="347"/>
  <c r="I58" i="347"/>
  <c r="H58" i="347"/>
  <c r="N57" i="347"/>
  <c r="K57" i="347"/>
  <c r="J57" i="347"/>
  <c r="I57" i="347"/>
  <c r="H57" i="347"/>
  <c r="N56" i="347"/>
  <c r="K56" i="347"/>
  <c r="J56" i="347"/>
  <c r="I56" i="347"/>
  <c r="H56" i="347"/>
  <c r="N55" i="347"/>
  <c r="K55" i="347"/>
  <c r="J55" i="347"/>
  <c r="I55" i="347"/>
  <c r="H55" i="347"/>
  <c r="N54" i="347"/>
  <c r="K54" i="347"/>
  <c r="J54" i="347"/>
  <c r="I54" i="347"/>
  <c r="H54" i="347"/>
  <c r="N53" i="347"/>
  <c r="K53" i="347"/>
  <c r="J53" i="347"/>
  <c r="I53" i="347"/>
  <c r="H53" i="347"/>
  <c r="N52" i="347"/>
  <c r="K52" i="347"/>
  <c r="J52" i="347"/>
  <c r="I52" i="347"/>
  <c r="H52" i="347"/>
  <c r="N51" i="347"/>
  <c r="K51" i="347"/>
  <c r="J51" i="347"/>
  <c r="I51" i="347"/>
  <c r="H51" i="347"/>
  <c r="N50" i="347"/>
  <c r="K50" i="347"/>
  <c r="J50" i="347"/>
  <c r="I50" i="347"/>
  <c r="H50" i="347"/>
  <c r="N49" i="347"/>
  <c r="K49" i="347"/>
  <c r="J49" i="347"/>
  <c r="I49" i="347"/>
  <c r="H49" i="347"/>
  <c r="N48" i="347"/>
  <c r="K48" i="347"/>
  <c r="J48" i="347"/>
  <c r="I48" i="347"/>
  <c r="H48" i="347"/>
  <c r="N47" i="347"/>
  <c r="K47" i="347"/>
  <c r="J47" i="347"/>
  <c r="I47" i="347"/>
  <c r="H47" i="347"/>
  <c r="N46" i="347"/>
  <c r="K46" i="347"/>
  <c r="J46" i="347"/>
  <c r="I46" i="347"/>
  <c r="H46" i="347"/>
  <c r="N45" i="347"/>
  <c r="K45" i="347"/>
  <c r="J45" i="347"/>
  <c r="I45" i="347"/>
  <c r="H45" i="347"/>
  <c r="N44" i="347"/>
  <c r="K44" i="347"/>
  <c r="J44" i="347"/>
  <c r="I44" i="347"/>
  <c r="H44" i="347"/>
  <c r="N43" i="347"/>
  <c r="K43" i="347"/>
  <c r="J43" i="347"/>
  <c r="I43" i="347"/>
  <c r="H43" i="347"/>
  <c r="N42" i="347"/>
  <c r="K42" i="347"/>
  <c r="J42" i="347"/>
  <c r="I42" i="347"/>
  <c r="H42" i="347"/>
  <c r="C2" i="84"/>
  <c r="L11" i="232"/>
  <c r="I11" i="232"/>
  <c r="B21" i="232"/>
  <c r="D11" i="232"/>
  <c r="C11" i="232"/>
  <c r="L9" i="232"/>
  <c r="I9" i="232"/>
  <c r="B20" i="232"/>
  <c r="D9" i="232"/>
  <c r="C9" i="232"/>
  <c r="L7" i="232"/>
  <c r="I7" i="232"/>
  <c r="B19" i="232"/>
  <c r="D7" i="232"/>
  <c r="C7" i="232"/>
  <c r="Y5" i="232"/>
  <c r="AJ1" i="232" s="1"/>
  <c r="K41" i="232"/>
  <c r="Y3" i="232"/>
  <c r="P22" i="2"/>
  <c r="P23" i="2"/>
  <c r="P24" i="2"/>
  <c r="P25" i="2"/>
  <c r="P26" i="2"/>
  <c r="P27" i="2"/>
  <c r="P28" i="2"/>
  <c r="P29" i="2"/>
  <c r="L13" i="88"/>
  <c r="L11" i="88"/>
  <c r="L9" i="88"/>
  <c r="L7" i="88"/>
  <c r="Y5" i="88"/>
  <c r="AK1" i="88" s="1"/>
  <c r="Y3" i="88"/>
  <c r="Y5" i="87"/>
  <c r="AB1" i="87" s="1"/>
  <c r="Y3" i="87"/>
  <c r="Y3" i="86"/>
  <c r="Y5" i="86"/>
  <c r="R44" i="86"/>
  <c r="K49" i="86"/>
  <c r="K41" i="87"/>
  <c r="I13" i="88"/>
  <c r="D13" i="88"/>
  <c r="C13" i="88"/>
  <c r="K41" i="88"/>
  <c r="B21" i="88"/>
  <c r="B20" i="88"/>
  <c r="B19" i="88"/>
  <c r="H18" i="88"/>
  <c r="D18" i="88"/>
  <c r="I11" i="88"/>
  <c r="D11" i="88"/>
  <c r="C11" i="88"/>
  <c r="I9" i="88"/>
  <c r="D9" i="88"/>
  <c r="C9" i="88"/>
  <c r="B5" i="2"/>
  <c r="A5" i="2"/>
  <c r="A1" i="2"/>
  <c r="D5" i="84"/>
  <c r="N30" i="84"/>
  <c r="H33" i="84"/>
  <c r="I33" i="84"/>
  <c r="J33" i="84"/>
  <c r="N31" i="84"/>
  <c r="N32" i="84"/>
  <c r="N33" i="84"/>
  <c r="K33" i="84" s="1"/>
  <c r="H34" i="84"/>
  <c r="I34" i="84"/>
  <c r="J34" i="84"/>
  <c r="N34" i="84"/>
  <c r="K34" i="84"/>
  <c r="H35" i="84"/>
  <c r="I35" i="84"/>
  <c r="J35" i="84"/>
  <c r="N35" i="84"/>
  <c r="K35" i="84" s="1"/>
  <c r="H36" i="84"/>
  <c r="I36" i="84"/>
  <c r="J36" i="84"/>
  <c r="N36" i="84"/>
  <c r="K36" i="84"/>
  <c r="H37" i="84"/>
  <c r="I37" i="84"/>
  <c r="J37" i="84"/>
  <c r="N37" i="84"/>
  <c r="K37" i="84" s="1"/>
  <c r="H38" i="84"/>
  <c r="I38" i="84"/>
  <c r="J38" i="84"/>
  <c r="N38" i="84"/>
  <c r="K38" i="84"/>
  <c r="H39" i="84"/>
  <c r="I39" i="84"/>
  <c r="J39" i="84"/>
  <c r="N39" i="84"/>
  <c r="K39" i="84" s="1"/>
  <c r="H40" i="84"/>
  <c r="I40" i="84"/>
  <c r="J40" i="84"/>
  <c r="N40" i="84"/>
  <c r="K40" i="84"/>
  <c r="H41" i="84"/>
  <c r="I41" i="84"/>
  <c r="J41" i="84"/>
  <c r="N41" i="84"/>
  <c r="K41" i="84" s="1"/>
  <c r="H42" i="84"/>
  <c r="I42" i="84"/>
  <c r="J42" i="84"/>
  <c r="N42" i="84"/>
  <c r="K42" i="84"/>
  <c r="H43" i="84"/>
  <c r="I43" i="84"/>
  <c r="J43" i="84"/>
  <c r="N43" i="84"/>
  <c r="K43" i="84" s="1"/>
  <c r="H44" i="84"/>
  <c r="I44" i="84"/>
  <c r="J44" i="84"/>
  <c r="N44" i="84"/>
  <c r="K44" i="84"/>
  <c r="H45" i="84"/>
  <c r="I45" i="84"/>
  <c r="J45" i="84"/>
  <c r="N45" i="84"/>
  <c r="K45" i="84" s="1"/>
  <c r="H46" i="84"/>
  <c r="I46" i="84"/>
  <c r="J46" i="84"/>
  <c r="N46" i="84"/>
  <c r="K46" i="84"/>
  <c r="H47" i="84"/>
  <c r="I47" i="84"/>
  <c r="J47" i="84"/>
  <c r="N47" i="84"/>
  <c r="K47" i="84" s="1"/>
  <c r="H48" i="84"/>
  <c r="I48" i="84"/>
  <c r="J48" i="84"/>
  <c r="N48" i="84"/>
  <c r="K48" i="84"/>
  <c r="H49" i="84"/>
  <c r="I49" i="84"/>
  <c r="J49" i="84"/>
  <c r="N49" i="84"/>
  <c r="K49" i="84" s="1"/>
  <c r="H50" i="84"/>
  <c r="I50" i="84"/>
  <c r="J50" i="84"/>
  <c r="N50" i="84"/>
  <c r="K50" i="84"/>
  <c r="H51" i="84"/>
  <c r="I51" i="84"/>
  <c r="J51" i="84"/>
  <c r="N51" i="84"/>
  <c r="K51" i="84" s="1"/>
  <c r="H52" i="84"/>
  <c r="I52" i="84"/>
  <c r="J52" i="84"/>
  <c r="N52" i="84"/>
  <c r="K52" i="84"/>
  <c r="H53" i="84"/>
  <c r="I53" i="84"/>
  <c r="J53" i="84"/>
  <c r="N53" i="84"/>
  <c r="K53" i="84" s="1"/>
  <c r="H54" i="84"/>
  <c r="I54" i="84"/>
  <c r="J54" i="84"/>
  <c r="N54" i="84"/>
  <c r="K54" i="84"/>
  <c r="H55" i="84"/>
  <c r="I55" i="84"/>
  <c r="J55" i="84"/>
  <c r="N55" i="84"/>
  <c r="K55" i="84" s="1"/>
  <c r="H56" i="84"/>
  <c r="I56" i="84"/>
  <c r="J56" i="84"/>
  <c r="N56" i="84"/>
  <c r="K56" i="84"/>
  <c r="H57" i="84"/>
  <c r="I57" i="84"/>
  <c r="J57" i="84"/>
  <c r="N57" i="84"/>
  <c r="K57" i="84" s="1"/>
  <c r="H58" i="84"/>
  <c r="I58" i="84"/>
  <c r="J58" i="84"/>
  <c r="N58" i="84"/>
  <c r="K58" i="84"/>
  <c r="H59" i="84"/>
  <c r="I59" i="84"/>
  <c r="J59" i="84"/>
  <c r="N59" i="84"/>
  <c r="K59" i="84" s="1"/>
  <c r="H60" i="84"/>
  <c r="I60" i="84"/>
  <c r="J60" i="84"/>
  <c r="N60" i="84"/>
  <c r="K60" i="84"/>
  <c r="H61" i="84"/>
  <c r="I61" i="84"/>
  <c r="J61" i="84"/>
  <c r="N61" i="84"/>
  <c r="K61" i="84" s="1"/>
  <c r="H62" i="84"/>
  <c r="I62" i="84"/>
  <c r="J62" i="84"/>
  <c r="N62" i="84"/>
  <c r="K62" i="84"/>
  <c r="H63" i="84"/>
  <c r="I63" i="84"/>
  <c r="J63" i="84"/>
  <c r="N63" i="84"/>
  <c r="K63" i="84" s="1"/>
  <c r="H64" i="84"/>
  <c r="I64" i="84"/>
  <c r="J64" i="84"/>
  <c r="N64" i="84"/>
  <c r="K64" i="84"/>
  <c r="H65" i="84"/>
  <c r="I65" i="84"/>
  <c r="J65" i="84"/>
  <c r="N65" i="84"/>
  <c r="K65" i="84" s="1"/>
  <c r="H66" i="84"/>
  <c r="I66" i="84"/>
  <c r="J66" i="84"/>
  <c r="N66" i="84"/>
  <c r="K66" i="84"/>
  <c r="H67" i="84"/>
  <c r="I67" i="84"/>
  <c r="J67" i="84"/>
  <c r="N67" i="84"/>
  <c r="K67" i="84" s="1"/>
  <c r="H68" i="84"/>
  <c r="I68" i="84"/>
  <c r="J68" i="84"/>
  <c r="N68" i="84"/>
  <c r="K68" i="84"/>
  <c r="H69" i="84"/>
  <c r="I69" i="84"/>
  <c r="J69" i="84"/>
  <c r="N69" i="84"/>
  <c r="K69" i="84" s="1"/>
  <c r="H70" i="84"/>
  <c r="I70" i="84"/>
  <c r="J70" i="84"/>
  <c r="N70" i="84"/>
  <c r="K70" i="84"/>
  <c r="H71" i="84"/>
  <c r="I71" i="84"/>
  <c r="J71" i="84"/>
  <c r="N71" i="84"/>
  <c r="K71" i="84" s="1"/>
  <c r="H72" i="84"/>
  <c r="I72" i="84"/>
  <c r="J72" i="84"/>
  <c r="N72" i="84"/>
  <c r="K72" i="84"/>
  <c r="H73" i="84"/>
  <c r="I73" i="84"/>
  <c r="J73" i="84"/>
  <c r="N73" i="84"/>
  <c r="K73" i="84" s="1"/>
  <c r="H74" i="84"/>
  <c r="I74" i="84"/>
  <c r="J74" i="84"/>
  <c r="N74" i="84"/>
  <c r="K74" i="84"/>
  <c r="H75" i="84"/>
  <c r="I75" i="84"/>
  <c r="J75" i="84"/>
  <c r="N75" i="84"/>
  <c r="K75" i="84" s="1"/>
  <c r="H76" i="84"/>
  <c r="I76" i="84"/>
  <c r="J76" i="84"/>
  <c r="N76" i="84"/>
  <c r="K76" i="84"/>
  <c r="H77" i="84"/>
  <c r="I77" i="84"/>
  <c r="J77" i="84"/>
  <c r="N77" i="84"/>
  <c r="K77" i="84" s="1"/>
  <c r="H78" i="84"/>
  <c r="I78" i="84"/>
  <c r="J78" i="84"/>
  <c r="N78" i="84"/>
  <c r="K78" i="84"/>
  <c r="H79" i="84"/>
  <c r="I79" i="84"/>
  <c r="J79" i="84"/>
  <c r="N79" i="84"/>
  <c r="K79" i="84" s="1"/>
  <c r="H80" i="84"/>
  <c r="I80" i="84"/>
  <c r="J80" i="84"/>
  <c r="N80" i="84"/>
  <c r="K80" i="84"/>
  <c r="H81" i="84"/>
  <c r="I81" i="84"/>
  <c r="J81" i="84"/>
  <c r="N81" i="84"/>
  <c r="K81" i="84" s="1"/>
  <c r="H82" i="84"/>
  <c r="I82" i="84"/>
  <c r="J82" i="84"/>
  <c r="N82" i="84"/>
  <c r="K82" i="84"/>
  <c r="H83" i="84"/>
  <c r="I83" i="84"/>
  <c r="J83" i="84"/>
  <c r="N83" i="84"/>
  <c r="K83" i="84" s="1"/>
  <c r="H84" i="84"/>
  <c r="I84" i="84"/>
  <c r="J84" i="84"/>
  <c r="N84" i="84"/>
  <c r="K84" i="84"/>
  <c r="H85" i="84"/>
  <c r="I85" i="84"/>
  <c r="J85" i="84"/>
  <c r="N85" i="84"/>
  <c r="K85" i="84" s="1"/>
  <c r="H86" i="84"/>
  <c r="I86" i="84"/>
  <c r="J86" i="84"/>
  <c r="N86" i="84"/>
  <c r="K86" i="84"/>
  <c r="H87" i="84"/>
  <c r="I87" i="84"/>
  <c r="J87" i="84"/>
  <c r="N87" i="84"/>
  <c r="K87" i="84" s="1"/>
  <c r="H88" i="84"/>
  <c r="I88" i="84"/>
  <c r="J88" i="84"/>
  <c r="N88" i="84"/>
  <c r="K88" i="84"/>
  <c r="H89" i="84"/>
  <c r="I89" i="84"/>
  <c r="J89" i="84"/>
  <c r="N89" i="84"/>
  <c r="K89" i="84" s="1"/>
  <c r="H90" i="84"/>
  <c r="I90" i="84"/>
  <c r="J90" i="84"/>
  <c r="N90" i="84"/>
  <c r="K90" i="84"/>
  <c r="H91" i="84"/>
  <c r="I91" i="84"/>
  <c r="J91" i="84"/>
  <c r="N91" i="84"/>
  <c r="K91" i="84" s="1"/>
  <c r="H92" i="84"/>
  <c r="I92" i="84"/>
  <c r="J92" i="84"/>
  <c r="N92" i="84"/>
  <c r="K92" i="84"/>
  <c r="H93" i="84"/>
  <c r="I93" i="84"/>
  <c r="J93" i="84"/>
  <c r="N93" i="84"/>
  <c r="K93" i="84" s="1"/>
  <c r="H94" i="84"/>
  <c r="I94" i="84"/>
  <c r="J94" i="84"/>
  <c r="N94" i="84"/>
  <c r="K94" i="84"/>
  <c r="H95" i="84"/>
  <c r="I95" i="84"/>
  <c r="J95" i="84"/>
  <c r="N95" i="84"/>
  <c r="K95" i="84" s="1"/>
  <c r="H96" i="84"/>
  <c r="I96" i="84"/>
  <c r="J96" i="84"/>
  <c r="N96" i="84"/>
  <c r="K96" i="84"/>
  <c r="H97" i="84"/>
  <c r="I97" i="84"/>
  <c r="J97" i="84"/>
  <c r="N97" i="84"/>
  <c r="K97" i="84" s="1"/>
  <c r="H98" i="84"/>
  <c r="I98" i="84"/>
  <c r="J98" i="84"/>
  <c r="N98" i="84"/>
  <c r="K98" i="84"/>
  <c r="H99" i="84"/>
  <c r="I99" i="84"/>
  <c r="J99" i="84"/>
  <c r="N99" i="84"/>
  <c r="K99" i="84" s="1"/>
  <c r="H100" i="84"/>
  <c r="I100" i="84"/>
  <c r="J100" i="84"/>
  <c r="N100" i="84"/>
  <c r="K100" i="84"/>
  <c r="H101" i="84"/>
  <c r="I101" i="84"/>
  <c r="J101" i="84"/>
  <c r="N101" i="84"/>
  <c r="K101" i="84" s="1"/>
  <c r="H102" i="84"/>
  <c r="I102" i="84"/>
  <c r="J102" i="84"/>
  <c r="N102" i="84"/>
  <c r="K102" i="84"/>
  <c r="H103" i="84"/>
  <c r="I103" i="84"/>
  <c r="J103" i="84"/>
  <c r="N103" i="84"/>
  <c r="K103" i="84" s="1"/>
  <c r="H104" i="84"/>
  <c r="I104" i="84"/>
  <c r="J104" i="84"/>
  <c r="N104" i="84"/>
  <c r="K104" i="84"/>
  <c r="H105" i="84"/>
  <c r="I105" i="84"/>
  <c r="J105" i="84"/>
  <c r="N105" i="84"/>
  <c r="K105" i="84" s="1"/>
  <c r="H106" i="84"/>
  <c r="I106" i="84"/>
  <c r="J106" i="84"/>
  <c r="N106" i="84"/>
  <c r="K106" i="84"/>
  <c r="H107" i="84"/>
  <c r="I107" i="84"/>
  <c r="J107" i="84"/>
  <c r="N107" i="84"/>
  <c r="K107" i="84" s="1"/>
  <c r="H108" i="84"/>
  <c r="I108" i="84"/>
  <c r="J108" i="84"/>
  <c r="N108" i="84"/>
  <c r="K108" i="84"/>
  <c r="H109" i="84"/>
  <c r="I109" i="84"/>
  <c r="J109" i="84"/>
  <c r="N109" i="84"/>
  <c r="K109" i="84" s="1"/>
  <c r="H110" i="84"/>
  <c r="I110" i="84"/>
  <c r="J110" i="84"/>
  <c r="N110" i="84"/>
  <c r="K110" i="84"/>
  <c r="H111" i="84"/>
  <c r="I111" i="84"/>
  <c r="J111" i="84"/>
  <c r="N111" i="84"/>
  <c r="K111" i="84" s="1"/>
  <c r="H112" i="84"/>
  <c r="I112" i="84"/>
  <c r="J112" i="84"/>
  <c r="N112" i="84"/>
  <c r="K112" i="84"/>
  <c r="H113" i="84"/>
  <c r="I113" i="84"/>
  <c r="J113" i="84"/>
  <c r="N113" i="84"/>
  <c r="K113" i="84" s="1"/>
  <c r="H114" i="84"/>
  <c r="I114" i="84"/>
  <c r="J114" i="84"/>
  <c r="N114" i="84"/>
  <c r="K114" i="84"/>
  <c r="H115" i="84"/>
  <c r="I115" i="84"/>
  <c r="J115" i="84"/>
  <c r="N115" i="84"/>
  <c r="K115" i="84" s="1"/>
  <c r="H116" i="84"/>
  <c r="I116" i="84"/>
  <c r="J116" i="84"/>
  <c r="N116" i="84"/>
  <c r="K116" i="84"/>
  <c r="H117" i="84"/>
  <c r="I117" i="84"/>
  <c r="J117" i="84"/>
  <c r="N117" i="84"/>
  <c r="K117" i="84" s="1"/>
  <c r="H118" i="84"/>
  <c r="I118" i="84"/>
  <c r="J118" i="84"/>
  <c r="N118" i="84"/>
  <c r="K118" i="84"/>
  <c r="H119" i="84"/>
  <c r="I119" i="84"/>
  <c r="J119" i="84"/>
  <c r="N119" i="84"/>
  <c r="K119" i="84" s="1"/>
  <c r="H120" i="84"/>
  <c r="I120" i="84"/>
  <c r="J120" i="84"/>
  <c r="N120" i="84"/>
  <c r="K120" i="84"/>
  <c r="H121" i="84"/>
  <c r="I121" i="84"/>
  <c r="J121" i="84"/>
  <c r="N121" i="84"/>
  <c r="K121" i="84" s="1"/>
  <c r="H122" i="84"/>
  <c r="I122" i="84"/>
  <c r="J122" i="84"/>
  <c r="N122" i="84"/>
  <c r="K122" i="84"/>
  <c r="D18" i="232"/>
  <c r="F18" i="232"/>
  <c r="H18" i="232"/>
  <c r="AG1" i="86"/>
  <c r="AD1" i="86"/>
  <c r="AF1" i="86"/>
  <c r="AJ1" i="86"/>
  <c r="AD1" i="88"/>
  <c r="B22" i="88"/>
  <c r="J18" i="88"/>
  <c r="AE1" i="86"/>
  <c r="AB1" i="86"/>
  <c r="AI1" i="86"/>
  <c r="AF1" i="232"/>
  <c r="AH1" i="86"/>
  <c r="AC1" i="86"/>
  <c r="AK1" i="86"/>
  <c r="F18" i="88"/>
  <c r="AI1" i="87"/>
  <c r="AK1" i="232" l="1"/>
  <c r="AC1" i="87"/>
  <c r="AC1" i="232"/>
  <c r="AI1" i="232"/>
  <c r="AG1" i="87"/>
  <c r="AD1" i="232"/>
  <c r="AK1" i="87"/>
  <c r="AH1" i="232"/>
  <c r="AD1" i="87"/>
  <c r="AE1" i="87"/>
  <c r="AE1" i="232"/>
  <c r="AB1" i="232"/>
  <c r="AH1" i="87"/>
  <c r="AH1" i="88"/>
  <c r="AE1" i="88"/>
  <c r="AI1" i="88"/>
  <c r="AF1" i="88"/>
  <c r="AC1" i="88"/>
  <c r="AJ1" i="88"/>
  <c r="AG1" i="88"/>
  <c r="AB1" i="88"/>
  <c r="AB1" i="351"/>
  <c r="AC1" i="351"/>
  <c r="AB1" i="348"/>
  <c r="L15" i="348" s="1"/>
  <c r="AD1" i="351"/>
  <c r="AE1" i="351"/>
  <c r="AG1" i="351"/>
  <c r="AH1" i="351"/>
  <c r="AI1" i="351"/>
  <c r="AJ1" i="351"/>
  <c r="AK1" i="351"/>
  <c r="AF1" i="87"/>
  <c r="AC1" i="348"/>
  <c r="AD1" i="348"/>
  <c r="AE1" i="348"/>
  <c r="AF1" i="348"/>
  <c r="AG1" i="348"/>
  <c r="AH1" i="348"/>
  <c r="AI1" i="348"/>
  <c r="AJ1" i="348"/>
  <c r="AJ1" i="87"/>
  <c r="AG1" i="232"/>
  <c r="L13" i="348" l="1"/>
  <c r="L7" i="348"/>
  <c r="L9" i="348"/>
  <c r="L11" i="3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4C6A161C-2FE8-42AA-AFB6-63E521A6F61B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C8C6F7FD-1AE7-48FF-91D7-07FBDB0EEA2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965D7A82-F7ED-480D-A957-666A68D6B702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97BBA800-47CC-497C-A39F-DF0166042E7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254DFCBD-772E-4174-8D23-1CC54D61DBEC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5DDCCF84-1FD0-43C4-BA58-5213599B9A3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641E7FD-7EE7-411F-8D58-D1BE40FF7EC3}">
      <text>
        <r>
          <rPr>
            <b/>
            <sz val="8"/>
            <color indexed="8"/>
            <rFont val="Tahoma"/>
            <family val="2"/>
            <charset val="238"/>
          </rPr>
          <t>A tábla elkészítése előtt:
A "Selejtező előkészítés" táblán
- kitöltötted a QA, WC-ket ?
- kitöltötted a kiemelteket?
Ha igen: csinálhatod a táblát.
Ha nem: menj vissza és töltsd ki!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7D8B7B88-D1BE-4D83-90A8-A99AD97F30A7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39EC9FEE-95F0-4086-A2CB-6D96A18DA933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A2C05CA0-0CAC-4FAE-AF85-9CD1263601B7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9FDE6E6E-35C4-4A5F-B38F-782FE0B693BF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88204B39-971D-4529-9DF5-BA39E426FA14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09B988F1-4F94-41F5-8659-0FD947A8704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E8D1F09A-548A-4394-839E-9221B0538425}">
      <text>
        <r>
          <rPr>
            <b/>
            <sz val="8"/>
            <color indexed="8"/>
            <rFont val="Tahoma"/>
            <family val="2"/>
            <charset val="238"/>
          </rPr>
          <t>A tábla elkészítése előtt:
A "Selejtező előkészítés" táblán
- kitöltötted a QA, WC-ket ?
- kitöltötted a kiemelteket?
Ha igen: csinálhatod a táblát.
Ha nem: menj vissza és töltsd ki!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30A542E9-0598-42D4-8049-75225A75364A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86878F13-E736-45AA-A1E1-E6EE82D914A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6FFB668A-1327-4A70-B00E-6635172F02BE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8946166B-F549-4A79-AA41-DFCCB74D12BB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62F60EF0-79BD-4E86-A1C8-D58A5A6AF709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147E72CC-D33A-40E0-8C3A-B941F7643497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B0D286C3-6B94-4659-8372-8EF569998E23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AFA6213A-8FA3-4606-AA24-4271120340E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2484A45E-C100-41D4-82ED-36FBC39BFA6F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7B84D561-61F0-469F-81FE-3773F85BAC6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5171AEC1-5AB0-4109-B5D1-816EB1D2B403}">
      <text>
        <r>
          <rPr>
            <b/>
            <sz val="8"/>
            <color indexed="8"/>
            <rFont val="Tahoma"/>
            <family val="2"/>
            <charset val="238"/>
          </rPr>
          <t>A tábla elkészítése előtt:
A "Selejtező előkészítés" táblán
- kitöltötted a QA, WC-ket ?
- kitöltötted a kiemelteket?
Ha igen: csinálhatod a táblát.
Ha nem: menj vissza és töltsd ki!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71C011D6-9120-40D8-844A-8AFC5A54542D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A69CDC5D-F5FD-4B1E-AFC2-08E0BAC7508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A297BFE1-6FAA-4E39-8648-1B66AF83714F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B13B0338-D991-4E49-A664-80AC7176F18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351A86C3-9B98-4A87-AC27-A9FFC298A916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DF02E9C3-D57C-4BF3-B838-A7017F61254F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8711F8C7-D0D6-435A-B7C7-E49AF256EB3C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D32C3D4B-863B-4593-9393-689C66F97845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11425E80-450F-4043-A448-F3311C2A3B5B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435E06C6-5A6E-4323-8A47-935BAA47AA6E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D4E06514-F224-4701-8174-0BC8257DE7C9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E4707974-A22D-4915-A2A3-CBD4FBCB25F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C3B40568-6409-42EF-9378-42D01C26C006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07614016-9003-4DE1-B174-5E511A764EA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B05FA431-5BFC-4A04-ACB4-F18DFA1F9021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9D5E9878-604E-4326-8C0E-02995C4DD3FF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DF7834A8-74E3-4B70-809A-EDFCC5DD504B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92D831BA-8C83-4450-903B-C8BB0125BCE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3F1A199E-364F-4154-99FF-394DCEB54DB7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213C981B-0CA9-4891-8901-8CBCC18F7C7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DB9EF547-D342-4ACE-AC92-C7C2399364D5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5B151F59-E275-419B-B847-71BD1C0ABEDC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A6DA546B-F513-4A96-8165-2A64FAF7630F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1E7F0DE6-08A5-4227-B60B-2130D84A7671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4312B7ED-7959-4318-A19E-2849B326653F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9D9D7CDE-6077-412D-A885-7B878F498CDF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4B2CCEA3-EA8D-49D9-ACE5-DC1D16F42BC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C2CD64A9-685E-40DA-9EDC-AE327F2FFBEE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4CFF7459-2ABF-42F5-960A-3786255974A3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98917DAA-8707-41AB-80CF-52AC8FC25AEA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C3326DCC-9BBE-49C8-9990-783C0D8E8D87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6287CF34-F460-4A42-9193-9C3A5FEFA03D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BA317532-53F8-4E81-984A-03D0898CC502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DE3E3BE9-66FD-466E-86A0-377D762F4A62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ECCDB526-EFBC-4D34-B280-B2FF736A5B7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E268DA15-0C31-4335-810E-180F07D21CAC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5653058A-C923-4BD6-89BD-5401B9789371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<sst xmlns="http://schemas.openxmlformats.org/spreadsheetml/2006/main" count="5268" uniqueCount="723">
  <si>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</si>
  <si>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</si>
  <si>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</si>
  <si>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</si>
  <si>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</si>
  <si>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</si>
  <si>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</si>
  <si>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</si>
  <si>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</si>
  <si>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</si>
  <si>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</si>
  <si>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</si>
  <si>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</si>
  <si>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</si>
  <si>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</si>
  <si>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</si>
  <si>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</si>
  <si>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</si>
  <si>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</si>
  <si>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</si>
  <si>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</si>
  <si>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</si>
  <si>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</si>
  <si>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</si>
  <si>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</si>
  <si>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</si>
  <si>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</si>
  <si>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</si>
  <si>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</si>
  <si>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</si>
  <si>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</si>
  <si>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</si>
  <si>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</si>
  <si>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</si>
  <si>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Egyéni selejtezőtábla</t>
  </si>
  <si>
    <t>ELŐKÉSZÍTŐ LISTA</t>
  </si>
  <si>
    <t>Sor</t>
  </si>
  <si>
    <t>Nevezési rangsor</t>
  </si>
  <si>
    <t>Elfogadási státusz QA/WC</t>
  </si>
  <si>
    <t>Sorsolási rangsor</t>
  </si>
  <si>
    <t>Kiemelés</t>
  </si>
  <si>
    <t>Kiem</t>
  </si>
  <si>
    <t>2. forduló</t>
  </si>
  <si>
    <t>Feljutók</t>
  </si>
  <si>
    <t>kód</t>
  </si>
  <si>
    <t>Rangsor</t>
  </si>
  <si>
    <t>Dátuma</t>
  </si>
  <si>
    <t>Kiemeltek</t>
  </si>
  <si>
    <t>Alternatívok</t>
  </si>
  <si>
    <t>Helyettesítik</t>
  </si>
  <si>
    <t>Sorsolás ideje:</t>
  </si>
  <si>
    <t>Utolsó elfogadott játékos</t>
  </si>
  <si>
    <t>Sorsoló játékosok</t>
  </si>
  <si>
    <t>Egyéni</t>
  </si>
  <si>
    <t>SELEJTEZŐ TÁBLA</t>
  </si>
  <si>
    <t>kiem</t>
  </si>
  <si>
    <t>Utolsó QA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</si>
  <si>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</si>
  <si>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</si>
  <si>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</si>
  <si>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</si>
  <si>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</si>
  <si>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</si>
  <si>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</si>
  <si>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</si>
  <si>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</si>
  <si>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</si>
  <si>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</si>
  <si>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</si>
  <si>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</si>
  <si>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</si>
  <si>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</si>
  <si>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</si>
  <si>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</si>
  <si>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</si>
  <si>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</si>
  <si>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</si>
  <si>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</si>
  <si>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</si>
  <si>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</si>
  <si>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</si>
  <si>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</si>
  <si>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</si>
  <si>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</si>
  <si>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</si>
  <si>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</si>
  <si>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</si>
  <si>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</si>
  <si>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</si>
  <si>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</si>
  <si>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</si>
  <si>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</si>
  <si>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</si>
  <si>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</si>
  <si>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</si>
  <si>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</si>
  <si>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</si>
  <si>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</si>
  <si>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</si>
  <si>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</si>
  <si>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</si>
  <si>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</si>
  <si>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</si>
  <si>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</si>
  <si>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</si>
  <si>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</si>
  <si>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</si>
  <si>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</si>
  <si>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</si>
  <si>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</si>
  <si>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</si>
  <si>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</si>
  <si>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</si>
  <si>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</si>
  <si>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</si>
  <si>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</si>
  <si>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</si>
  <si>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</si>
  <si>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</si>
  <si>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</si>
  <si>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</si>
  <si>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</si>
  <si>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 - G</t>
  </si>
  <si>
    <t>G - E</t>
  </si>
  <si>
    <t>F - E</t>
  </si>
  <si>
    <t>Pest Várnegye Diákolimpia</t>
  </si>
  <si>
    <t>Zoé</t>
  </si>
  <si>
    <t>Jancsó</t>
  </si>
  <si>
    <t>Szanda</t>
  </si>
  <si>
    <t>Alexa</t>
  </si>
  <si>
    <t>Farkas</t>
  </si>
  <si>
    <t>III Kcs U 11 L B</t>
  </si>
  <si>
    <t>Tóth</t>
  </si>
  <si>
    <t>Laura</t>
  </si>
  <si>
    <t>Nóra</t>
  </si>
  <si>
    <t>Brandhuber</t>
  </si>
  <si>
    <t>Anna</t>
  </si>
  <si>
    <t>IV Kcs U 12 F A</t>
  </si>
  <si>
    <t>Áron</t>
  </si>
  <si>
    <t>Csendes</t>
  </si>
  <si>
    <t>Boldizsár</t>
  </si>
  <si>
    <t>Jenei</t>
  </si>
  <si>
    <t>Levente</t>
  </si>
  <si>
    <t>2024.05.02-03.</t>
  </si>
  <si>
    <t>Százhalombatta</t>
  </si>
  <si>
    <t>Dénes Tibor</t>
  </si>
  <si>
    <t>Kovács</t>
  </si>
  <si>
    <t>IV Kcs U 12 F B</t>
  </si>
  <si>
    <t>Alex</t>
  </si>
  <si>
    <t>Dávid</t>
  </si>
  <si>
    <t>Gajdos</t>
  </si>
  <si>
    <t>Havas</t>
  </si>
  <si>
    <t>Kristóf</t>
  </si>
  <si>
    <t xml:space="preserve"> IV Kcs U 12 L B</t>
  </si>
  <si>
    <t>Hanna</t>
  </si>
  <si>
    <t>Kurucz</t>
  </si>
  <si>
    <t>Polli</t>
  </si>
  <si>
    <t>Fedor</t>
  </si>
  <si>
    <t>Panka</t>
  </si>
  <si>
    <t>Oláh</t>
  </si>
  <si>
    <t>IV Kcs U 12 L B</t>
  </si>
  <si>
    <t>Somfai</t>
  </si>
  <si>
    <t>Bara</t>
  </si>
  <si>
    <t>Berényi</t>
  </si>
  <si>
    <t>Szmrek</t>
  </si>
  <si>
    <t>Dániel</t>
  </si>
  <si>
    <t>Oskó</t>
  </si>
  <si>
    <t>Fekete</t>
  </si>
  <si>
    <t>Balogh</t>
  </si>
  <si>
    <t>András</t>
  </si>
  <si>
    <t>V Kcs U 14 L B</t>
  </si>
  <si>
    <t>Czöndör</t>
  </si>
  <si>
    <t>Liza</t>
  </si>
  <si>
    <t>Molnár</t>
  </si>
  <si>
    <t>Csizner</t>
  </si>
  <si>
    <t>Göbölyös</t>
  </si>
  <si>
    <t>Panna</t>
  </si>
  <si>
    <t>Dorottya</t>
  </si>
  <si>
    <t>Jánosovits</t>
  </si>
  <si>
    <t>Luca</t>
  </si>
  <si>
    <t>Balog</t>
  </si>
  <si>
    <t xml:space="preserve"> VI Kcs U 16 F A</t>
  </si>
  <si>
    <t>Marosvölgyi</t>
  </si>
  <si>
    <t>Seres</t>
  </si>
  <si>
    <t>Gáncs</t>
  </si>
  <si>
    <t>Zsombok</t>
  </si>
  <si>
    <t>Vencel</t>
  </si>
  <si>
    <t>Kőszegi</t>
  </si>
  <si>
    <t>Rendek</t>
  </si>
  <si>
    <t>Vince</t>
  </si>
  <si>
    <t>Bodó</t>
  </si>
  <si>
    <t>Bálint</t>
  </si>
  <si>
    <t>Miklós</t>
  </si>
  <si>
    <t>Kacsándi</t>
  </si>
  <si>
    <t>Pethő</t>
  </si>
  <si>
    <t>Marcell</t>
  </si>
  <si>
    <t>Sárkány</t>
  </si>
  <si>
    <t>Ákos</t>
  </si>
  <si>
    <t>Milán</t>
  </si>
  <si>
    <t>Szonja</t>
  </si>
  <si>
    <t>Zsófi</t>
  </si>
  <si>
    <t>Mária</t>
  </si>
  <si>
    <t>Pacsirta</t>
  </si>
  <si>
    <t>Egri</t>
  </si>
  <si>
    <t>Dorina</t>
  </si>
  <si>
    <t>Fritz</t>
  </si>
  <si>
    <t>VII Kcs U 18 F A</t>
  </si>
  <si>
    <t>Varga</t>
  </si>
  <si>
    <t>Keszei</t>
  </si>
  <si>
    <t>Ágoston</t>
  </si>
  <si>
    <t>Bátonyi</t>
  </si>
  <si>
    <t>Szilárd</t>
  </si>
  <si>
    <t>Radnai</t>
  </si>
  <si>
    <t>Márkus</t>
  </si>
  <si>
    <t xml:space="preserve">V Kcs U 14 F B </t>
  </si>
  <si>
    <t>4/0,4/0</t>
  </si>
  <si>
    <t>4/0,41</t>
  </si>
  <si>
    <t>jn</t>
  </si>
  <si>
    <t>V Kcs U14 L B Vígasz</t>
  </si>
  <si>
    <t>2025.05.08-09.</t>
  </si>
  <si>
    <t xml:space="preserve"> II Kcs U 9 F B</t>
  </si>
  <si>
    <t>Szőcs</t>
  </si>
  <si>
    <t>Richárd</t>
  </si>
  <si>
    <t>Kornél</t>
  </si>
  <si>
    <t>Akili</t>
  </si>
  <si>
    <t>Zalán Géza</t>
  </si>
  <si>
    <t xml:space="preserve"> III Kcs U 11 F B</t>
  </si>
  <si>
    <t>Somogyi</t>
  </si>
  <si>
    <t>Ármin Zsolt</t>
  </si>
  <si>
    <t>Ádám Domonkos</t>
  </si>
  <si>
    <t>Petrás</t>
  </si>
  <si>
    <t>Zoé Emese</t>
  </si>
  <si>
    <t>Simonyi</t>
  </si>
  <si>
    <t>Panna Dóra</t>
  </si>
  <si>
    <t xml:space="preserve">Bohus </t>
  </si>
  <si>
    <t>Szófia</t>
  </si>
  <si>
    <t xml:space="preserve"> III Kcs U 11 F A</t>
  </si>
  <si>
    <t>Hamsik</t>
  </si>
  <si>
    <t>Csősz</t>
  </si>
  <si>
    <t>Róbert</t>
  </si>
  <si>
    <t>III Kcs U 11 L A</t>
  </si>
  <si>
    <t>III Kcs U 11 F A</t>
  </si>
  <si>
    <t>Náray</t>
  </si>
  <si>
    <t>Júlia</t>
  </si>
  <si>
    <t>Olivia</t>
  </si>
  <si>
    <t>Lola</t>
  </si>
  <si>
    <t>Darmos</t>
  </si>
  <si>
    <t>Dominika</t>
  </si>
  <si>
    <t>Zsinkó</t>
  </si>
  <si>
    <t>Márk</t>
  </si>
  <si>
    <t xml:space="preserve">Koncsik </t>
  </si>
  <si>
    <t>Gergely</t>
  </si>
  <si>
    <t>Koncsik</t>
  </si>
  <si>
    <t xml:space="preserve">Simonyi </t>
  </si>
  <si>
    <t>Hanna Flóra</t>
  </si>
  <si>
    <t>Hajdu</t>
  </si>
  <si>
    <t>Karolina</t>
  </si>
  <si>
    <t xml:space="preserve"> IV Kcs U 12 F A</t>
  </si>
  <si>
    <t>Himmelreich</t>
  </si>
  <si>
    <t xml:space="preserve">Szőcs </t>
  </si>
  <si>
    <t>Ádám</t>
  </si>
  <si>
    <t xml:space="preserve"> IV Kcs U 12 L A</t>
  </si>
  <si>
    <t>Mátyás</t>
  </si>
  <si>
    <t>Villő</t>
  </si>
  <si>
    <t>Szmolenszky</t>
  </si>
  <si>
    <t>Tamara</t>
  </si>
  <si>
    <t>Pósfai</t>
  </si>
  <si>
    <t>Kinga</t>
  </si>
  <si>
    <t>Kuti</t>
  </si>
  <si>
    <t>Franciska</t>
  </si>
  <si>
    <t xml:space="preserve"> V Kcs U 14 F B </t>
  </si>
  <si>
    <t>Ambrus István</t>
  </si>
  <si>
    <t>Benedek Ferenc</t>
  </si>
  <si>
    <t>Beneddek Ferrenc</t>
  </si>
  <si>
    <t>Ziva Natasa</t>
  </si>
  <si>
    <t>Hanna Ajsa</t>
  </si>
  <si>
    <t>Liza Emília</t>
  </si>
  <si>
    <t xml:space="preserve">Csizner </t>
  </si>
  <si>
    <t>Léna Rozália</t>
  </si>
  <si>
    <t xml:space="preserve">Liza </t>
  </si>
  <si>
    <t>Laura Liza</t>
  </si>
  <si>
    <t xml:space="preserve">Göbölyös </t>
  </si>
  <si>
    <t xml:space="preserve">Molnár </t>
  </si>
  <si>
    <t>x</t>
  </si>
  <si>
    <t>Léna Rozáli</t>
  </si>
  <si>
    <t>Csizne</t>
  </si>
  <si>
    <t xml:space="preserve">Csendes </t>
  </si>
  <si>
    <t xml:space="preserve">Jenei </t>
  </si>
  <si>
    <t>V Kcs U 14 L A</t>
  </si>
  <si>
    <t xml:space="preserve">Jászfai </t>
  </si>
  <si>
    <t>Fanni Léna</t>
  </si>
  <si>
    <t>Értékes</t>
  </si>
  <si>
    <t>Boglárka</t>
  </si>
  <si>
    <t>Anna Katalin</t>
  </si>
  <si>
    <t xml:space="preserve">Egyed </t>
  </si>
  <si>
    <t>Anna Zsófia</t>
  </si>
  <si>
    <t>Jászfai</t>
  </si>
  <si>
    <t>Egyed</t>
  </si>
  <si>
    <t>VI Kcs U 16 F B</t>
  </si>
  <si>
    <t xml:space="preserve">Németh </t>
  </si>
  <si>
    <t>Marcell Zsolt</t>
  </si>
  <si>
    <t>Kolos Bálint</t>
  </si>
  <si>
    <t>Eőry</t>
  </si>
  <si>
    <t>Dobos</t>
  </si>
  <si>
    <t>Gergő</t>
  </si>
  <si>
    <t>Füleki</t>
  </si>
  <si>
    <t>Barnabás</t>
  </si>
  <si>
    <t xml:space="preserve">Seres </t>
  </si>
  <si>
    <t xml:space="preserve"> VI Kcs U 16 L B</t>
  </si>
  <si>
    <t>Jázmin Letti</t>
  </si>
  <si>
    <t>Sápi</t>
  </si>
  <si>
    <t>Jázmim Letti</t>
  </si>
  <si>
    <t>VI Kcs U 16 L A</t>
  </si>
  <si>
    <t>VI Kcs U 16 F A</t>
  </si>
  <si>
    <t>Ruzics</t>
  </si>
  <si>
    <t>Hunor</t>
  </si>
  <si>
    <t>Zente Péter</t>
  </si>
  <si>
    <t>Zaránd</t>
  </si>
  <si>
    <t>Botond Szabolcs</t>
  </si>
  <si>
    <t>VI Kcs U 16 F A2</t>
  </si>
  <si>
    <t>VI Kcs U 16 F A1</t>
  </si>
  <si>
    <t>Kővári</t>
  </si>
  <si>
    <t>Olivia Sophie</t>
  </si>
  <si>
    <t>Kálmán</t>
  </si>
  <si>
    <t>Sándor</t>
  </si>
  <si>
    <t>Árgyelán</t>
  </si>
  <si>
    <t>Olivía Sophia</t>
  </si>
  <si>
    <t>Zsófia</t>
  </si>
  <si>
    <t xml:space="preserve">VII Kcs U 18 F B </t>
  </si>
  <si>
    <t>Bácsalmási</t>
  </si>
  <si>
    <t>Péter</t>
  </si>
  <si>
    <t>Hertelendy</t>
  </si>
  <si>
    <t>Szendrényi</t>
  </si>
  <si>
    <t xml:space="preserve">Marcell </t>
  </si>
  <si>
    <t>Marcell Mihály</t>
  </si>
  <si>
    <t>Napalko</t>
  </si>
  <si>
    <t>Krasznai-Násfay</t>
  </si>
  <si>
    <t>Daróczi</t>
  </si>
  <si>
    <t>Gál</t>
  </si>
  <si>
    <t>Csaba Ellák</t>
  </si>
  <si>
    <t>Venczel</t>
  </si>
  <si>
    <t xml:space="preserve">Zsombok </t>
  </si>
  <si>
    <t>Napalkov</t>
  </si>
  <si>
    <t>Darócz</t>
  </si>
  <si>
    <t xml:space="preserve">VII Kcs U 18 L B </t>
  </si>
  <si>
    <t>Ravasz</t>
  </si>
  <si>
    <t>Gréta Boglárka</t>
  </si>
  <si>
    <t>Czirbus</t>
  </si>
  <si>
    <t>Lili</t>
  </si>
  <si>
    <t>Tardos</t>
  </si>
  <si>
    <t>Czibrus</t>
  </si>
  <si>
    <t>Zsombor Attila</t>
  </si>
  <si>
    <t>Ajtai</t>
  </si>
  <si>
    <t>Ágoston Huba</t>
  </si>
  <si>
    <t xml:space="preserve">Marosvölgyi </t>
  </si>
  <si>
    <t>Csepe</t>
  </si>
  <si>
    <t>Zétény Márk</t>
  </si>
  <si>
    <t>Csepa</t>
  </si>
  <si>
    <t xml:space="preserve">VII Kcs U 18 L A </t>
  </si>
  <si>
    <t>Lukácsy</t>
  </si>
  <si>
    <t>Hanga</t>
  </si>
  <si>
    <t>Horváth</t>
  </si>
  <si>
    <t>Valicsek</t>
  </si>
  <si>
    <t>Ordina</t>
  </si>
  <si>
    <t>Bártonyi</t>
  </si>
  <si>
    <t>Pákozdi</t>
  </si>
  <si>
    <t>Kristof</t>
  </si>
  <si>
    <t>III Kcs U 11 F B</t>
  </si>
  <si>
    <t>VII Kcs U 18 L B</t>
  </si>
  <si>
    <t>VIII Kcs U 18+ F B</t>
  </si>
  <si>
    <t>Csapó Zsuzsanna</t>
  </si>
  <si>
    <t>Százhalombattai VUK SE</t>
  </si>
  <si>
    <t xml:space="preserve"> III Kcs U 11 L B</t>
  </si>
  <si>
    <t xml:space="preserve"> III Kcs U 11 L A</t>
  </si>
  <si>
    <t xml:space="preserve">  IV Kcs U 12 F B</t>
  </si>
  <si>
    <t xml:space="preserve"> IV Kcs U 12 L B </t>
  </si>
  <si>
    <t xml:space="preserve">V Kcs U 14 L B  </t>
  </si>
  <si>
    <t xml:space="preserve"> V Kcs U 14 F A </t>
  </si>
  <si>
    <t>V Kcs U 14 F A</t>
  </si>
  <si>
    <t xml:space="preserve"> V Kcs U 14 L A</t>
  </si>
  <si>
    <t>JÁTÉKREND</t>
  </si>
  <si>
    <t>Pest Vármegye Diákolimpia 2025.05.08 Csütörtök</t>
  </si>
  <si>
    <t>Előre tervezett</t>
  </si>
  <si>
    <t>Pályára ment</t>
  </si>
  <si>
    <t>vsz</t>
  </si>
  <si>
    <t>pálya</t>
  </si>
  <si>
    <t>eredmény</t>
  </si>
  <si>
    <t>09:00</t>
  </si>
  <si>
    <t>III. kcs. U11 FA zőld</t>
  </si>
  <si>
    <t>Hamsik Dániel</t>
  </si>
  <si>
    <t>Csősz Róbert</t>
  </si>
  <si>
    <t>IV. kcs. U12 FB</t>
  </si>
  <si>
    <t>Zsinkó Márk</t>
  </si>
  <si>
    <t>Koncsik Gergely</t>
  </si>
  <si>
    <t>V. kcs. U14 FA</t>
  </si>
  <si>
    <t>Csendes Boldizsár</t>
  </si>
  <si>
    <t>Jenei Levente</t>
  </si>
  <si>
    <t>IV. kcs. U12 FA</t>
  </si>
  <si>
    <t>Himmelreich Ágoston</t>
  </si>
  <si>
    <t>Szőcs Ádám</t>
  </si>
  <si>
    <t>VI. kcs. U16 FA1</t>
  </si>
  <si>
    <t>Kőszegi Zente Péter</t>
  </si>
  <si>
    <t>Rendek Vince</t>
  </si>
  <si>
    <t>VI. kcs. U16 FA 2</t>
  </si>
  <si>
    <t>Bodó Bálint</t>
  </si>
  <si>
    <t>Ruzics Hunor</t>
  </si>
  <si>
    <t>09:50</t>
  </si>
  <si>
    <t>V. kcs. U14 LB</t>
  </si>
  <si>
    <t>Molnár Liza</t>
  </si>
  <si>
    <t>Fedor Panka</t>
  </si>
  <si>
    <t>V. kcs. U14 FB</t>
  </si>
  <si>
    <t>Havas Kristóf</t>
  </si>
  <si>
    <t>Gajdos Ambrus István</t>
  </si>
  <si>
    <t>Szanda Alex</t>
  </si>
  <si>
    <t>Berényi Benedek Ferenc</t>
  </si>
  <si>
    <t>IV. kcs. U12 LA</t>
  </si>
  <si>
    <t>Pósfai Kinga</t>
  </si>
  <si>
    <t>Szmolenszky Tamara</t>
  </si>
  <si>
    <t>Kuti Franciska</t>
  </si>
  <si>
    <t>Mátyás Villő</t>
  </si>
  <si>
    <t>IV. kcs. U12 LB</t>
  </si>
  <si>
    <t>Brandhuber Anna</t>
  </si>
  <si>
    <t>Hajdu Karilina</t>
  </si>
  <si>
    <t>10:40</t>
  </si>
  <si>
    <t>Zaránd Botond Szabolcs</t>
  </si>
  <si>
    <t>VI. kcs. U16 FA 1</t>
  </si>
  <si>
    <t>Ajtai Márk</t>
  </si>
  <si>
    <t>Bara Hanna Ajsa</t>
  </si>
  <si>
    <t>Göbölyös Panna</t>
  </si>
  <si>
    <t>Balog Ziva Natasa</t>
  </si>
  <si>
    <t>Kurucz Polli</t>
  </si>
  <si>
    <t>Csizner Léna Rozália</t>
  </si>
  <si>
    <t>Somfai Laura Liza</t>
  </si>
  <si>
    <t>Czöndör Liza Emília</t>
  </si>
  <si>
    <t>IV. kcs.U12 LB</t>
  </si>
  <si>
    <t>Hajdu Karolina</t>
  </si>
  <si>
    <t>Simonyi Hanna Flóra</t>
  </si>
  <si>
    <t>11:30</t>
  </si>
  <si>
    <t>IV. kcs U12 LA</t>
  </si>
  <si>
    <t>12:20</t>
  </si>
  <si>
    <t>V. kcs. U14 LB V</t>
  </si>
  <si>
    <t>Berényi BenedekFerenc</t>
  </si>
  <si>
    <t>13:10</t>
  </si>
  <si>
    <t xml:space="preserve">VI. kcs. U16 FA </t>
  </si>
  <si>
    <t>HELYOSZTÓ</t>
  </si>
  <si>
    <t>VI. kcs. U16 FA</t>
  </si>
  <si>
    <t>VI. kcs. U16 LA</t>
  </si>
  <si>
    <t>Kővári Olívia Sophia</t>
  </si>
  <si>
    <t>Kálmán Luca</t>
  </si>
  <si>
    <t>14:00</t>
  </si>
  <si>
    <t>Árgyelán Szonja</t>
  </si>
  <si>
    <t>Sándor Zsófia</t>
  </si>
  <si>
    <t>Pósfai kinga</t>
  </si>
  <si>
    <t>IV. kcs, U12 LA</t>
  </si>
  <si>
    <t>VII. kcs. U18 FA</t>
  </si>
  <si>
    <t>Keszei Ágoston Huba</t>
  </si>
  <si>
    <t>Csepa Zétény Márk</t>
  </si>
  <si>
    <t>VII. kcs. U18 LA</t>
  </si>
  <si>
    <t>Lukácsi Hanga</t>
  </si>
  <si>
    <t>Valicsek Laura</t>
  </si>
  <si>
    <t>14:50</t>
  </si>
  <si>
    <t>VII. kcs. U18+ FB</t>
  </si>
  <si>
    <t>Pákozdi Zétény Márk</t>
  </si>
  <si>
    <t>Ordina Kristóf</t>
  </si>
  <si>
    <t>VII. kcs. U18 LB</t>
  </si>
  <si>
    <t>Pacsirta Zoé</t>
  </si>
  <si>
    <t>Czibrus Lili</t>
  </si>
  <si>
    <t>Fritz Hanna</t>
  </si>
  <si>
    <t>Egri Dorina</t>
  </si>
  <si>
    <t>Ravasz Gréta Boglárka</t>
  </si>
  <si>
    <t>Göbölyös Zsófi</t>
  </si>
  <si>
    <t>Kővári Olivia Sophia</t>
  </si>
  <si>
    <t>15:40</t>
  </si>
  <si>
    <t>Varga Zsombor Attila</t>
  </si>
  <si>
    <t>Sárkány Ákos</t>
  </si>
  <si>
    <t>Marosvölgyi Dániel</t>
  </si>
  <si>
    <t>Horváth Nóra</t>
  </si>
  <si>
    <t>VIII. kcs. U18+ FB</t>
  </si>
  <si>
    <t>Bátonyi Szilárd</t>
  </si>
  <si>
    <t>Tardos Tamara</t>
  </si>
  <si>
    <t>16:30</t>
  </si>
  <si>
    <t>VI. kcs U16 LA</t>
  </si>
  <si>
    <t>Lukácsy Hanga</t>
  </si>
  <si>
    <t>17:20</t>
  </si>
  <si>
    <t>Pacsírta Zoé</t>
  </si>
  <si>
    <t>18:10</t>
  </si>
  <si>
    <t>Pest Vármegye Diákolimpia 2025.05.09 Péntek</t>
  </si>
  <si>
    <t>10:00</t>
  </si>
  <si>
    <t>VI. kcs, U16 LB</t>
  </si>
  <si>
    <t>Tóth Dorottya</t>
  </si>
  <si>
    <t>Sápi Panna</t>
  </si>
  <si>
    <t>Értékes Jázmin Letti</t>
  </si>
  <si>
    <t>Szmrek Mária</t>
  </si>
  <si>
    <t>VI. kcs. U16 FB</t>
  </si>
  <si>
    <t>Seres Dávid</t>
  </si>
  <si>
    <t>Németh András</t>
  </si>
  <si>
    <t>VII. kcs. U18 FB</t>
  </si>
  <si>
    <t>Hertelendi Gergő</t>
  </si>
  <si>
    <t>Radnai Dávid</t>
  </si>
  <si>
    <t>Krasznai-Násfay Márk</t>
  </si>
  <si>
    <t>Bácsalmási Péter</t>
  </si>
  <si>
    <t>Zsombok Vencel</t>
  </si>
  <si>
    <t>Szendrényi Áron</t>
  </si>
  <si>
    <t>10:50</t>
  </si>
  <si>
    <t>Pethő Marcell Zsolt</t>
  </si>
  <si>
    <t>Csendes Mátyás</t>
  </si>
  <si>
    <t>Eőri Milán</t>
  </si>
  <si>
    <t>Dobos Gergő</t>
  </si>
  <si>
    <t>Jánosovits Miklós</t>
  </si>
  <si>
    <t>Füleki Barnabás</t>
  </si>
  <si>
    <t>Gál Csaba Ellák</t>
  </si>
  <si>
    <t>Napalkov Áron</t>
  </si>
  <si>
    <t>V. kcs. U14 LA</t>
  </si>
  <si>
    <t>Oláh Anna Katalin</t>
  </si>
  <si>
    <t>Jászfai Fanni Léna</t>
  </si>
  <si>
    <t>Értékes Boglárka</t>
  </si>
  <si>
    <t>Egyed Anna Zsófia</t>
  </si>
  <si>
    <t>11:40</t>
  </si>
  <si>
    <t>VI. kcs. U16 LB</t>
  </si>
  <si>
    <t>Kacsándi Kolos Bálint</t>
  </si>
  <si>
    <t>Gáncs Levente</t>
  </si>
  <si>
    <t>Daróczi Marcell</t>
  </si>
  <si>
    <t>Márkus Marcell Mihály</t>
  </si>
  <si>
    <t>12:30</t>
  </si>
  <si>
    <t>13:20</t>
  </si>
  <si>
    <t>VI. kcs. U16 FB V</t>
  </si>
  <si>
    <t>VII. kcs. U18 FB V</t>
  </si>
  <si>
    <t>14:10</t>
  </si>
  <si>
    <t>15:00</t>
  </si>
  <si>
    <t>III. kcs. U11 LA zöld</t>
  </si>
  <si>
    <t>Jancsó Olívia</t>
  </si>
  <si>
    <t>Tóth Lola</t>
  </si>
  <si>
    <t>Náray Júlia</t>
  </si>
  <si>
    <t>Darmos Dominika</t>
  </si>
  <si>
    <t>III. kcs. U11 LB zöld</t>
  </si>
  <si>
    <t>Bohus Szófia</t>
  </si>
  <si>
    <t>SimonyiPanna Dóra</t>
  </si>
  <si>
    <t>15:50</t>
  </si>
  <si>
    <t>Szanda Alexa</t>
  </si>
  <si>
    <t>Farkas Zoé Emese</t>
  </si>
  <si>
    <t>III. kcs. U11 FB zöld</t>
  </si>
  <si>
    <t>Molnár Bálint</t>
  </si>
  <si>
    <t>Somogyi Ármin Zsolt</t>
  </si>
  <si>
    <t>PethőÁdám Domonkos</t>
  </si>
  <si>
    <t>Petrás Marcell</t>
  </si>
  <si>
    <t>II. kcs. U9 FB narancs</t>
  </si>
  <si>
    <t>Kovács Kornél</t>
  </si>
  <si>
    <t>Akili Zalán Géza</t>
  </si>
  <si>
    <t>16:40</t>
  </si>
  <si>
    <t>Simonyi Panna Dóra</t>
  </si>
  <si>
    <t>Pethő Ádám Domonkos</t>
  </si>
  <si>
    <t>Szőcs Richárd</t>
  </si>
  <si>
    <t>17:30</t>
  </si>
  <si>
    <t>III. kcs. U9 FB narancs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</si>
  <si>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</si>
  <si>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</si>
  <si>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</si>
  <si>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</si>
  <si>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</si>
  <si>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</si>
  <si>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</si>
  <si>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</si>
  <si>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</si>
  <si>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</si>
  <si>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</si>
  <si>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Pest Megyei Diáksport Szövetség</t>
  </si>
  <si>
    <t xml:space="preserve">Dunakeszi Körzeti </t>
  </si>
  <si>
    <t>Tenisz Diákolimpia</t>
  </si>
  <si>
    <t>Tenisz</t>
  </si>
  <si>
    <t>I.kcs Tenisz U8 piros labdával, P+S szabály</t>
  </si>
  <si>
    <t>Dunakeszi Fazekas Mihály Német Nyelvoktató Nemzetiségi Általános Iskola</t>
  </si>
  <si>
    <t>Dunakeszi</t>
  </si>
  <si>
    <t>Neményi Noé</t>
  </si>
  <si>
    <t>Bajkán Katalin</t>
  </si>
  <si>
    <t>Oláh Attila</t>
  </si>
  <si>
    <t xml:space="preserve">Monor Körzeti </t>
  </si>
  <si>
    <t>II.kcs Tenisz U9 narancs labdával, P+S szabály</t>
  </si>
  <si>
    <t>Monori Ady Úti Általános Iskola</t>
  </si>
  <si>
    <t>Monor</t>
  </si>
  <si>
    <t>Kecskeméti Beatrix Anikó</t>
  </si>
  <si>
    <t xml:space="preserve">Érd Körzeti </t>
  </si>
  <si>
    <t>Diósdi Eötvös József Német Nemzetiségi Általános Iskola és Alapfokú Művészeti Iskola</t>
  </si>
  <si>
    <t>Diósd</t>
  </si>
  <si>
    <t>Horváth  Szilvia</t>
  </si>
  <si>
    <t>Huzella Tivadar Két Tanítási Nyelvű Általános Iskola</t>
  </si>
  <si>
    <t>Göd</t>
  </si>
  <si>
    <t>Sellyei Noémi</t>
  </si>
  <si>
    <t>Fóti Fáy András Általános Iskola</t>
  </si>
  <si>
    <t>Fót</t>
  </si>
  <si>
    <t>Lakatos Dániel</t>
  </si>
  <si>
    <t>Vidovicsné Balázs Ágnes</t>
  </si>
  <si>
    <t>Marosi Katalin</t>
  </si>
  <si>
    <t xml:space="preserve">Buda Körzeti  </t>
  </si>
  <si>
    <t>L</t>
  </si>
  <si>
    <t>Nagykovácsi Általános Iskola</t>
  </si>
  <si>
    <t>Nagykovácsi</t>
  </si>
  <si>
    <t>Mátyás Zsófia</t>
  </si>
  <si>
    <t>Erdei Sándor</t>
  </si>
  <si>
    <t xml:space="preserve">III.kcs Tenisz U11 zöld labdával, P+S szabály </t>
  </si>
  <si>
    <t>Budakeszi Széchenyi István Általános Iskola</t>
  </si>
  <si>
    <t>Budakeszi</t>
  </si>
  <si>
    <t>Csehó-Kovács Ferenc</t>
  </si>
  <si>
    <t>Százhalombatta Városi</t>
  </si>
  <si>
    <t>Eötvös Loránd Református Két Tanítási Nyelvű Általános Iskola</t>
  </si>
  <si>
    <t>Kaszás Attila</t>
  </si>
  <si>
    <t>Monori Jászai Mari Általános Iskola</t>
  </si>
  <si>
    <t>Tóth László</t>
  </si>
  <si>
    <t>Marianum Német Nemzetiségi Nyelvoktató Általános Iskola és Gimnázium</t>
  </si>
  <si>
    <t>Érd</t>
  </si>
  <si>
    <t>Kovács Bence</t>
  </si>
  <si>
    <t>Százhalombattai 1. Számú Általános Iskola</t>
  </si>
  <si>
    <t>Pápay Ágnes Lídia</t>
  </si>
  <si>
    <t>Nemzetőr Általános Iskola</t>
  </si>
  <si>
    <t>Bende-Artzt Eszter</t>
  </si>
  <si>
    <t>Gáncs Botond</t>
  </si>
  <si>
    <t>Szigetszentmiklós Körzeti</t>
  </si>
  <si>
    <t>Dunaharaszti Kőrösi Csoma Sándor Általános Iskola</t>
  </si>
  <si>
    <t>Dunaharaszti</t>
  </si>
  <si>
    <t>Sier Tamásné</t>
  </si>
  <si>
    <t>Budapesti Nemzetközi Keresztyén Óvoda, Általános Iskola és Gimnázium</t>
  </si>
  <si>
    <t>Gálné Csige Andrea</t>
  </si>
  <si>
    <t xml:space="preserve">Gödöllő Körzeti </t>
  </si>
  <si>
    <t>Fabriczius József Általános Iskola</t>
  </si>
  <si>
    <t>Veresegyház</t>
  </si>
  <si>
    <t>Erdiczky Krisztina</t>
  </si>
  <si>
    <t>Dabas Körzeti</t>
  </si>
  <si>
    <t>Ócsai Halászy Károly Általános Iskola</t>
  </si>
  <si>
    <t>Ócsa</t>
  </si>
  <si>
    <t>Kozma Richárd</t>
  </si>
  <si>
    <t>Dunakeszi Szent István Általános Iskola</t>
  </si>
  <si>
    <t>Murányi Mónika</t>
  </si>
  <si>
    <t>Bleyer Jakab Német Nemzetiségi Általános Iskola</t>
  </si>
  <si>
    <t>Budaörs</t>
  </si>
  <si>
    <t>Bajzek Zsolt</t>
  </si>
  <si>
    <t>IV.kcs Tenisz U12</t>
  </si>
  <si>
    <t>Kesjár Csaba Általános Iskola</t>
  </si>
  <si>
    <t>Kundermann-Weisz Georgina</t>
  </si>
  <si>
    <t>Solymári Hunyadi Mátyás Német Nemzetiségi Általános Iskola, Alapfokú Művészeti Iskola</t>
  </si>
  <si>
    <t>Solymár</t>
  </si>
  <si>
    <t>Varga Tamás Ervin</t>
  </si>
  <si>
    <t>Érdi Vörösmarty Mihály Gimnázium</t>
  </si>
  <si>
    <t>Bálintné Hegedűs Magdolna Ildikó</t>
  </si>
  <si>
    <t>MÁTYÁS Villő</t>
  </si>
  <si>
    <t>Bogyó Tamás</t>
  </si>
  <si>
    <t>Budaörsi 1. Számú Általános Iskola</t>
  </si>
  <si>
    <t>Földes Viktória</t>
  </si>
  <si>
    <t>Vác Városi</t>
  </si>
  <si>
    <t>Váci Piarista Gimnázium</t>
  </si>
  <si>
    <t>Vác</t>
  </si>
  <si>
    <t>Nagyné Bereczki Dalma</t>
  </si>
  <si>
    <t>V.kcs Tenisz U14</t>
  </si>
  <si>
    <t>Cegléd Körzeti</t>
  </si>
  <si>
    <t>Ceglédi Kossuth Lajos Gimnázium</t>
  </si>
  <si>
    <t>Cegléd</t>
  </si>
  <si>
    <t>Benke Balázs</t>
  </si>
  <si>
    <t>Dabasi Táncsics Mihály Gimnázium</t>
  </si>
  <si>
    <t>Dabas</t>
  </si>
  <si>
    <t>Gogolák Pál</t>
  </si>
  <si>
    <t>Dunaharaszti Hunyadi János Német Nemzetiségi Általános Iskola</t>
  </si>
  <si>
    <t>Egyed Csaba</t>
  </si>
  <si>
    <t>Gyömrői Weöres Sándor Általános Iskola és Alapfokú Művészeti Iskola</t>
  </si>
  <si>
    <t>Gyömrő</t>
  </si>
  <si>
    <t>Tamás Krisztián</t>
  </si>
  <si>
    <t xml:space="preserve">Gáncs Botond </t>
  </si>
  <si>
    <t>Oláh Attila, Marosi Katalin</t>
  </si>
  <si>
    <t>VI.kcs Tenisz U16</t>
  </si>
  <si>
    <t>Biatorbágyi Általános Iskola és Magyar-Angol Két Tanítási Nyelvű Általános Iskola</t>
  </si>
  <si>
    <t>Biatorbágy</t>
  </si>
  <si>
    <t>Vági Viktória</t>
  </si>
  <si>
    <t>Monori József Attila Gimnázium</t>
  </si>
  <si>
    <t>Filadelfi Zsolt</t>
  </si>
  <si>
    <t>Dunakeszi IV. Béla Király Gimnázium</t>
  </si>
  <si>
    <t>Eőry Milán</t>
  </si>
  <si>
    <t>Duna Judit Ágnes</t>
  </si>
  <si>
    <t>Gödöllő Városi</t>
  </si>
  <si>
    <t>Premontrei Szent Norbert Gimnázium, Egyházzenei Szakgimnázium, Alapfokú Művészeti Iskola és Kollégium</t>
  </si>
  <si>
    <t>Gödöllő</t>
  </si>
  <si>
    <t>Ferencz Anna</t>
  </si>
  <si>
    <t>Százhalombattai Arany János Általános Iskola és Gimnázium</t>
  </si>
  <si>
    <t>Molnárné Kálmán Tünde</t>
  </si>
  <si>
    <t>Vágó Zoltán</t>
  </si>
  <si>
    <t>Szentendre Körzeti</t>
  </si>
  <si>
    <t>Apátkúti Erdei Általános Iskola</t>
  </si>
  <si>
    <t xml:space="preserve">Visegrád </t>
  </si>
  <si>
    <t>Kővári Olivia Sophie</t>
  </si>
  <si>
    <t>Németh Eszter</t>
  </si>
  <si>
    <t>Budaörsi Illyés Gyula Gimnázium, Technikum és Szakképző Iskola</t>
  </si>
  <si>
    <t>Kapusy Péter</t>
  </si>
  <si>
    <t>Sándor Zsófi</t>
  </si>
  <si>
    <t>Ranglista L16: 78.</t>
  </si>
  <si>
    <t>Pittner Dénes Általános Iskola és Alapfokú Művészeti Iskola</t>
  </si>
  <si>
    <t>Péteri</t>
  </si>
  <si>
    <t>Bürgés Gábor</t>
  </si>
  <si>
    <t>VII.kcs Tenisz U18</t>
  </si>
  <si>
    <t>Bálint Márton Általános Iskola és Gimnázium</t>
  </si>
  <si>
    <t xml:space="preserve">Törökbálint </t>
  </si>
  <si>
    <t>Markovics Miklós</t>
  </si>
  <si>
    <t>Hertelendy Gergő</t>
  </si>
  <si>
    <t>Tóth Levente</t>
  </si>
  <si>
    <t>Szigetszentmiklósi Batthyány Kázmér Gimnázium</t>
  </si>
  <si>
    <t>Szigetszentmiklós</t>
  </si>
  <si>
    <t>Abt Krisztina</t>
  </si>
  <si>
    <t>Dunakeszi Radnóti Miklós Gimnázium</t>
  </si>
  <si>
    <t>Horváth Balázs</t>
  </si>
  <si>
    <t>Váci Madách Imre Gimnázium</t>
  </si>
  <si>
    <t>Solymos Andrea</t>
  </si>
  <si>
    <t>Egri Gyula</t>
  </si>
  <si>
    <t>Czirbus Lili</t>
  </si>
  <si>
    <t>Koren Natasa</t>
  </si>
  <si>
    <t>Érdi SZC Százhalombattai Széchenyi István Technikum és Gimnázium</t>
  </si>
  <si>
    <t>Bóka Győző Örs</t>
  </si>
  <si>
    <t>Prohászka Ottokár Katolikus Gimnázium</t>
  </si>
  <si>
    <t>Kutasy  Pál</t>
  </si>
  <si>
    <t>Közép-magyarországi ASzC Dr. Szepesi László Mezőgazdasági Technikum, Szakképző Iskola és Kollégium</t>
  </si>
  <si>
    <t xml:space="preserve">Piliscsaba </t>
  </si>
  <si>
    <t>Kósa  Tibor</t>
  </si>
  <si>
    <t>VIII.kcs Tenisz U18+</t>
  </si>
  <si>
    <t>Brinyiczki András</t>
  </si>
  <si>
    <t>Nádasy Réka Sarolta</t>
  </si>
  <si>
    <t>Pásztory Ildikó</t>
  </si>
  <si>
    <t>Kárász Péter</t>
  </si>
  <si>
    <t>Krúdy Péter</t>
  </si>
  <si>
    <t>Barta Kinga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</si>
</sst>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10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.5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7"/>
      <color rgb="FFFF0000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5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2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5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14" fontId="19" fillId="4" borderId="5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vertical="center"/>
    </xf>
    <xf numFmtId="49" fontId="19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21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2" fillId="2" borderId="0" xfId="1" applyFont="1" applyFill="1"/>
    <xf numFmtId="0" fontId="0" fillId="0" borderId="0" xfId="0" applyAlignment="1">
      <alignment horizontal="center"/>
    </xf>
    <xf numFmtId="49" fontId="23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6" xfId="0" applyNumberFormat="1" applyFont="1" applyFill="1" applyBorder="1" applyAlignment="1">
      <alignment vertical="center"/>
    </xf>
    <xf numFmtId="49" fontId="23" fillId="2" borderId="6" xfId="0" applyNumberFormat="1" applyFont="1" applyFill="1" applyBorder="1" applyAlignment="1">
      <alignment horizontal="right" vertical="center"/>
    </xf>
    <xf numFmtId="49" fontId="25" fillId="2" borderId="0" xfId="0" applyNumberFormat="1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20" fillId="2" borderId="7" xfId="0" applyNumberFormat="1" applyFont="1" applyFill="1" applyBorder="1" applyAlignment="1">
      <alignment horizontal="left" vertical="center"/>
    </xf>
    <xf numFmtId="49" fontId="20" fillId="2" borderId="7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vertical="center"/>
    </xf>
    <xf numFmtId="0" fontId="19" fillId="2" borderId="0" xfId="2" applyNumberFormat="1" applyFont="1" applyFill="1" applyAlignment="1" applyProtection="1">
      <alignment vertical="center"/>
      <protection locked="0"/>
    </xf>
    <xf numFmtId="0" fontId="20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0" fillId="0" borderId="6" xfId="0" applyNumberFormat="1" applyFont="1" applyBorder="1" applyAlignment="1">
      <alignment horizontal="right" vertical="center"/>
    </xf>
    <xf numFmtId="49" fontId="10" fillId="6" borderId="0" xfId="0" applyNumberFormat="1" applyFont="1" applyFill="1" applyAlignment="1">
      <alignment vertical="center"/>
    </xf>
    <xf numFmtId="49" fontId="10" fillId="6" borderId="17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49" fontId="13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vertical="center"/>
    </xf>
    <xf numFmtId="49" fontId="20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165" fontId="0" fillId="0" borderId="0" xfId="0" applyNumberFormat="1" applyAlignment="1">
      <alignment horizontal="center"/>
    </xf>
    <xf numFmtId="0" fontId="20" fillId="0" borderId="6" xfId="0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/>
    <xf numFmtId="49" fontId="21" fillId="0" borderId="0" xfId="0" applyNumberFormat="1" applyFont="1"/>
    <xf numFmtId="49" fontId="17" fillId="0" borderId="0" xfId="0" applyNumberFormat="1" applyFont="1" applyAlignment="1">
      <alignment horizontal="left"/>
    </xf>
    <xf numFmtId="49" fontId="18" fillId="2" borderId="19" xfId="0" applyNumberFormat="1" applyFont="1" applyFill="1" applyBorder="1" applyAlignment="1">
      <alignment horizontal="left" vertical="center"/>
    </xf>
    <xf numFmtId="49" fontId="18" fillId="2" borderId="20" xfId="0" applyNumberFormat="1" applyFont="1" applyFill="1" applyBorder="1" applyAlignment="1">
      <alignment horizontal="left" vertical="center"/>
    </xf>
    <xf numFmtId="49" fontId="10" fillId="2" borderId="21" xfId="0" applyNumberFormat="1" applyFont="1" applyFill="1" applyBorder="1" applyAlignment="1">
      <alignment horizontal="center" wrapText="1"/>
    </xf>
    <xf numFmtId="49" fontId="10" fillId="2" borderId="15" xfId="0" applyNumberFormat="1" applyFont="1" applyFill="1" applyBorder="1" applyAlignment="1">
      <alignment horizontal="center" wrapText="1"/>
    </xf>
    <xf numFmtId="49" fontId="10" fillId="5" borderId="21" xfId="0" applyNumberFormat="1" applyFont="1" applyFill="1" applyBorder="1" applyAlignment="1">
      <alignment horizontal="center" wrapText="1"/>
    </xf>
    <xf numFmtId="0" fontId="38" fillId="2" borderId="15" xfId="0" applyFont="1" applyFill="1" applyBorder="1" applyAlignment="1">
      <alignment horizontal="center" wrapText="1"/>
    </xf>
    <xf numFmtId="49" fontId="39" fillId="0" borderId="0" xfId="0" applyNumberFormat="1" applyFont="1" applyAlignment="1">
      <alignment horizontal="left"/>
    </xf>
    <xf numFmtId="49" fontId="18" fillId="2" borderId="20" xfId="0" applyNumberFormat="1" applyFont="1" applyFill="1" applyBorder="1" applyAlignment="1">
      <alignment horizontal="right" vertical="center"/>
    </xf>
    <xf numFmtId="49" fontId="11" fillId="2" borderId="20" xfId="0" applyNumberFormat="1" applyFont="1" applyFill="1" applyBorder="1" applyAlignment="1">
      <alignment horizontal="left" vertical="center"/>
    </xf>
    <xf numFmtId="49" fontId="18" fillId="6" borderId="4" xfId="0" applyNumberFormat="1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/>
    </xf>
    <xf numFmtId="0" fontId="38" fillId="5" borderId="15" xfId="0" applyFont="1" applyFill="1" applyBorder="1" applyAlignment="1">
      <alignment horizontal="center" wrapText="1"/>
    </xf>
    <xf numFmtId="0" fontId="21" fillId="5" borderId="12" xfId="0" applyFont="1" applyFill="1" applyBorder="1" applyAlignment="1">
      <alignment horizontal="center" vertical="center"/>
    </xf>
    <xf numFmtId="0" fontId="43" fillId="0" borderId="0" xfId="0" applyFont="1"/>
    <xf numFmtId="0" fontId="17" fillId="0" borderId="0" xfId="0" applyFont="1"/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49" fontId="33" fillId="0" borderId="0" xfId="0" applyNumberFormat="1" applyFont="1" applyAlignment="1">
      <alignment vertical="top"/>
    </xf>
    <xf numFmtId="49" fontId="34" fillId="0" borderId="0" xfId="0" applyNumberFormat="1" applyFont="1"/>
    <xf numFmtId="49" fontId="17" fillId="0" borderId="0" xfId="0" applyNumberFormat="1" applyFont="1"/>
    <xf numFmtId="49" fontId="37" fillId="2" borderId="0" xfId="0" applyNumberFormat="1" applyFont="1" applyFill="1" applyAlignment="1">
      <alignment vertical="center"/>
    </xf>
    <xf numFmtId="49" fontId="19" fillId="0" borderId="6" xfId="0" applyNumberFormat="1" applyFont="1" applyBorder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19" fillId="0" borderId="6" xfId="2" applyNumberFormat="1" applyFont="1" applyBorder="1" applyAlignment="1" applyProtection="1">
      <alignment vertical="center"/>
      <protection locked="0"/>
    </xf>
    <xf numFmtId="49" fontId="10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49" fontId="43" fillId="2" borderId="0" xfId="0" applyNumberFormat="1" applyFont="1" applyFill="1" applyAlignment="1">
      <alignment horizontal="center" vertical="center"/>
    </xf>
    <xf numFmtId="49" fontId="43" fillId="2" borderId="0" xfId="0" applyNumberFormat="1" applyFont="1" applyFill="1" applyAlignment="1">
      <alignment vertical="center"/>
    </xf>
    <xf numFmtId="49" fontId="45" fillId="2" borderId="0" xfId="0" applyNumberFormat="1" applyFont="1" applyFill="1" applyAlignment="1">
      <alignment horizontal="center" vertical="center"/>
    </xf>
    <xf numFmtId="0" fontId="47" fillId="7" borderId="7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7" xfId="0" applyFont="1" applyBorder="1" applyAlignment="1">
      <alignment horizontal="center" vertical="center"/>
    </xf>
    <xf numFmtId="0" fontId="49" fillId="6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49" fontId="50" fillId="6" borderId="0" xfId="0" applyNumberFormat="1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21" fillId="0" borderId="10" xfId="0" applyFont="1" applyBorder="1" applyAlignment="1">
      <alignment vertical="center"/>
    </xf>
    <xf numFmtId="49" fontId="49" fillId="2" borderId="0" xfId="0" applyNumberFormat="1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53" fillId="8" borderId="23" xfId="0" applyFont="1" applyFill="1" applyBorder="1" applyAlignment="1">
      <alignment horizontal="right" vertical="center"/>
    </xf>
    <xf numFmtId="0" fontId="48" fillId="0" borderId="7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48" fillId="0" borderId="18" xfId="0" applyFont="1" applyBorder="1" applyAlignment="1">
      <alignment horizontal="center" vertical="center"/>
    </xf>
    <xf numFmtId="0" fontId="48" fillId="0" borderId="17" xfId="0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3" fillId="8" borderId="17" xfId="0" applyFont="1" applyFill="1" applyBorder="1" applyAlignment="1">
      <alignment horizontal="right" vertical="center"/>
    </xf>
    <xf numFmtId="49" fontId="48" fillId="0" borderId="7" xfId="0" applyNumberFormat="1" applyFont="1" applyBorder="1" applyAlignment="1">
      <alignment vertical="center"/>
    </xf>
    <xf numFmtId="49" fontId="48" fillId="0" borderId="0" xfId="0" applyNumberFormat="1" applyFont="1" applyAlignment="1">
      <alignment vertical="center"/>
    </xf>
    <xf numFmtId="0" fontId="48" fillId="0" borderId="17" xfId="0" applyFont="1" applyBorder="1" applyAlignment="1">
      <alignment vertical="center"/>
    </xf>
    <xf numFmtId="0" fontId="48" fillId="0" borderId="18" xfId="0" applyFont="1" applyBorder="1" applyAlignment="1">
      <alignment vertical="center"/>
    </xf>
    <xf numFmtId="0" fontId="54" fillId="0" borderId="18" xfId="0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4" fillId="0" borderId="7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56" fillId="0" borderId="0" xfId="0" applyFont="1" applyAlignment="1">
      <alignment vertical="center"/>
    </xf>
    <xf numFmtId="49" fontId="57" fillId="2" borderId="0" xfId="0" applyNumberFormat="1" applyFont="1" applyFill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49" fontId="21" fillId="6" borderId="0" xfId="0" applyNumberFormat="1" applyFont="1" applyFill="1" applyAlignment="1">
      <alignment vertical="center"/>
    </xf>
    <xf numFmtId="49" fontId="36" fillId="6" borderId="0" xfId="0" applyNumberFormat="1" applyFont="1" applyFill="1" applyAlignment="1">
      <alignment horizontal="center" vertical="center"/>
    </xf>
    <xf numFmtId="49" fontId="59" fillId="0" borderId="0" xfId="0" applyNumberFormat="1" applyFont="1" applyAlignment="1">
      <alignment horizontal="center" vertical="center"/>
    </xf>
    <xf numFmtId="49" fontId="58" fillId="6" borderId="0" xfId="0" applyNumberFormat="1" applyFont="1" applyFill="1" applyAlignment="1">
      <alignment vertical="center"/>
    </xf>
    <xf numFmtId="49" fontId="59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1" fillId="2" borderId="24" xfId="0" applyFont="1" applyFill="1" applyBorder="1" applyAlignment="1">
      <alignment vertical="center"/>
    </xf>
    <xf numFmtId="0" fontId="31" fillId="2" borderId="25" xfId="0" applyFont="1" applyFill="1" applyBorder="1" applyAlignment="1">
      <alignment vertical="center"/>
    </xf>
    <xf numFmtId="49" fontId="60" fillId="2" borderId="25" xfId="0" applyNumberFormat="1" applyFont="1" applyFill="1" applyBorder="1" applyAlignment="1">
      <alignment horizontal="center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5" xfId="0" applyNumberFormat="1" applyFont="1" applyFill="1" applyBorder="1" applyAlignment="1">
      <alignment horizontal="centerContinuous" vertical="center"/>
    </xf>
    <xf numFmtId="49" fontId="60" fillId="2" borderId="26" xfId="0" applyNumberFormat="1" applyFont="1" applyFill="1" applyBorder="1" applyAlignment="1">
      <alignment horizontal="centerContinuous" vertical="center"/>
    </xf>
    <xf numFmtId="49" fontId="61" fillId="2" borderId="25" xfId="0" applyNumberFormat="1" applyFont="1" applyFill="1" applyBorder="1" applyAlignment="1">
      <alignment vertical="center"/>
    </xf>
    <xf numFmtId="49" fontId="61" fillId="2" borderId="26" xfId="0" applyNumberFormat="1" applyFont="1" applyFill="1" applyBorder="1" applyAlignment="1">
      <alignment vertical="center"/>
    </xf>
    <xf numFmtId="49" fontId="31" fillId="2" borderId="25" xfId="0" applyNumberFormat="1" applyFont="1" applyFill="1" applyBorder="1" applyAlignment="1">
      <alignment horizontal="left" vertical="center"/>
    </xf>
    <xf numFmtId="49" fontId="31" fillId="0" borderId="25" xfId="0" applyNumberFormat="1" applyFont="1" applyBorder="1" applyAlignment="1">
      <alignment horizontal="left" vertical="center"/>
    </xf>
    <xf numFmtId="49" fontId="61" fillId="6" borderId="26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10" fillId="6" borderId="0" xfId="0" applyNumberFormat="1" applyFont="1" applyFill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49" fontId="43" fillId="0" borderId="17" xfId="0" applyNumberFormat="1" applyFont="1" applyBorder="1" applyAlignment="1">
      <alignment vertical="center"/>
    </xf>
    <xf numFmtId="49" fontId="31" fillId="2" borderId="28" xfId="0" applyNumberFormat="1" applyFont="1" applyFill="1" applyBorder="1" applyAlignment="1">
      <alignment vertical="center"/>
    </xf>
    <xf numFmtId="49" fontId="31" fillId="2" borderId="29" xfId="0" applyNumberFormat="1" applyFont="1" applyFill="1" applyBorder="1" applyAlignment="1">
      <alignment vertical="center"/>
    </xf>
    <xf numFmtId="49" fontId="43" fillId="2" borderId="17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49" fontId="43" fillId="0" borderId="7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43" fillId="0" borderId="18" xfId="0" applyNumberFormat="1" applyFont="1" applyBorder="1" applyAlignment="1">
      <alignment vertical="center"/>
    </xf>
    <xf numFmtId="49" fontId="10" fillId="0" borderId="30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horizontal="right" vertical="center"/>
    </xf>
    <xf numFmtId="0" fontId="10" fillId="2" borderId="27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center" vertical="center"/>
    </xf>
    <xf numFmtId="49" fontId="10" fillId="6" borderId="18" xfId="0" applyNumberFormat="1" applyFont="1" applyFill="1" applyBorder="1" applyAlignment="1">
      <alignment vertical="center"/>
    </xf>
    <xf numFmtId="49" fontId="38" fillId="0" borderId="7" xfId="0" applyNumberFormat="1" applyFont="1" applyBorder="1" applyAlignment="1">
      <alignment horizontal="center" vertical="center"/>
    </xf>
    <xf numFmtId="0" fontId="53" fillId="8" borderId="18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49" fillId="6" borderId="0" xfId="0" applyFont="1" applyFill="1" applyAlignment="1">
      <alignment horizontal="center" vertical="center"/>
    </xf>
    <xf numFmtId="49" fontId="49" fillId="6" borderId="0" xfId="0" applyNumberFormat="1" applyFont="1" applyFill="1" applyAlignment="1">
      <alignment horizontal="center" vertical="center"/>
    </xf>
    <xf numFmtId="49" fontId="10" fillId="6" borderId="7" xfId="0" applyNumberFormat="1" applyFont="1" applyFill="1" applyBorder="1" applyAlignment="1">
      <alignment vertical="center"/>
    </xf>
    <xf numFmtId="49" fontId="31" fillId="2" borderId="29" xfId="0" applyNumberFormat="1" applyFont="1" applyFill="1" applyBorder="1" applyAlignment="1">
      <alignment horizontal="left" vertical="center"/>
    </xf>
    <xf numFmtId="49" fontId="61" fillId="2" borderId="29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31" fillId="2" borderId="27" xfId="0" applyFont="1" applyFill="1" applyBorder="1" applyAlignment="1">
      <alignment vertical="center"/>
    </xf>
    <xf numFmtId="49" fontId="10" fillId="2" borderId="27" xfId="0" applyNumberFormat="1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6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8" fillId="2" borderId="32" xfId="0" applyFont="1" applyFill="1" applyBorder="1" applyAlignment="1">
      <alignment horizontal="left" vertical="center"/>
    </xf>
    <xf numFmtId="0" fontId="29" fillId="2" borderId="33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28" xfId="0" applyNumberFormat="1" applyFont="1" applyFill="1" applyBorder="1" applyAlignment="1">
      <alignment vertical="center"/>
    </xf>
    <xf numFmtId="49" fontId="10" fillId="2" borderId="29" xfId="0" applyNumberFormat="1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vertical="center"/>
    </xf>
    <xf numFmtId="49" fontId="64" fillId="0" borderId="0" xfId="0" applyNumberFormat="1" applyFont="1" applyAlignment="1">
      <alignment horizontal="center"/>
    </xf>
    <xf numFmtId="49" fontId="10" fillId="2" borderId="34" xfId="0" applyNumberFormat="1" applyFont="1" applyFill="1" applyBorder="1" applyAlignment="1">
      <alignment horizontal="center" wrapText="1"/>
    </xf>
    <xf numFmtId="0" fontId="21" fillId="0" borderId="3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wrapText="1"/>
    </xf>
    <xf numFmtId="49" fontId="12" fillId="0" borderId="0" xfId="0" applyNumberFormat="1" applyFont="1" applyAlignment="1">
      <alignment vertical="top"/>
    </xf>
    <xf numFmtId="0" fontId="32" fillId="5" borderId="18" xfId="0" applyFont="1" applyFill="1" applyBorder="1" applyAlignment="1">
      <alignment horizontal="center" vertical="center"/>
    </xf>
    <xf numFmtId="49" fontId="10" fillId="5" borderId="36" xfId="0" applyNumberFormat="1" applyFont="1" applyFill="1" applyBorder="1" applyAlignment="1">
      <alignment horizontal="center" wrapText="1"/>
    </xf>
    <xf numFmtId="1" fontId="32" fillId="5" borderId="11" xfId="0" applyNumberFormat="1" applyFont="1" applyFill="1" applyBorder="1" applyAlignment="1">
      <alignment horizontal="center" vertical="center"/>
    </xf>
    <xf numFmtId="49" fontId="10" fillId="5" borderId="37" xfId="0" applyNumberFormat="1" applyFont="1" applyFill="1" applyBorder="1" applyAlignment="1">
      <alignment horizontal="center" wrapText="1"/>
    </xf>
    <xf numFmtId="1" fontId="32" fillId="5" borderId="38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14" fontId="19" fillId="0" borderId="6" xfId="0" applyNumberFormat="1" applyFont="1" applyBorder="1" applyAlignment="1">
      <alignment horizontal="left" vertical="center"/>
    </xf>
    <xf numFmtId="49" fontId="65" fillId="2" borderId="4" xfId="0" applyNumberFormat="1" applyFont="1" applyFill="1" applyBorder="1" applyAlignment="1">
      <alignment vertical="center"/>
    </xf>
    <xf numFmtId="49" fontId="65" fillId="2" borderId="0" xfId="0" applyNumberFormat="1" applyFont="1" applyFill="1" applyAlignment="1">
      <alignment vertical="center"/>
    </xf>
    <xf numFmtId="49" fontId="66" fillId="2" borderId="0" xfId="0" applyNumberFormat="1" applyFont="1" applyFill="1" applyAlignment="1">
      <alignment horizontal="left" vertical="center"/>
    </xf>
    <xf numFmtId="49" fontId="39" fillId="0" borderId="0" xfId="0" applyNumberFormat="1" applyFont="1" applyAlignment="1">
      <alignment horizontal="center"/>
    </xf>
    <xf numFmtId="0" fontId="0" fillId="2" borderId="31" xfId="0" applyFill="1" applyBorder="1" applyAlignment="1">
      <alignment horizontal="center" vertical="center"/>
    </xf>
    <xf numFmtId="49" fontId="11" fillId="6" borderId="0" xfId="0" applyNumberFormat="1" applyFont="1" applyFill="1" applyAlignment="1">
      <alignment horizontal="left" vertical="center"/>
    </xf>
    <xf numFmtId="49" fontId="21" fillId="0" borderId="12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46" fillId="0" borderId="7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49" fontId="10" fillId="0" borderId="7" xfId="0" applyNumberFormat="1" applyFont="1" applyBorder="1" applyAlignment="1">
      <alignment horizontal="right" vertical="center"/>
    </xf>
    <xf numFmtId="49" fontId="10" fillId="2" borderId="29" xfId="0" applyNumberFormat="1" applyFont="1" applyFill="1" applyBorder="1" applyAlignment="1">
      <alignment horizontal="right" vertical="center"/>
    </xf>
    <xf numFmtId="0" fontId="31" fillId="2" borderId="17" xfId="0" applyFont="1" applyFill="1" applyBorder="1" applyAlignment="1">
      <alignment vertical="center"/>
    </xf>
    <xf numFmtId="0" fontId="31" fillId="2" borderId="26" xfId="0" applyFont="1" applyFill="1" applyBorder="1" applyAlignment="1">
      <alignment vertical="center"/>
    </xf>
    <xf numFmtId="49" fontId="10" fillId="0" borderId="28" xfId="0" applyNumberFormat="1" applyFont="1" applyBorder="1" applyAlignment="1">
      <alignment vertical="center"/>
    </xf>
    <xf numFmtId="49" fontId="10" fillId="0" borderId="29" xfId="0" applyNumberFormat="1" applyFont="1" applyBorder="1" applyAlignment="1">
      <alignment vertical="center"/>
    </xf>
    <xf numFmtId="49" fontId="10" fillId="0" borderId="29" xfId="0" applyNumberFormat="1" applyFont="1" applyBorder="1" applyAlignment="1">
      <alignment horizontal="right" vertical="center"/>
    </xf>
    <xf numFmtId="49" fontId="10" fillId="0" borderId="23" xfId="0" applyNumberFormat="1" applyFont="1" applyBorder="1" applyAlignment="1">
      <alignment horizontal="right" vertical="center"/>
    </xf>
    <xf numFmtId="0" fontId="46" fillId="0" borderId="0" xfId="0" applyFont="1" applyAlignment="1">
      <alignment horizontal="center" vertical="center" shrinkToFit="1"/>
    </xf>
    <xf numFmtId="0" fontId="21" fillId="0" borderId="39" xfId="0" applyFont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 shrinkToFit="1"/>
    </xf>
    <xf numFmtId="0" fontId="25" fillId="2" borderId="0" xfId="0" applyFont="1" applyFill="1" applyAlignment="1">
      <alignment horizontal="right" vertical="center"/>
    </xf>
    <xf numFmtId="0" fontId="65" fillId="2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vertical="center"/>
    </xf>
    <xf numFmtId="49" fontId="69" fillId="2" borderId="19" xfId="0" applyNumberFormat="1" applyFont="1" applyFill="1" applyBorder="1" applyAlignment="1">
      <alignment horizontal="left" vertical="center"/>
    </xf>
    <xf numFmtId="0" fontId="71" fillId="0" borderId="7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49" fontId="13" fillId="6" borderId="0" xfId="0" applyNumberFormat="1" applyFont="1" applyFill="1" applyAlignment="1">
      <alignment vertical="top"/>
    </xf>
    <xf numFmtId="49" fontId="6" fillId="6" borderId="0" xfId="0" applyNumberFormat="1" applyFont="1" applyFill="1" applyAlignment="1">
      <alignment vertical="top"/>
    </xf>
    <xf numFmtId="49" fontId="64" fillId="6" borderId="0" xfId="0" applyNumberFormat="1" applyFont="1" applyFill="1" applyAlignment="1">
      <alignment vertical="top"/>
    </xf>
    <xf numFmtId="49" fontId="33" fillId="6" borderId="0" xfId="0" applyNumberFormat="1" applyFont="1" applyFill="1" applyAlignment="1">
      <alignment vertical="top"/>
    </xf>
    <xf numFmtId="49" fontId="39" fillId="6" borderId="0" xfId="0" applyNumberFormat="1" applyFont="1" applyFill="1" applyAlignment="1">
      <alignment horizontal="center"/>
    </xf>
    <xf numFmtId="49" fontId="39" fillId="6" borderId="0" xfId="0" applyNumberFormat="1" applyFont="1" applyFill="1" applyAlignment="1">
      <alignment horizontal="left"/>
    </xf>
    <xf numFmtId="49" fontId="16" fillId="6" borderId="0" xfId="0" applyNumberFormat="1" applyFont="1" applyFill="1" applyAlignment="1">
      <alignment horizontal="left"/>
    </xf>
    <xf numFmtId="0" fontId="68" fillId="6" borderId="0" xfId="0" applyFont="1" applyFill="1"/>
    <xf numFmtId="49" fontId="15" fillId="6" borderId="0" xfId="0" applyNumberFormat="1" applyFont="1" applyFill="1" applyAlignment="1">
      <alignment horizontal="left"/>
    </xf>
    <xf numFmtId="49" fontId="34" fillId="6" borderId="0" xfId="0" applyNumberFormat="1" applyFont="1" applyFill="1"/>
    <xf numFmtId="49" fontId="21" fillId="6" borderId="0" xfId="0" applyNumberFormat="1" applyFont="1" applyFill="1"/>
    <xf numFmtId="49" fontId="17" fillId="6" borderId="0" xfId="0" applyNumberFormat="1" applyFont="1" applyFill="1"/>
    <xf numFmtId="14" fontId="19" fillId="6" borderId="6" xfId="0" applyNumberFormat="1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4" fillId="6" borderId="6" xfId="0" applyNumberFormat="1" applyFont="1" applyFill="1" applyBorder="1" applyAlignment="1">
      <alignment vertical="center"/>
    </xf>
    <xf numFmtId="49" fontId="19" fillId="6" borderId="6" xfId="2" applyNumberFormat="1" applyFont="1" applyFill="1" applyBorder="1" applyAlignment="1" applyProtection="1">
      <alignment vertical="center"/>
      <protection locked="0"/>
    </xf>
    <xf numFmtId="0" fontId="20" fillId="6" borderId="6" xfId="0" applyFont="1" applyFill="1" applyBorder="1" applyAlignment="1">
      <alignment horizontal="left" vertical="center"/>
    </xf>
    <xf numFmtId="49" fontId="20" fillId="6" borderId="6" xfId="0" applyNumberFormat="1" applyFont="1" applyFill="1" applyBorder="1" applyAlignment="1">
      <alignment horizontal="right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 shrinkToFit="1"/>
    </xf>
    <xf numFmtId="0" fontId="47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vertical="center"/>
    </xf>
    <xf numFmtId="0" fontId="48" fillId="6" borderId="7" xfId="0" applyFont="1" applyFill="1" applyBorder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6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 shrinkToFit="1"/>
    </xf>
    <xf numFmtId="0" fontId="51" fillId="6" borderId="0" xfId="0" applyFont="1" applyFill="1" applyAlignment="1">
      <alignment vertical="center"/>
    </xf>
    <xf numFmtId="0" fontId="52" fillId="6" borderId="0" xfId="0" applyFont="1" applyFill="1" applyAlignment="1">
      <alignment vertical="center"/>
    </xf>
    <xf numFmtId="0" fontId="48" fillId="6" borderId="7" xfId="0" applyFont="1" applyFill="1" applyBorder="1" applyAlignment="1">
      <alignment vertical="center"/>
    </xf>
    <xf numFmtId="0" fontId="0" fillId="6" borderId="7" xfId="0" applyFill="1" applyBorder="1"/>
    <xf numFmtId="0" fontId="48" fillId="6" borderId="18" xfId="0" applyFont="1" applyFill="1" applyBorder="1" applyAlignment="1">
      <alignment horizontal="center" vertical="center"/>
    </xf>
    <xf numFmtId="0" fontId="48" fillId="6" borderId="17" xfId="0" applyFont="1" applyFill="1" applyBorder="1" applyAlignment="1">
      <alignment horizontal="left" vertical="center"/>
    </xf>
    <xf numFmtId="0" fontId="48" fillId="6" borderId="0" xfId="0" applyFont="1" applyFill="1" applyAlignment="1">
      <alignment horizontal="center" vertical="center"/>
    </xf>
    <xf numFmtId="49" fontId="48" fillId="6" borderId="7" xfId="0" applyNumberFormat="1" applyFont="1" applyFill="1" applyBorder="1" applyAlignment="1">
      <alignment vertical="center"/>
    </xf>
    <xf numFmtId="49" fontId="48" fillId="6" borderId="0" xfId="0" applyNumberFormat="1" applyFont="1" applyFill="1" applyAlignment="1">
      <alignment vertical="center"/>
    </xf>
    <xf numFmtId="0" fontId="48" fillId="6" borderId="17" xfId="0" applyFont="1" applyFill="1" applyBorder="1" applyAlignment="1">
      <alignment vertical="center"/>
    </xf>
    <xf numFmtId="49" fontId="48" fillId="6" borderId="17" xfId="0" applyNumberFormat="1" applyFont="1" applyFill="1" applyBorder="1" applyAlignment="1">
      <alignment vertical="center"/>
    </xf>
    <xf numFmtId="0" fontId="48" fillId="6" borderId="18" xfId="0" applyFont="1" applyFill="1" applyBorder="1" applyAlignment="1">
      <alignment vertical="center"/>
    </xf>
    <xf numFmtId="0" fontId="54" fillId="6" borderId="18" xfId="0" applyFont="1" applyFill="1" applyBorder="1" applyAlignment="1">
      <alignment horizontal="center" vertical="center"/>
    </xf>
    <xf numFmtId="0" fontId="55" fillId="6" borderId="0" xfId="0" applyFont="1" applyFill="1" applyAlignment="1">
      <alignment vertical="center"/>
    </xf>
    <xf numFmtId="0" fontId="54" fillId="6" borderId="7" xfId="0" applyFont="1" applyFill="1" applyBorder="1" applyAlignment="1">
      <alignment horizontal="center" vertical="center"/>
    </xf>
    <xf numFmtId="49" fontId="48" fillId="6" borderId="18" xfId="0" applyNumberFormat="1" applyFont="1" applyFill="1" applyBorder="1" applyAlignment="1">
      <alignment vertical="center"/>
    </xf>
    <xf numFmtId="0" fontId="56" fillId="6" borderId="0" xfId="0" applyFont="1" applyFill="1" applyAlignment="1">
      <alignment vertical="center"/>
    </xf>
    <xf numFmtId="0" fontId="10" fillId="6" borderId="0" xfId="0" applyFont="1" applyFill="1" applyAlignment="1">
      <alignment horizontal="right" vertical="center"/>
    </xf>
    <xf numFmtId="0" fontId="49" fillId="6" borderId="0" xfId="0" applyFont="1" applyFill="1" applyAlignment="1">
      <alignment horizontal="left" vertical="center"/>
    </xf>
    <xf numFmtId="0" fontId="21" fillId="6" borderId="0" xfId="0" applyFont="1" applyFill="1"/>
    <xf numFmtId="0" fontId="11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21" fillId="6" borderId="10" xfId="0" applyFont="1" applyFill="1" applyBorder="1" applyAlignment="1">
      <alignment vertical="center"/>
    </xf>
    <xf numFmtId="0" fontId="21" fillId="6" borderId="13" xfId="0" applyFont="1" applyFill="1" applyBorder="1" applyAlignment="1">
      <alignment vertical="center"/>
    </xf>
    <xf numFmtId="0" fontId="21" fillId="6" borderId="16" xfId="0" applyFont="1" applyFill="1" applyBorder="1" applyAlignment="1">
      <alignment vertical="center"/>
    </xf>
    <xf numFmtId="0" fontId="0" fillId="6" borderId="0" xfId="0" applyFill="1"/>
    <xf numFmtId="0" fontId="6" fillId="6" borderId="0" xfId="0" applyFont="1" applyFill="1" applyAlignment="1">
      <alignment vertical="top"/>
    </xf>
    <xf numFmtId="49" fontId="45" fillId="6" borderId="0" xfId="0" applyNumberFormat="1" applyFont="1" applyFill="1" applyAlignment="1">
      <alignment horizontal="center" vertical="center"/>
    </xf>
    <xf numFmtId="49" fontId="38" fillId="6" borderId="0" xfId="0" applyNumberFormat="1" applyFont="1" applyFill="1" applyAlignment="1">
      <alignment horizontal="center" vertical="center"/>
    </xf>
    <xf numFmtId="49" fontId="43" fillId="6" borderId="0" xfId="0" applyNumberFormat="1" applyFont="1" applyFill="1" applyAlignment="1">
      <alignment vertical="center"/>
    </xf>
    <xf numFmtId="49" fontId="43" fillId="6" borderId="17" xfId="0" applyNumberFormat="1" applyFont="1" applyFill="1" applyBorder="1" applyAlignment="1">
      <alignment vertical="center"/>
    </xf>
    <xf numFmtId="49" fontId="31" fillId="6" borderId="28" xfId="0" applyNumberFormat="1" applyFont="1" applyFill="1" applyBorder="1" applyAlignment="1">
      <alignment vertical="center"/>
    </xf>
    <xf numFmtId="49" fontId="31" fillId="6" borderId="29" xfId="0" applyNumberFormat="1" applyFont="1" applyFill="1" applyBorder="1" applyAlignment="1">
      <alignment vertical="center"/>
    </xf>
    <xf numFmtId="49" fontId="43" fillId="6" borderId="7" xfId="0" applyNumberFormat="1" applyFont="1" applyFill="1" applyBorder="1" applyAlignment="1">
      <alignment vertical="center"/>
    </xf>
    <xf numFmtId="49" fontId="43" fillId="6" borderId="18" xfId="0" applyNumberFormat="1" applyFont="1" applyFill="1" applyBorder="1" applyAlignment="1">
      <alignment vertical="center"/>
    </xf>
    <xf numFmtId="49" fontId="38" fillId="6" borderId="7" xfId="0" applyNumberFormat="1" applyFont="1" applyFill="1" applyBorder="1" applyAlignment="1">
      <alignment horizontal="center" vertical="center"/>
    </xf>
    <xf numFmtId="49" fontId="10" fillId="6" borderId="28" xfId="0" applyNumberFormat="1" applyFont="1" applyFill="1" applyBorder="1" applyAlignment="1">
      <alignment vertical="center"/>
    </xf>
    <xf numFmtId="49" fontId="10" fillId="6" borderId="29" xfId="0" applyNumberFormat="1" applyFont="1" applyFill="1" applyBorder="1" applyAlignment="1">
      <alignment vertical="center"/>
    </xf>
    <xf numFmtId="49" fontId="10" fillId="6" borderId="29" xfId="0" applyNumberFormat="1" applyFont="1" applyFill="1" applyBorder="1" applyAlignment="1">
      <alignment horizontal="right" vertical="center"/>
    </xf>
    <xf numFmtId="49" fontId="10" fillId="6" borderId="23" xfId="0" applyNumberFormat="1" applyFont="1" applyFill="1" applyBorder="1" applyAlignment="1">
      <alignment horizontal="right" vertical="center"/>
    </xf>
    <xf numFmtId="49" fontId="10" fillId="6" borderId="30" xfId="0" applyNumberFormat="1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right" vertical="center"/>
    </xf>
    <xf numFmtId="49" fontId="10" fillId="6" borderId="18" xfId="0" applyNumberFormat="1" applyFont="1" applyFill="1" applyBorder="1" applyAlignment="1">
      <alignment horizontal="right" vertical="center"/>
    </xf>
    <xf numFmtId="49" fontId="71" fillId="2" borderId="0" xfId="0" applyNumberFormat="1" applyFont="1" applyFill="1" applyAlignment="1">
      <alignment horizontal="center" vertical="center"/>
    </xf>
    <xf numFmtId="0" fontId="71" fillId="6" borderId="7" xfId="0" applyFont="1" applyFill="1" applyBorder="1" applyAlignment="1">
      <alignment vertical="center"/>
    </xf>
    <xf numFmtId="0" fontId="76" fillId="6" borderId="7" xfId="0" applyFont="1" applyFill="1" applyBorder="1" applyAlignment="1">
      <alignment vertical="center"/>
    </xf>
    <xf numFmtId="49" fontId="76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70" fillId="6" borderId="7" xfId="0" applyFont="1" applyFill="1" applyBorder="1"/>
    <xf numFmtId="0" fontId="71" fillId="6" borderId="7" xfId="0" applyFont="1" applyFill="1" applyBorder="1" applyAlignment="1">
      <alignment horizontal="center" vertical="center" shrinkToFit="1"/>
    </xf>
    <xf numFmtId="0" fontId="74" fillId="6" borderId="7" xfId="0" applyFont="1" applyFill="1" applyBorder="1"/>
    <xf numFmtId="49" fontId="25" fillId="0" borderId="0" xfId="0" applyNumberFormat="1" applyFont="1" applyAlignment="1">
      <alignment vertical="center"/>
    </xf>
    <xf numFmtId="49" fontId="37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right" vertical="center"/>
    </xf>
    <xf numFmtId="49" fontId="44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4" fillId="6" borderId="0" xfId="0" applyFont="1" applyFill="1"/>
    <xf numFmtId="49" fontId="31" fillId="0" borderId="0" xfId="0" applyNumberFormat="1" applyFont="1" applyAlignment="1">
      <alignment horizontal="left" vertical="center"/>
    </xf>
    <xf numFmtId="49" fontId="61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53" fillId="0" borderId="0" xfId="0" applyFont="1" applyAlignment="1">
      <alignment horizontal="right" vertical="center"/>
    </xf>
    <xf numFmtId="49" fontId="60" fillId="2" borderId="29" xfId="0" applyNumberFormat="1" applyFont="1" applyFill="1" applyBorder="1" applyAlignment="1">
      <alignment horizontal="center" vertical="center"/>
    </xf>
    <xf numFmtId="49" fontId="60" fillId="2" borderId="29" xfId="0" applyNumberFormat="1" applyFont="1" applyFill="1" applyBorder="1" applyAlignment="1">
      <alignment vertical="center"/>
    </xf>
    <xf numFmtId="49" fontId="10" fillId="6" borderId="28" xfId="0" applyNumberFormat="1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vertical="center"/>
    </xf>
    <xf numFmtId="0" fontId="0" fillId="6" borderId="23" xfId="0" applyFill="1" applyBorder="1"/>
    <xf numFmtId="49" fontId="10" fillId="6" borderId="27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0" fillId="6" borderId="30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8" fillId="6" borderId="28" xfId="0" applyNumberFormat="1" applyFont="1" applyFill="1" applyBorder="1" applyAlignment="1">
      <alignment horizontal="center" vertical="center"/>
    </xf>
    <xf numFmtId="49" fontId="10" fillId="6" borderId="23" xfId="0" applyNumberFormat="1" applyFont="1" applyFill="1" applyBorder="1" applyAlignment="1">
      <alignment vertical="center"/>
    </xf>
    <xf numFmtId="49" fontId="38" fillId="6" borderId="27" xfId="0" applyNumberFormat="1" applyFont="1" applyFill="1" applyBorder="1" applyAlignment="1">
      <alignment horizontal="center" vertical="center"/>
    </xf>
    <xf numFmtId="49" fontId="38" fillId="6" borderId="30" xfId="0" applyNumberFormat="1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vertical="center"/>
    </xf>
    <xf numFmtId="49" fontId="10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9" xfId="0" applyFill="1" applyBorder="1"/>
    <xf numFmtId="0" fontId="2" fillId="6" borderId="0" xfId="0" applyFont="1" applyFill="1"/>
    <xf numFmtId="0" fontId="77" fillId="2" borderId="0" xfId="0" applyFont="1" applyFill="1" applyAlignment="1">
      <alignment horizontal="center" shrinkToFit="1"/>
    </xf>
    <xf numFmtId="0" fontId="78" fillId="9" borderId="0" xfId="0" applyFont="1" applyFill="1"/>
    <xf numFmtId="0" fontId="78" fillId="6" borderId="0" xfId="0" applyFont="1" applyFill="1"/>
    <xf numFmtId="0" fontId="74" fillId="6" borderId="7" xfId="0" applyFont="1" applyFill="1" applyBorder="1" applyAlignment="1">
      <alignment horizontal="center" vertical="center" shrinkToFit="1"/>
    </xf>
    <xf numFmtId="0" fontId="74" fillId="6" borderId="7" xfId="0" applyFont="1" applyFill="1" applyBorder="1" applyAlignment="1">
      <alignment vertical="center" shrinkToFit="1"/>
    </xf>
    <xf numFmtId="0" fontId="74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70" fillId="6" borderId="0" xfId="0" applyFont="1" applyFill="1" applyAlignment="1">
      <alignment horizontal="center"/>
    </xf>
    <xf numFmtId="0" fontId="0" fillId="6" borderId="5" xfId="0" applyFill="1" applyBorder="1"/>
    <xf numFmtId="0" fontId="74" fillId="6" borderId="0" xfId="0" applyFont="1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70" fillId="6" borderId="0" xfId="0" applyFont="1" applyFill="1" applyAlignment="1">
      <alignment horizontal="center" vertical="center"/>
    </xf>
    <xf numFmtId="49" fontId="21" fillId="3" borderId="0" xfId="0" applyNumberFormat="1" applyFont="1" applyFill="1"/>
    <xf numFmtId="0" fontId="0" fillId="3" borderId="0" xfId="0" applyFill="1" applyAlignment="1">
      <alignment horizontal="center"/>
    </xf>
    <xf numFmtId="49" fontId="21" fillId="4" borderId="0" xfId="0" applyNumberFormat="1" applyFont="1" applyFill="1"/>
    <xf numFmtId="0" fontId="0" fillId="4" borderId="0" xfId="0" applyFill="1" applyAlignment="1">
      <alignment horizontal="center"/>
    </xf>
    <xf numFmtId="49" fontId="21" fillId="10" borderId="0" xfId="0" applyNumberFormat="1" applyFont="1" applyFill="1"/>
    <xf numFmtId="0" fontId="0" fillId="10" borderId="0" xfId="0" applyFill="1" applyAlignment="1">
      <alignment horizontal="center"/>
    </xf>
    <xf numFmtId="0" fontId="70" fillId="9" borderId="0" xfId="0" applyFont="1" applyFill="1" applyAlignment="1">
      <alignment horizontal="center"/>
    </xf>
    <xf numFmtId="0" fontId="79" fillId="6" borderId="0" xfId="0" applyFont="1" applyFill="1" applyAlignment="1">
      <alignment horizontal="center"/>
    </xf>
    <xf numFmtId="0" fontId="79" fillId="9" borderId="0" xfId="0" applyFont="1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1" borderId="38" xfId="0" applyFill="1" applyBorder="1" applyAlignment="1">
      <alignment horizontal="center"/>
    </xf>
    <xf numFmtId="0" fontId="0" fillId="0" borderId="6" xfId="0" applyBorder="1"/>
    <xf numFmtId="49" fontId="20" fillId="4" borderId="5" xfId="0" applyNumberFormat="1" applyFont="1" applyFill="1" applyBorder="1" applyAlignment="1">
      <alignment horizontal="left" vertical="center"/>
    </xf>
    <xf numFmtId="0" fontId="0" fillId="12" borderId="0" xfId="0" applyFill="1"/>
    <xf numFmtId="0" fontId="80" fillId="13" borderId="0" xfId="0" applyFont="1" applyFill="1" applyAlignment="1">
      <alignment horizontal="center" vertical="center"/>
    </xf>
    <xf numFmtId="0" fontId="81" fillId="6" borderId="7" xfId="0" applyFont="1" applyFill="1" applyBorder="1" applyAlignment="1">
      <alignment horizontal="center"/>
    </xf>
    <xf numFmtId="0" fontId="8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82" fillId="6" borderId="0" xfId="0" applyFont="1" applyFill="1" applyAlignment="1">
      <alignment vertical="center"/>
    </xf>
    <xf numFmtId="0" fontId="83" fillId="6" borderId="0" xfId="0" applyFont="1" applyFill="1"/>
    <xf numFmtId="49" fontId="70" fillId="2" borderId="0" xfId="0" applyNumberFormat="1" applyFont="1" applyFill="1" applyAlignment="1">
      <alignment horizontal="center" vertical="center"/>
    </xf>
    <xf numFmtId="49" fontId="13" fillId="4" borderId="26" xfId="0" applyNumberFormat="1" applyFont="1" applyFill="1" applyBorder="1" applyAlignment="1">
      <alignment vertical="center"/>
    </xf>
    <xf numFmtId="0" fontId="76" fillId="0" borderId="7" xfId="0" applyFont="1" applyBorder="1" applyAlignment="1">
      <alignment vertical="center"/>
    </xf>
    <xf numFmtId="0" fontId="65" fillId="0" borderId="2" xfId="0" applyFont="1" applyBorder="1" applyAlignment="1">
      <alignment vertical="center" shrinkToFit="1"/>
    </xf>
    <xf numFmtId="0" fontId="21" fillId="0" borderId="40" xfId="0" applyFont="1" applyBorder="1" applyAlignment="1">
      <alignment horizontal="center" vertical="center"/>
    </xf>
    <xf numFmtId="0" fontId="53" fillId="15" borderId="0" xfId="0" applyFont="1" applyFill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wrapText="1"/>
    </xf>
    <xf numFmtId="49" fontId="21" fillId="0" borderId="6" xfId="0" applyNumberFormat="1" applyFont="1" applyBorder="1" applyAlignment="1">
      <alignment horizontal="left"/>
    </xf>
    <xf numFmtId="0" fontId="21" fillId="0" borderId="4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5" fillId="0" borderId="7" xfId="0" applyFont="1" applyBorder="1" applyAlignment="1">
      <alignment horizontal="center" vertical="center"/>
    </xf>
    <xf numFmtId="0" fontId="88" fillId="0" borderId="0" xfId="0" applyFont="1" applyAlignment="1">
      <alignment horizontal="right" vertical="center"/>
    </xf>
    <xf numFmtId="0" fontId="89" fillId="0" borderId="0" xfId="0" applyFont="1" applyAlignment="1">
      <alignment horizontal="right" vertical="center"/>
    </xf>
    <xf numFmtId="0" fontId="75" fillId="6" borderId="7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0" fontId="49" fillId="7" borderId="7" xfId="0" applyFont="1" applyFill="1" applyBorder="1" applyAlignment="1">
      <alignment horizontal="center" vertical="center"/>
    </xf>
    <xf numFmtId="49" fontId="65" fillId="0" borderId="2" xfId="0" applyNumberFormat="1" applyFont="1" applyBorder="1" applyAlignment="1">
      <alignment vertical="center" shrinkToFit="1"/>
    </xf>
    <xf numFmtId="49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left"/>
    </xf>
    <xf numFmtId="1" fontId="21" fillId="0" borderId="6" xfId="0" applyNumberFormat="1" applyFont="1" applyBorder="1" applyAlignment="1">
      <alignment horizontal="left"/>
    </xf>
    <xf numFmtId="1" fontId="65" fillId="0" borderId="2" xfId="0" applyNumberFormat="1" applyFont="1" applyBorder="1" applyAlignment="1">
      <alignment vertical="center" shrinkToFit="1"/>
    </xf>
    <xf numFmtId="1" fontId="84" fillId="2" borderId="20" xfId="0" applyNumberFormat="1" applyFont="1" applyFill="1" applyBorder="1" applyAlignment="1">
      <alignment horizontal="right" vertical="center"/>
    </xf>
    <xf numFmtId="1" fontId="20" fillId="0" borderId="6" xfId="0" applyNumberFormat="1" applyFont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center" wrapText="1"/>
    </xf>
    <xf numFmtId="1" fontId="21" fillId="0" borderId="4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88" fillId="6" borderId="0" xfId="0" applyFont="1" applyFill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49" fontId="67" fillId="16" borderId="1" xfId="0" applyNumberFormat="1" applyFont="1" applyFill="1" applyBorder="1" applyAlignment="1">
      <alignment vertical="center" shrinkToFit="1"/>
    </xf>
    <xf numFmtId="0" fontId="0" fillId="17" borderId="20" xfId="0" applyFill="1" applyBorder="1" applyAlignment="1">
      <alignment vertical="center"/>
    </xf>
    <xf numFmtId="0" fontId="41" fillId="16" borderId="15" xfId="0" applyFont="1" applyFill="1" applyBorder="1" applyAlignment="1">
      <alignment horizontal="right" vertical="center"/>
    </xf>
    <xf numFmtId="0" fontId="0" fillId="0" borderId="27" xfId="0" applyBorder="1"/>
    <xf numFmtId="0" fontId="0" fillId="2" borderId="26" xfId="0" applyFill="1" applyBorder="1"/>
    <xf numFmtId="0" fontId="74" fillId="3" borderId="0" xfId="0" applyFont="1" applyFill="1" applyAlignment="1">
      <alignment horizontal="center"/>
    </xf>
    <xf numFmtId="0" fontId="74" fillId="4" borderId="0" xfId="0" applyFont="1" applyFill="1" applyAlignment="1">
      <alignment horizontal="center"/>
    </xf>
    <xf numFmtId="0" fontId="74" fillId="10" borderId="0" xfId="0" applyFont="1" applyFill="1" applyAlignment="1">
      <alignment horizontal="center"/>
    </xf>
    <xf numFmtId="0" fontId="49" fillId="16" borderId="0" xfId="0" applyFont="1" applyFill="1" applyAlignment="1">
      <alignment vertical="center"/>
    </xf>
    <xf numFmtId="49" fontId="58" fillId="16" borderId="0" xfId="0" applyNumberFormat="1" applyFont="1" applyFill="1" applyAlignment="1">
      <alignment vertical="center"/>
    </xf>
    <xf numFmtId="49" fontId="25" fillId="17" borderId="0" xfId="0" applyNumberFormat="1" applyFont="1" applyFill="1" applyAlignment="1">
      <alignment horizontal="right" vertical="center"/>
    </xf>
    <xf numFmtId="1" fontId="21" fillId="0" borderId="18" xfId="0" applyNumberFormat="1" applyFont="1" applyBorder="1" applyAlignment="1">
      <alignment horizontal="center" vertical="center"/>
    </xf>
    <xf numFmtId="0" fontId="15" fillId="6" borderId="0" xfId="0" applyFont="1" applyFill="1" applyAlignment="1">
      <alignment horizontal="left"/>
    </xf>
    <xf numFmtId="49" fontId="12" fillId="4" borderId="24" xfId="0" applyNumberFormat="1" applyFont="1" applyFill="1" applyBorder="1" applyAlignment="1">
      <alignment vertical="center"/>
    </xf>
    <xf numFmtId="49" fontId="86" fillId="2" borderId="0" xfId="0" applyNumberFormat="1" applyFont="1" applyFill="1" applyAlignment="1">
      <alignment horizontal="right"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49" fontId="86" fillId="0" borderId="0" xfId="0" applyNumberFormat="1" applyFont="1" applyAlignment="1">
      <alignment horizontal="left" vertical="center"/>
    </xf>
    <xf numFmtId="49" fontId="86" fillId="0" borderId="0" xfId="0" applyNumberFormat="1" applyFont="1" applyAlignment="1">
      <alignment vertical="center"/>
    </xf>
    <xf numFmtId="49" fontId="87" fillId="0" borderId="0" xfId="0" applyNumberFormat="1" applyFont="1" applyAlignment="1">
      <alignment horizontal="center" vertical="center"/>
    </xf>
    <xf numFmtId="49" fontId="87" fillId="0" borderId="0" xfId="0" applyNumberFormat="1" applyFont="1" applyAlignment="1">
      <alignment vertical="center"/>
    </xf>
    <xf numFmtId="0" fontId="86" fillId="0" borderId="0" xfId="0" applyFont="1" applyAlignment="1">
      <alignment vertical="center"/>
    </xf>
    <xf numFmtId="0" fontId="86" fillId="2" borderId="0" xfId="0" applyFont="1" applyFill="1" applyAlignment="1">
      <alignment horizontal="right" vertical="center"/>
    </xf>
    <xf numFmtId="0" fontId="86" fillId="2" borderId="0" xfId="0" applyFont="1" applyFill="1" applyAlignment="1">
      <alignment horizontal="center" vertical="center"/>
    </xf>
    <xf numFmtId="0" fontId="86" fillId="2" borderId="0" xfId="0" applyFont="1" applyFill="1" applyAlignment="1">
      <alignment horizontal="left" vertical="center"/>
    </xf>
    <xf numFmtId="0" fontId="86" fillId="2" borderId="0" xfId="0" applyFont="1" applyFill="1" applyAlignment="1">
      <alignment vertical="center"/>
    </xf>
    <xf numFmtId="0" fontId="87" fillId="2" borderId="0" xfId="0" applyFont="1" applyFill="1" applyAlignment="1">
      <alignment horizontal="center" vertical="center"/>
    </xf>
    <xf numFmtId="0" fontId="87" fillId="2" borderId="0" xfId="0" applyFont="1" applyFill="1" applyAlignment="1">
      <alignment vertical="center"/>
    </xf>
    <xf numFmtId="0" fontId="86" fillId="6" borderId="0" xfId="0" applyFont="1" applyFill="1" applyAlignment="1">
      <alignment vertical="center"/>
    </xf>
    <xf numFmtId="0" fontId="86" fillId="3" borderId="0" xfId="0" applyFont="1" applyFill="1"/>
    <xf numFmtId="0" fontId="86" fillId="3" borderId="0" xfId="0" applyFont="1" applyFill="1" applyAlignment="1">
      <alignment horizontal="center"/>
    </xf>
    <xf numFmtId="0" fontId="86" fillId="6" borderId="0" xfId="0" applyFont="1" applyFill="1"/>
    <xf numFmtId="0" fontId="62" fillId="0" borderId="2" xfId="0" applyFont="1" applyBorder="1" applyAlignment="1">
      <alignment vertical="center" shrinkToFit="1"/>
    </xf>
    <xf numFmtId="0" fontId="57" fillId="6" borderId="7" xfId="0" applyFont="1" applyFill="1" applyBorder="1" applyAlignment="1">
      <alignment vertical="center"/>
    </xf>
    <xf numFmtId="0" fontId="46" fillId="6" borderId="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10" borderId="0" xfId="0" applyFont="1" applyFill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0" borderId="0" xfId="0" applyFont="1"/>
    <xf numFmtId="0" fontId="35" fillId="9" borderId="5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95" fillId="6" borderId="0" xfId="0" applyFont="1" applyFill="1" applyAlignment="1">
      <alignment vertical="center"/>
    </xf>
    <xf numFmtId="0" fontId="95" fillId="6" borderId="0" xfId="0" applyFont="1" applyFill="1" applyAlignment="1">
      <alignment horizontal="center" vertical="center"/>
    </xf>
    <xf numFmtId="49" fontId="31" fillId="2" borderId="0" xfId="0" applyNumberFormat="1" applyFont="1" applyFill="1" applyAlignment="1">
      <alignment vertical="center"/>
    </xf>
    <xf numFmtId="49" fontId="39" fillId="0" borderId="0" xfId="0" applyNumberFormat="1" applyFont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57" fillId="0" borderId="7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96" fillId="0" borderId="2" xfId="0" applyFont="1" applyBorder="1" applyAlignment="1">
      <alignment vertical="center" shrinkToFit="1"/>
    </xf>
    <xf numFmtId="49" fontId="97" fillId="0" borderId="0" xfId="0" applyNumberFormat="1" applyFont="1" applyAlignment="1">
      <alignment vertical="top"/>
    </xf>
    <xf numFmtId="0" fontId="0" fillId="0" borderId="7" xfId="0" applyBorder="1"/>
    <xf numFmtId="0" fontId="1" fillId="0" borderId="0" xfId="3"/>
    <xf numFmtId="49" fontId="102" fillId="0" borderId="5" xfId="3" applyNumberFormat="1" applyFont="1" applyBorder="1" applyAlignment="1">
      <alignment textRotation="90" wrapText="1"/>
    </xf>
    <xf numFmtId="49" fontId="1" fillId="0" borderId="5" xfId="3" applyNumberFormat="1" applyBorder="1"/>
    <xf numFmtId="49" fontId="1" fillId="0" borderId="38" xfId="3" applyNumberFormat="1" applyBorder="1"/>
    <xf numFmtId="49" fontId="98" fillId="16" borderId="38" xfId="3" applyNumberFormat="1" applyFont="1" applyFill="1" applyBorder="1"/>
    <xf numFmtId="0" fontId="1" fillId="0" borderId="0" xfId="3" applyAlignment="1">
      <alignment horizontal="center" vertical="center"/>
    </xf>
    <xf numFmtId="49" fontId="103" fillId="0" borderId="5" xfId="3" applyNumberFormat="1" applyFont="1" applyBorder="1"/>
    <xf numFmtId="49" fontId="1" fillId="0" borderId="38" xfId="3" applyNumberFormat="1" applyBorder="1" applyAlignment="1">
      <alignment horizontal="center" vertical="center"/>
    </xf>
    <xf numFmtId="49" fontId="98" fillId="0" borderId="5" xfId="3" applyNumberFormat="1" applyFont="1" applyBorder="1"/>
    <xf numFmtId="49" fontId="1" fillId="0" borderId="5" xfId="3" applyNumberFormat="1" applyBorder="1" applyAlignment="1">
      <alignment horizontal="center" vertical="center"/>
    </xf>
    <xf numFmtId="49" fontId="1" fillId="0" borderId="0" xfId="3" applyNumberFormat="1"/>
    <xf numFmtId="49" fontId="1" fillId="0" borderId="5" xfId="3" applyNumberFormat="1" applyBorder="1" applyAlignment="1">
      <alignment horizontal="center"/>
    </xf>
    <xf numFmtId="0" fontId="1" fillId="0" borderId="18" xfId="3" applyBorder="1"/>
    <xf numFmtId="49" fontId="103" fillId="0" borderId="0" xfId="3" applyNumberFormat="1" applyFont="1"/>
    <xf numFmtId="49" fontId="98" fillId="0" borderId="5" xfId="3" applyNumberFormat="1" applyFont="1" applyBorder="1" applyAlignment="1">
      <alignment horizontal="center"/>
    </xf>
    <xf numFmtId="0" fontId="103" fillId="0" borderId="18" xfId="3" applyFont="1" applyBorder="1"/>
    <xf numFmtId="49" fontId="1" fillId="0" borderId="5" xfId="3" applyNumberFormat="1" applyBorder="1" applyAlignment="1">
      <alignment horizontal="left"/>
    </xf>
    <xf numFmtId="49" fontId="104" fillId="0" borderId="5" xfId="3" applyNumberFormat="1" applyFont="1" applyBorder="1"/>
    <xf numFmtId="49" fontId="99" fillId="0" borderId="5" xfId="3" applyNumberFormat="1" applyFont="1" applyBorder="1" applyAlignment="1">
      <alignment horizontal="center"/>
    </xf>
    <xf numFmtId="0" fontId="1" fillId="0" borderId="0" xfId="3" applyAlignment="1">
      <alignment horizontal="center"/>
    </xf>
    <xf numFmtId="0" fontId="104" fillId="0" borderId="18" xfId="3" applyFont="1" applyBorder="1"/>
    <xf numFmtId="49" fontId="98" fillId="0" borderId="0" xfId="3" applyNumberFormat="1" applyFont="1"/>
    <xf numFmtId="49" fontId="102" fillId="0" borderId="5" xfId="3" applyNumberFormat="1" applyFont="1" applyBorder="1" applyAlignment="1">
      <alignment horizontal="center" vertical="center" textRotation="90" wrapText="1"/>
    </xf>
    <xf numFmtId="49" fontId="98" fillId="16" borderId="5" xfId="3" applyNumberFormat="1" applyFont="1" applyFill="1" applyBorder="1"/>
    <xf numFmtId="49" fontId="1" fillId="0" borderId="5" xfId="3" applyNumberFormat="1" applyBorder="1" applyAlignment="1">
      <alignment horizontal="left" vertical="center"/>
    </xf>
    <xf numFmtId="49" fontId="98" fillId="0" borderId="38" xfId="3" applyNumberFormat="1" applyFont="1" applyBorder="1"/>
    <xf numFmtId="49" fontId="1" fillId="0" borderId="38" xfId="3" applyNumberFormat="1" applyBorder="1" applyAlignment="1">
      <alignment horizontal="left" vertical="center"/>
    </xf>
    <xf numFmtId="49" fontId="103" fillId="0" borderId="38" xfId="3" applyNumberFormat="1" applyFont="1" applyBorder="1"/>
    <xf numFmtId="49" fontId="99" fillId="0" borderId="5" xfId="3" applyNumberFormat="1" applyFont="1" applyBorder="1" applyAlignment="1">
      <alignment horizontal="center" vertical="center"/>
    </xf>
    <xf numFmtId="49" fontId="1" fillId="0" borderId="5" xfId="3" applyNumberFormat="1" applyBorder="1" applyAlignment="1">
      <alignment vertical="center"/>
    </xf>
    <xf numFmtId="49" fontId="104" fillId="0" borderId="0" xfId="3" applyNumberFormat="1" applyFont="1"/>
    <xf numFmtId="49" fontId="105" fillId="0" borderId="5" xfId="3" applyNumberFormat="1" applyFont="1" applyBorder="1"/>
    <xf numFmtId="0" fontId="104" fillId="0" borderId="5" xfId="3" applyFont="1" applyBorder="1"/>
    <xf numFmtId="49" fontId="1" fillId="0" borderId="0" xfId="3" applyNumberFormat="1" applyAlignment="1">
      <alignment horizontal="center" vertical="center"/>
    </xf>
    <xf numFmtId="0" fontId="106" fillId="0" borderId="0" xfId="3" applyFont="1" applyAlignment="1">
      <alignment wrapText="1"/>
    </xf>
    <xf numFmtId="14" fontId="27" fillId="2" borderId="29" xfId="0" applyNumberFormat="1" applyFont="1" applyFill="1" applyBorder="1" applyAlignment="1">
      <alignment horizontal="left" vertical="center" wrapText="1"/>
    </xf>
    <xf numFmtId="0" fontId="100" fillId="0" borderId="24" xfId="3" applyFont="1" applyBorder="1" applyAlignment="1">
      <alignment horizontal="center" vertical="center"/>
    </xf>
    <xf numFmtId="0" fontId="100" fillId="0" borderId="25" xfId="3" applyFont="1" applyBorder="1" applyAlignment="1">
      <alignment horizontal="center" vertical="center"/>
    </xf>
    <xf numFmtId="0" fontId="100" fillId="0" borderId="26" xfId="3" applyFont="1" applyBorder="1" applyAlignment="1">
      <alignment horizontal="center" vertical="center"/>
    </xf>
    <xf numFmtId="0" fontId="101" fillId="18" borderId="28" xfId="3" applyFont="1" applyFill="1" applyBorder="1" applyAlignment="1">
      <alignment horizontal="center" vertical="center" wrapText="1"/>
    </xf>
    <xf numFmtId="0" fontId="101" fillId="18" borderId="29" xfId="3" applyFont="1" applyFill="1" applyBorder="1" applyAlignment="1">
      <alignment horizontal="center" vertical="center" wrapText="1"/>
    </xf>
    <xf numFmtId="0" fontId="101" fillId="18" borderId="23" xfId="3" applyFont="1" applyFill="1" applyBorder="1" applyAlignment="1">
      <alignment horizontal="center" vertical="center" wrapText="1"/>
    </xf>
    <xf numFmtId="0" fontId="101" fillId="18" borderId="30" xfId="3" applyFont="1" applyFill="1" applyBorder="1" applyAlignment="1">
      <alignment horizontal="center" vertical="center" wrapText="1"/>
    </xf>
    <xf numFmtId="0" fontId="101" fillId="18" borderId="7" xfId="3" applyFont="1" applyFill="1" applyBorder="1" applyAlignment="1">
      <alignment horizontal="center" vertical="center" wrapText="1"/>
    </xf>
    <xf numFmtId="0" fontId="101" fillId="18" borderId="18" xfId="3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3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49" fontId="13" fillId="6" borderId="0" xfId="0" applyNumberFormat="1" applyFont="1" applyFill="1" applyAlignment="1">
      <alignment vertical="top" shrinkToFit="1"/>
    </xf>
    <xf numFmtId="14" fontId="19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6" borderId="7" xfId="0" applyFont="1" applyFill="1" applyBorder="1" applyAlignment="1">
      <alignment vertical="center" shrinkToFit="1"/>
    </xf>
    <xf numFmtId="0" fontId="74" fillId="6" borderId="7" xfId="0" applyFont="1" applyFill="1" applyBorder="1" applyAlignment="1">
      <alignment vertical="center" shrinkToFit="1"/>
    </xf>
    <xf numFmtId="49" fontId="3" fillId="0" borderId="5" xfId="0" applyNumberFormat="1" applyFont="1" applyBorder="1" applyAlignment="1">
      <alignment horizontal="right" vertical="center" shrinkToFit="1"/>
    </xf>
    <xf numFmtId="14" fontId="19" fillId="0" borderId="6" xfId="0" applyNumberFormat="1" applyFont="1" applyBorder="1" applyAlignment="1">
      <alignment horizontal="left" vertical="center"/>
    </xf>
    <xf numFmtId="0" fontId="3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93" fillId="6" borderId="7" xfId="0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 shrinkToFit="1"/>
    </xf>
    <xf numFmtId="16" fontId="3" fillId="0" borderId="5" xfId="0" quotePrefix="1" applyNumberFormat="1" applyFont="1" applyBorder="1" applyAlignment="1">
      <alignment horizontal="center" vertical="center" shrinkToFit="1"/>
    </xf>
    <xf numFmtId="16" fontId="3" fillId="0" borderId="5" xfId="0" quotePrefix="1" applyNumberFormat="1" applyFont="1" applyBorder="1" applyAlignment="1">
      <alignment horizontal="center" vertical="center"/>
    </xf>
    <xf numFmtId="0" fontId="94" fillId="6" borderId="7" xfId="0" applyFont="1" applyFill="1" applyBorder="1" applyAlignment="1">
      <alignment horizontal="center"/>
    </xf>
  </cellXfs>
  <cellStyles count="4">
    <cellStyle name="Hivatkozás" xfId="1" builtinId="8"/>
    <cellStyle name="Normál" xfId="0" builtinId="0"/>
    <cellStyle name="Normál 2" xfId="3" xr:uid="{32D4BC25-DD86-4013-8385-1DE7401F2BF3}"/>
    <cellStyle name="Pénznem" xfId="2" builtinId="4"/>
  </cellStyles>
  <dxfs count="403"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89185" name="Button 1" hidden="1">
              <a:extLst>
                <a:ext uri="{63B3BB69-23CF-44E3-9099-C40C66FF867C}">
                  <a14:compatExt spid="_x0000_s989185"/>
                </a:ext>
                <a:ext uri="{FF2B5EF4-FFF2-40B4-BE49-F238E27FC236}">
                  <a16:creationId xmlns:a16="http://schemas.microsoft.com/office/drawing/2014/main" id="{00000000-0008-0000-0D00-00000118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91233" name="Button 1" hidden="1">
              <a:extLst>
                <a:ext uri="{63B3BB69-23CF-44E3-9099-C40C66FF867C}">
                  <a14:compatExt spid="_x0000_s991233"/>
                </a:ext>
                <a:ext uri="{FF2B5EF4-FFF2-40B4-BE49-F238E27FC236}">
                  <a16:creationId xmlns:a16="http://schemas.microsoft.com/office/drawing/2014/main" id="{00000000-0008-0000-0F00-00000120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94305" name="Button 1" hidden="1">
              <a:extLst>
                <a:ext uri="{63B3BB69-23CF-44E3-9099-C40C66FF867C}">
                  <a14:compatExt spid="_x0000_s994305"/>
                </a:ext>
                <a:ext uri="{FF2B5EF4-FFF2-40B4-BE49-F238E27FC236}">
                  <a16:creationId xmlns:a16="http://schemas.microsoft.com/office/drawing/2014/main" id="{00000000-0008-0000-1100-0000012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96353" name="Button 1" hidden="1">
              <a:extLst>
                <a:ext uri="{63B3BB69-23CF-44E3-9099-C40C66FF867C}">
                  <a14:compatExt spid="_x0000_s996353"/>
                </a:ext>
                <a:ext uri="{FF2B5EF4-FFF2-40B4-BE49-F238E27FC236}">
                  <a16:creationId xmlns:a16="http://schemas.microsoft.com/office/drawing/2014/main" id="{00000000-0008-0000-1300-00000134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98401" name="Button 1" hidden="1">
              <a:extLst>
                <a:ext uri="{63B3BB69-23CF-44E3-9099-C40C66FF867C}">
                  <a14:compatExt spid="_x0000_s998401"/>
                </a:ext>
                <a:ext uri="{FF2B5EF4-FFF2-40B4-BE49-F238E27FC236}">
                  <a16:creationId xmlns:a16="http://schemas.microsoft.com/office/drawing/2014/main" id="{00000000-0008-0000-1500-0000013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00449" name="Button 1" hidden="1">
              <a:extLst>
                <a:ext uri="{63B3BB69-23CF-44E3-9099-C40C66FF867C}">
                  <a14:compatExt spid="_x0000_s1000449"/>
                </a:ext>
                <a:ext uri="{FF2B5EF4-FFF2-40B4-BE49-F238E27FC236}">
                  <a16:creationId xmlns:a16="http://schemas.microsoft.com/office/drawing/2014/main" id="{00000000-0008-0000-1700-00000144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03521" name="Button 1" hidden="1">
              <a:extLst>
                <a:ext uri="{63B3BB69-23CF-44E3-9099-C40C66FF867C}">
                  <a14:compatExt spid="_x0000_s1003521"/>
                </a:ext>
                <a:ext uri="{FF2B5EF4-FFF2-40B4-BE49-F238E27FC236}">
                  <a16:creationId xmlns:a16="http://schemas.microsoft.com/office/drawing/2014/main" id="{00000000-0008-0000-1900-00000150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002497" name="Button 1" hidden="1">
              <a:extLst>
                <a:ext uri="{63B3BB69-23CF-44E3-9099-C40C66FF867C}">
                  <a14:compatExt spid="_x0000_s1002497"/>
                </a:ext>
                <a:ext uri="{FF2B5EF4-FFF2-40B4-BE49-F238E27FC236}">
                  <a16:creationId xmlns:a16="http://schemas.microsoft.com/office/drawing/2014/main" id="{00000000-0008-0000-1A00-0000014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002498" name="Button 2" hidden="1">
              <a:extLst>
                <a:ext uri="{63B3BB69-23CF-44E3-9099-C40C66FF867C}">
                  <a14:compatExt spid="_x0000_s1002498"/>
                </a:ext>
                <a:ext uri="{FF2B5EF4-FFF2-40B4-BE49-F238E27FC236}">
                  <a16:creationId xmlns:a16="http://schemas.microsoft.com/office/drawing/2014/main" id="{00000000-0008-0000-1A00-0000024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38100</xdr:colOff>
      <xdr:row>0</xdr:row>
      <xdr:rowOff>45720</xdr:rowOff>
    </xdr:from>
    <xdr:to>
      <xdr:col>17</xdr:col>
      <xdr:colOff>76200</xdr:colOff>
      <xdr:row>2</xdr:row>
      <xdr:rowOff>7620</xdr:rowOff>
    </xdr:to>
    <xdr:pic>
      <xdr:nvPicPr>
        <xdr:cNvPr id="4" name="Kép 2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420" y="45720"/>
          <a:ext cx="5029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05569" name="Button 1" hidden="1">
              <a:extLst>
                <a:ext uri="{63B3BB69-23CF-44E3-9099-C40C66FF867C}">
                  <a14:compatExt spid="_x0000_s1005569"/>
                </a:ext>
                <a:ext uri="{FF2B5EF4-FFF2-40B4-BE49-F238E27FC236}">
                  <a16:creationId xmlns:a16="http://schemas.microsoft.com/office/drawing/2014/main" id="{00000000-0008-0000-1B00-00000158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07617" name="Button 1" hidden="1">
              <a:extLst>
                <a:ext uri="{63B3BB69-23CF-44E3-9099-C40C66FF867C}">
                  <a14:compatExt spid="_x0000_s1007617"/>
                </a:ext>
                <a:ext uri="{FF2B5EF4-FFF2-40B4-BE49-F238E27FC236}">
                  <a16:creationId xmlns:a16="http://schemas.microsoft.com/office/drawing/2014/main" id="{00000000-0008-0000-1D00-00000160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09665" name="Button 1" hidden="1">
              <a:extLst>
                <a:ext uri="{63B3BB69-23CF-44E3-9099-C40C66FF867C}">
                  <a14:compatExt spid="_x0000_s1009665"/>
                </a:ext>
                <a:ext uri="{FF2B5EF4-FFF2-40B4-BE49-F238E27FC236}">
                  <a16:creationId xmlns:a16="http://schemas.microsoft.com/office/drawing/2014/main" id="{00000000-0008-0000-1F00-00000168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9265" name="Button 1" hidden="1">
              <a:extLst>
                <a:ext uri="{63B3BB69-23CF-44E3-9099-C40C66FF867C}">
                  <a14:compatExt spid="_x0000_s779265"/>
                </a:ext>
                <a:ext uri="{FF2B5EF4-FFF2-40B4-BE49-F238E27FC236}">
                  <a16:creationId xmlns:a16="http://schemas.microsoft.com/office/drawing/2014/main" id="{00000000-0008-0000-0500-00000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1</xdr:row>
      <xdr:rowOff>129540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010689" name="Button 1" hidden="1">
              <a:extLst>
                <a:ext uri="{63B3BB69-23CF-44E3-9099-C40C66FF867C}">
                  <a14:compatExt spid="_x0000_s1010689"/>
                </a:ext>
                <a:ext uri="{FF2B5EF4-FFF2-40B4-BE49-F238E27FC236}">
                  <a16:creationId xmlns:a16="http://schemas.microsoft.com/office/drawing/2014/main" id="{00000000-0008-0000-2000-0000016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010690" name="Button 2" hidden="1">
              <a:extLst>
                <a:ext uri="{63B3BB69-23CF-44E3-9099-C40C66FF867C}">
                  <a14:compatExt spid="_x0000_s1010690"/>
                </a:ext>
                <a:ext uri="{FF2B5EF4-FFF2-40B4-BE49-F238E27FC236}">
                  <a16:creationId xmlns:a16="http://schemas.microsoft.com/office/drawing/2014/main" id="{00000000-0008-0000-2000-0000026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38100</xdr:colOff>
      <xdr:row>0</xdr:row>
      <xdr:rowOff>45720</xdr:rowOff>
    </xdr:from>
    <xdr:to>
      <xdr:col>17</xdr:col>
      <xdr:colOff>76200</xdr:colOff>
      <xdr:row>2</xdr:row>
      <xdr:rowOff>7620</xdr:rowOff>
    </xdr:to>
    <xdr:pic>
      <xdr:nvPicPr>
        <xdr:cNvPr id="4" name="Kép 2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420" y="45720"/>
          <a:ext cx="5029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11713" name="Button 1" hidden="1">
              <a:extLst>
                <a:ext uri="{63B3BB69-23CF-44E3-9099-C40C66FF867C}">
                  <a14:compatExt spid="_x0000_s1011713"/>
                </a:ext>
                <a:ext uri="{FF2B5EF4-FFF2-40B4-BE49-F238E27FC236}">
                  <a16:creationId xmlns:a16="http://schemas.microsoft.com/office/drawing/2014/main" id="{00000000-0008-0000-2100-00000170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15809" name="Button 1" hidden="1">
              <a:extLst>
                <a:ext uri="{63B3BB69-23CF-44E3-9099-C40C66FF867C}">
                  <a14:compatExt spid="_x0000_s1015809"/>
                </a:ext>
                <a:ext uri="{FF2B5EF4-FFF2-40B4-BE49-F238E27FC236}">
                  <a16:creationId xmlns:a16="http://schemas.microsoft.com/office/drawing/2014/main" id="{00000000-0008-0000-2300-00000180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18881" name="Button 1" hidden="1">
              <a:extLst>
                <a:ext uri="{63B3BB69-23CF-44E3-9099-C40C66FF867C}">
                  <a14:compatExt spid="_x0000_s1018881"/>
                </a:ext>
                <a:ext uri="{FF2B5EF4-FFF2-40B4-BE49-F238E27FC236}">
                  <a16:creationId xmlns:a16="http://schemas.microsoft.com/office/drawing/2014/main" id="{00000000-0008-0000-2600-0000018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20929" name="Button 1" hidden="1">
              <a:extLst>
                <a:ext uri="{63B3BB69-23CF-44E3-9099-C40C66FF867C}">
                  <a14:compatExt spid="_x0000_s1020929"/>
                </a:ext>
                <a:ext uri="{FF2B5EF4-FFF2-40B4-BE49-F238E27FC236}">
                  <a16:creationId xmlns:a16="http://schemas.microsoft.com/office/drawing/2014/main" id="{00000000-0008-0000-2800-00000194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021953" name="Button 1" hidden="1">
              <a:extLst>
                <a:ext uri="{63B3BB69-23CF-44E3-9099-C40C66FF867C}">
                  <a14:compatExt spid="_x0000_s1021953"/>
                </a:ext>
                <a:ext uri="{FF2B5EF4-FFF2-40B4-BE49-F238E27FC236}">
                  <a16:creationId xmlns:a16="http://schemas.microsoft.com/office/drawing/2014/main" id="{00000000-0008-0000-2900-00000198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021954" name="Button 2" hidden="1">
              <a:extLst>
                <a:ext uri="{63B3BB69-23CF-44E3-9099-C40C66FF867C}">
                  <a14:compatExt spid="_x0000_s1021954"/>
                </a:ext>
                <a:ext uri="{FF2B5EF4-FFF2-40B4-BE49-F238E27FC236}">
                  <a16:creationId xmlns:a16="http://schemas.microsoft.com/office/drawing/2014/main" id="{00000000-0008-0000-2900-00000298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38100</xdr:colOff>
      <xdr:row>0</xdr:row>
      <xdr:rowOff>45720</xdr:rowOff>
    </xdr:from>
    <xdr:to>
      <xdr:col>17</xdr:col>
      <xdr:colOff>76200</xdr:colOff>
      <xdr:row>2</xdr:row>
      <xdr:rowOff>7620</xdr:rowOff>
    </xdr:to>
    <xdr:pic>
      <xdr:nvPicPr>
        <xdr:cNvPr id="4" name="Kép 2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240" y="45720"/>
          <a:ext cx="5029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659480" name="Kép 2">
          <a:extLst>
            <a:ext uri="{FF2B5EF4-FFF2-40B4-BE49-F238E27FC236}">
              <a16:creationId xmlns:a16="http://schemas.microsoft.com/office/drawing/2014/main" id="{00000000-0008-0000-0300-0000181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22977" name="Button 1" hidden="1">
              <a:extLst>
                <a:ext uri="{63B3BB69-23CF-44E3-9099-C40C66FF867C}">
                  <a14:compatExt spid="_x0000_s1022977"/>
                </a:ext>
                <a:ext uri="{FF2B5EF4-FFF2-40B4-BE49-F238E27FC236}">
                  <a16:creationId xmlns:a16="http://schemas.microsoft.com/office/drawing/2014/main" id="{00000000-0008-0000-2A00-0000019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26049" name="Button 1" hidden="1">
              <a:extLst>
                <a:ext uri="{63B3BB69-23CF-44E3-9099-C40C66FF867C}">
                  <a14:compatExt spid="_x0000_s1026049"/>
                </a:ext>
                <a:ext uri="{FF2B5EF4-FFF2-40B4-BE49-F238E27FC236}">
                  <a16:creationId xmlns:a16="http://schemas.microsoft.com/office/drawing/2014/main" id="{00000000-0008-0000-2C00-000001A8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30145" name="Button 1" hidden="1">
              <a:extLst>
                <a:ext uri="{63B3BB69-23CF-44E3-9099-C40C66FF867C}">
                  <a14:compatExt spid="_x0000_s1030145"/>
                </a:ext>
                <a:ext uri="{FF2B5EF4-FFF2-40B4-BE49-F238E27FC236}">
                  <a16:creationId xmlns:a16="http://schemas.microsoft.com/office/drawing/2014/main" id="{00000000-0008-0000-2E00-000001B8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1032193" name="Button 1" hidden="1">
              <a:extLst>
                <a:ext uri="{63B3BB69-23CF-44E3-9099-C40C66FF867C}">
                  <a14:compatExt spid="_x0000_s1032193"/>
                </a:ext>
                <a:ext uri="{FF2B5EF4-FFF2-40B4-BE49-F238E27FC236}">
                  <a16:creationId xmlns:a16="http://schemas.microsoft.com/office/drawing/2014/main" id="{00000000-0008-0000-3000-000001C0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86113" name="Button 1" hidden="1">
              <a:extLst>
                <a:ext uri="{63B3BB69-23CF-44E3-9099-C40C66FF867C}">
                  <a14:compatExt spid="_x0000_s986113"/>
                </a:ext>
                <a:ext uri="{FF2B5EF4-FFF2-40B4-BE49-F238E27FC236}">
                  <a16:creationId xmlns:a16="http://schemas.microsoft.com/office/drawing/2014/main" id="{00000000-0008-0000-3200-0000010C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3905" name="Button 1" hidden="1">
              <a:extLst>
                <a:ext uri="{63B3BB69-23CF-44E3-9099-C40C66FF867C}">
                  <a14:compatExt spid="_x0000_s763905"/>
                </a:ext>
                <a:ext uri="{FF2B5EF4-FFF2-40B4-BE49-F238E27FC236}">
                  <a16:creationId xmlns:a16="http://schemas.microsoft.com/office/drawing/2014/main" id="{00000000-0008-0000-3300-000001A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5953" name="Button 1" hidden="1">
              <a:extLst>
                <a:ext uri="{63B3BB69-23CF-44E3-9099-C40C66FF867C}">
                  <a14:compatExt spid="_x0000_s765953"/>
                </a:ext>
                <a:ext uri="{FF2B5EF4-FFF2-40B4-BE49-F238E27FC236}">
                  <a16:creationId xmlns:a16="http://schemas.microsoft.com/office/drawing/2014/main" id="{00000000-0008-0000-0700-000001B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281674" name="Button 74" hidden="1">
              <a:extLst>
                <a:ext uri="{63B3BB69-23CF-44E3-9099-C40C66FF867C}">
                  <a14:compatExt spid="_x0000_s281674"/>
                </a:ext>
                <a:ext uri="{FF2B5EF4-FFF2-40B4-BE49-F238E27FC236}">
                  <a16:creationId xmlns:a16="http://schemas.microsoft.com/office/drawing/2014/main" id="{00000000-0008-0000-3400-00004A4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81700" name="Kép 2">
          <a:extLst>
            <a:ext uri="{FF2B5EF4-FFF2-40B4-BE49-F238E27FC236}">
              <a16:creationId xmlns:a16="http://schemas.microsoft.com/office/drawing/2014/main" id="{00000000-0008-0000-3100-0000644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365760</xdr:colOff>
      <xdr:row>1</xdr:row>
      <xdr:rowOff>137160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32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6977" name="Button 1" hidden="1">
              <a:extLst>
                <a:ext uri="{63B3BB69-23CF-44E3-9099-C40C66FF867C}">
                  <a14:compatExt spid="_x0000_s766977"/>
                </a:ext>
                <a:ext uri="{FF2B5EF4-FFF2-40B4-BE49-F238E27FC236}">
                  <a16:creationId xmlns:a16="http://schemas.microsoft.com/office/drawing/2014/main" id="{00000000-0008-0000-3700-000001B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9025" name="Button 1" hidden="1">
              <a:extLst>
                <a:ext uri="{63B3BB69-23CF-44E3-9099-C40C66FF867C}">
                  <a14:compatExt spid="_x0000_s769025"/>
                </a:ext>
                <a:ext uri="{FF2B5EF4-FFF2-40B4-BE49-F238E27FC236}">
                  <a16:creationId xmlns:a16="http://schemas.microsoft.com/office/drawing/2014/main" id="{00000000-0008-0000-3900-000001B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300118" name="Kép 2">
          <a:extLst>
            <a:ext uri="{FF2B5EF4-FFF2-40B4-BE49-F238E27FC236}">
              <a16:creationId xmlns:a16="http://schemas.microsoft.com/office/drawing/2014/main" id="{00000000-0008-0000-3700-0000569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0049" name="Button 1" hidden="1">
              <a:extLst>
                <a:ext uri="{63B3BB69-23CF-44E3-9099-C40C66FF867C}">
                  <a14:compatExt spid="_x0000_s770049"/>
                </a:ext>
                <a:ext uri="{FF2B5EF4-FFF2-40B4-BE49-F238E27FC236}">
                  <a16:creationId xmlns:a16="http://schemas.microsoft.com/office/drawing/2014/main" id="{00000000-0008-0000-3B00-000001C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395" y="60960"/>
          <a:ext cx="512445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1073" name="Button 1" hidden="1">
              <a:extLst>
                <a:ext uri="{63B3BB69-23CF-44E3-9099-C40C66FF867C}">
                  <a14:compatExt spid="_x0000_s771073"/>
                </a:ext>
                <a:ext uri="{FF2B5EF4-FFF2-40B4-BE49-F238E27FC236}">
                  <a16:creationId xmlns:a16="http://schemas.microsoft.com/office/drawing/2014/main" id="{00000000-0008-0000-3D00-000001C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46" name="Kép 2">
          <a:extLst>
            <a:ext uri="{FF2B5EF4-FFF2-40B4-BE49-F238E27FC236}">
              <a16:creationId xmlns:a16="http://schemas.microsoft.com/office/drawing/2014/main" id="{00000000-0008-0000-0500-0000568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886785" name="Button 1" hidden="1">
              <a:extLst>
                <a:ext uri="{63B3BB69-23CF-44E3-9099-C40C66FF867C}">
                  <a14:compatExt spid="_x0000_s886785"/>
                </a:ext>
                <a:ext uri="{FF2B5EF4-FFF2-40B4-BE49-F238E27FC236}">
                  <a16:creationId xmlns:a16="http://schemas.microsoft.com/office/drawing/2014/main" id="{00000000-0008-0000-3E00-000001880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886786" name="Button 2" hidden="1">
              <a:extLst>
                <a:ext uri="{63B3BB69-23CF-44E3-9099-C40C66FF867C}">
                  <a14:compatExt spid="_x0000_s886786"/>
                </a:ext>
                <a:ext uri="{FF2B5EF4-FFF2-40B4-BE49-F238E27FC236}">
                  <a16:creationId xmlns:a16="http://schemas.microsoft.com/office/drawing/2014/main" id="{00000000-0008-0000-3E00-000002880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236220</xdr:colOff>
      <xdr:row>0</xdr:row>
      <xdr:rowOff>0</xdr:rowOff>
    </xdr:from>
    <xdr:to>
      <xdr:col>17</xdr:col>
      <xdr:colOff>76200</xdr:colOff>
      <xdr:row>2</xdr:row>
      <xdr:rowOff>15240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0"/>
          <a:ext cx="554355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2097" name="Button 1" hidden="1">
              <a:extLst>
                <a:ext uri="{63B3BB69-23CF-44E3-9099-C40C66FF867C}">
                  <a14:compatExt spid="_x0000_s772097"/>
                </a:ext>
                <a:ext uri="{FF2B5EF4-FFF2-40B4-BE49-F238E27FC236}">
                  <a16:creationId xmlns:a16="http://schemas.microsoft.com/office/drawing/2014/main" id="{00000000-0008-0000-3F00-00000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84065" name="Button 1" hidden="1">
              <a:extLst>
                <a:ext uri="{63B3BB69-23CF-44E3-9099-C40C66FF867C}">
                  <a14:compatExt spid="_x0000_s984065"/>
                </a:ext>
                <a:ext uri="{FF2B5EF4-FFF2-40B4-BE49-F238E27FC236}">
                  <a16:creationId xmlns:a16="http://schemas.microsoft.com/office/drawing/2014/main" id="{00000000-0008-0000-0900-00000104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987137" name="Button 1" hidden="1">
              <a:extLst>
                <a:ext uri="{63B3BB69-23CF-44E3-9099-C40C66FF867C}">
                  <a14:compatExt spid="_x0000_s987137"/>
                </a:ext>
                <a:ext uri="{FF2B5EF4-FFF2-40B4-BE49-F238E27FC236}">
                  <a16:creationId xmlns:a16="http://schemas.microsoft.com/office/drawing/2014/main" id="{00000000-0008-0000-0B00-00000110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4.xml"/><Relationship Id="rId4" Type="http://schemas.openxmlformats.org/officeDocument/2006/relationships/ctrlProp" Target="../ctrlProps/ctrlProp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5.xml"/><Relationship Id="rId4" Type="http://schemas.openxmlformats.org/officeDocument/2006/relationships/ctrlProp" Target="../ctrlProps/ctrlProp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6.xml"/><Relationship Id="rId4" Type="http://schemas.openxmlformats.org/officeDocument/2006/relationships/ctrlProp" Target="../ctrlProps/ctrlProp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7.xml"/><Relationship Id="rId4" Type="http://schemas.openxmlformats.org/officeDocument/2006/relationships/ctrlProp" Target="../ctrlProps/ctrlProp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8.xml"/><Relationship Id="rId4" Type="http://schemas.openxmlformats.org/officeDocument/2006/relationships/ctrlProp" Target="../ctrlProps/ctrlProp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9.xml"/><Relationship Id="rId4" Type="http://schemas.openxmlformats.org/officeDocument/2006/relationships/ctrlProp" Target="../ctrlProps/ctrlProp1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5" Type="http://schemas.openxmlformats.org/officeDocument/2006/relationships/comments" Target="../comments10.xml"/><Relationship Id="rId4" Type="http://schemas.openxmlformats.org/officeDocument/2006/relationships/ctrlProp" Target="../ctrlProps/ctrlProp1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5" Type="http://schemas.openxmlformats.org/officeDocument/2006/relationships/comments" Target="../comments11.xml"/><Relationship Id="rId4" Type="http://schemas.openxmlformats.org/officeDocument/2006/relationships/ctrlProp" Target="../ctrlProps/ctrlProp12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3.xml"/><Relationship Id="rId4" Type="http://schemas.openxmlformats.org/officeDocument/2006/relationships/ctrlProp" Target="../ctrlProps/ctrlProp1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Relationship Id="rId5" Type="http://schemas.openxmlformats.org/officeDocument/2006/relationships/comments" Target="../comments14.xml"/><Relationship Id="rId4" Type="http://schemas.openxmlformats.org/officeDocument/2006/relationships/ctrlProp" Target="../ctrlProps/ctrlProp16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Relationship Id="rId5" Type="http://schemas.openxmlformats.org/officeDocument/2006/relationships/comments" Target="../comments15.xml"/><Relationship Id="rId4" Type="http://schemas.openxmlformats.org/officeDocument/2006/relationships/ctrlProp" Target="../ctrlProps/ctrlProp17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Relationship Id="rId6" Type="http://schemas.openxmlformats.org/officeDocument/2006/relationships/comments" Target="../comments16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Relationship Id="rId5" Type="http://schemas.openxmlformats.org/officeDocument/2006/relationships/comments" Target="../comments17.xml"/><Relationship Id="rId4" Type="http://schemas.openxmlformats.org/officeDocument/2006/relationships/ctrlProp" Target="../ctrlProps/ctrlProp20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Relationship Id="rId5" Type="http://schemas.openxmlformats.org/officeDocument/2006/relationships/comments" Target="../comments18.xml"/><Relationship Id="rId4" Type="http://schemas.openxmlformats.org/officeDocument/2006/relationships/ctrlProp" Target="../ctrlProps/ctrlProp21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Relationship Id="rId5" Type="http://schemas.openxmlformats.org/officeDocument/2006/relationships/comments" Target="../comments19.xml"/><Relationship Id="rId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Relationship Id="rId5" Type="http://schemas.openxmlformats.org/officeDocument/2006/relationships/comments" Target="../comments20.xml"/><Relationship Id="rId4" Type="http://schemas.openxmlformats.org/officeDocument/2006/relationships/ctrlProp" Target="../ctrlProps/ctrlProp23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Relationship Id="rId6" Type="http://schemas.openxmlformats.org/officeDocument/2006/relationships/comments" Target="../comments21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Relationship Id="rId5" Type="http://schemas.openxmlformats.org/officeDocument/2006/relationships/comments" Target="../comments22.xml"/><Relationship Id="rId4" Type="http://schemas.openxmlformats.org/officeDocument/2006/relationships/ctrlProp" Target="../ctrlProps/ctrlProp26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Relationship Id="rId5" Type="http://schemas.openxmlformats.org/officeDocument/2006/relationships/comments" Target="../comments23.xml"/><Relationship Id="rId4" Type="http://schemas.openxmlformats.org/officeDocument/2006/relationships/ctrlProp" Target="../ctrlProps/ctrlProp27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Relationship Id="rId5" Type="http://schemas.openxmlformats.org/officeDocument/2006/relationships/comments" Target="../comments24.xml"/><Relationship Id="rId4" Type="http://schemas.openxmlformats.org/officeDocument/2006/relationships/ctrlProp" Target="../ctrlProps/ctrlProp28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Relationship Id="rId5" Type="http://schemas.openxmlformats.org/officeDocument/2006/relationships/comments" Target="../comments25.xml"/><Relationship Id="rId4" Type="http://schemas.openxmlformats.org/officeDocument/2006/relationships/ctrlProp" Target="../ctrlProps/ctrlProp2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Relationship Id="rId5" Type="http://schemas.openxmlformats.org/officeDocument/2006/relationships/comments" Target="../comments26.xml"/><Relationship Id="rId4" Type="http://schemas.openxmlformats.org/officeDocument/2006/relationships/ctrlProp" Target="../ctrlProps/ctrlProp30.xm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Relationship Id="rId5" Type="http://schemas.openxmlformats.org/officeDocument/2006/relationships/comments" Target="../comments27.xml"/><Relationship Id="rId4" Type="http://schemas.openxmlformats.org/officeDocument/2006/relationships/ctrlProp" Target="../ctrlProps/ctrlProp31.x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Relationship Id="rId5" Type="http://schemas.openxmlformats.org/officeDocument/2006/relationships/comments" Target="../comments28.xml"/><Relationship Id="rId4" Type="http://schemas.openxmlformats.org/officeDocument/2006/relationships/ctrlProp" Target="../ctrlProps/ctrlProp32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Relationship Id="rId5" Type="http://schemas.openxmlformats.org/officeDocument/2006/relationships/comments" Target="../comments29.xml"/><Relationship Id="rId4" Type="http://schemas.openxmlformats.org/officeDocument/2006/relationships/ctrlProp" Target="../ctrlProps/ctrlProp33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Relationship Id="rId5" Type="http://schemas.openxmlformats.org/officeDocument/2006/relationships/comments" Target="../comments30.xml"/><Relationship Id="rId4" Type="http://schemas.openxmlformats.org/officeDocument/2006/relationships/ctrlProp" Target="../ctrlProps/ctrlProp34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Relationship Id="rId5" Type="http://schemas.openxmlformats.org/officeDocument/2006/relationships/comments" Target="../comments31.xml"/><Relationship Id="rId4" Type="http://schemas.openxmlformats.org/officeDocument/2006/relationships/ctrlProp" Target="../ctrlProps/ctrlProp35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Relationship Id="rId5" Type="http://schemas.openxmlformats.org/officeDocument/2006/relationships/comments" Target="../comments32.xml"/><Relationship Id="rId4" Type="http://schemas.openxmlformats.org/officeDocument/2006/relationships/ctrlProp" Target="../ctrlProps/ctrlProp36.xm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Relationship Id="rId6" Type="http://schemas.openxmlformats.org/officeDocument/2006/relationships/comments" Target="../comments33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Relationship Id="rId5" Type="http://schemas.openxmlformats.org/officeDocument/2006/relationships/comments" Target="../comments34.xml"/><Relationship Id="rId4" Type="http://schemas.openxmlformats.org/officeDocument/2006/relationships/ctrlProp" Target="../ctrlProps/ctrlProp3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topLeftCell="A5" zoomScale="160" zoomScaleNormal="160" workbookViewId="0">
      <selection activeCell="A8" sqref="A8:E8"/>
    </sheetView>
  </sheetViews>
  <sheetFormatPr defaultRowHeight="13.2" x14ac:dyDescent="0.25"/>
  <cols>
    <col min="1" max="1" width="19.109375" customWidth="1"/>
    <col min="2" max="2" width="30.33203125" bestFit="1" customWidth="1"/>
    <col min="3" max="3" width="23.33203125" customWidth="1"/>
    <col min="4" max="4" width="19.109375" customWidth="1"/>
    <col min="5" max="5" width="19.109375" style="1" customWidth="1"/>
  </cols>
  <sheetData>
    <row r="1" spans="1:7" s="2" customFormat="1" ht="49.5" customHeight="1" thickBot="1" x14ac:dyDescent="0.3">
      <c r="A1" s="215" t="s">
        <v>113</v>
      </c>
      <c r="B1" s="3"/>
      <c r="C1" s="3"/>
      <c r="D1" s="216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42" t="s">
        <v>19</v>
      </c>
      <c r="B5" s="21"/>
      <c r="C5" s="21"/>
      <c r="D5" s="21"/>
      <c r="E5" s="415"/>
      <c r="F5" s="22"/>
      <c r="G5" s="23"/>
    </row>
    <row r="6" spans="1:7" s="2" customFormat="1" ht="24.6" x14ac:dyDescent="0.25">
      <c r="A6" s="460" t="s">
        <v>125</v>
      </c>
      <c r="B6" s="416"/>
      <c r="C6" s="24"/>
      <c r="D6" s="25"/>
      <c r="E6" s="26"/>
      <c r="F6" s="5"/>
      <c r="G6" s="5"/>
    </row>
    <row r="7" spans="1:7" s="18" customFormat="1" ht="15" customHeight="1" x14ac:dyDescent="0.25">
      <c r="A7" s="243" t="s">
        <v>114</v>
      </c>
      <c r="B7" s="243" t="s">
        <v>115</v>
      </c>
      <c r="C7" s="243" t="s">
        <v>116</v>
      </c>
      <c r="D7" s="243" t="s">
        <v>117</v>
      </c>
      <c r="E7" s="243" t="s">
        <v>118</v>
      </c>
      <c r="F7" s="22"/>
      <c r="G7" s="23"/>
    </row>
    <row r="8" spans="1:7" s="2" customFormat="1" ht="16.5" customHeight="1" x14ac:dyDescent="0.25">
      <c r="A8" s="267"/>
      <c r="B8" s="267"/>
      <c r="C8" s="267"/>
      <c r="D8" s="267"/>
      <c r="E8" s="267"/>
      <c r="F8" s="5"/>
      <c r="G8" s="5"/>
    </row>
    <row r="9" spans="1:7" s="2" customFormat="1" ht="15" customHeight="1" x14ac:dyDescent="0.25">
      <c r="A9" s="242" t="s">
        <v>20</v>
      </c>
      <c r="B9" s="21"/>
      <c r="C9" s="243" t="s">
        <v>21</v>
      </c>
      <c r="D9" s="243"/>
      <c r="E9" s="244" t="s">
        <v>22</v>
      </c>
      <c r="F9" s="5"/>
      <c r="G9" s="5"/>
    </row>
    <row r="10" spans="1:7" s="2" customFormat="1" x14ac:dyDescent="0.25">
      <c r="A10" s="29" t="s">
        <v>219</v>
      </c>
      <c r="B10" s="30"/>
      <c r="C10" s="31" t="s">
        <v>144</v>
      </c>
      <c r="D10" s="243" t="s">
        <v>69</v>
      </c>
      <c r="E10" s="406" t="s">
        <v>145</v>
      </c>
      <c r="F10" s="5"/>
      <c r="G10" s="5"/>
    </row>
    <row r="11" spans="1:7" x14ac:dyDescent="0.25">
      <c r="A11" s="20"/>
      <c r="B11" s="21"/>
      <c r="C11" s="264" t="s">
        <v>67</v>
      </c>
      <c r="D11" s="264" t="s">
        <v>110</v>
      </c>
      <c r="E11" s="264" t="s">
        <v>111</v>
      </c>
      <c r="F11" s="33"/>
      <c r="G11" s="33"/>
    </row>
    <row r="12" spans="1:7" s="2" customFormat="1" x14ac:dyDescent="0.25">
      <c r="A12" s="217"/>
      <c r="B12" s="5"/>
      <c r="C12" s="268"/>
      <c r="D12" s="268" t="s">
        <v>371</v>
      </c>
      <c r="E12" s="268" t="s">
        <v>370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401"/>
      <c r="C17" s="218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2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E22F-9D1A-4BFF-A678-90296BC5F668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372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130</v>
      </c>
      <c r="C7" s="93" t="s">
        <v>231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128</v>
      </c>
      <c r="C8" s="93" t="s">
        <v>129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232</v>
      </c>
      <c r="C9" s="93" t="s">
        <v>233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234</v>
      </c>
      <c r="C10" s="93" t="s">
        <v>235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71" priority="7" stopIfTrue="1">
      <formula>$O7&gt;=1</formula>
    </cfRule>
  </conditionalFormatting>
  <conditionalFormatting sqref="B7:D14">
    <cfRule type="expression" dxfId="370" priority="5" stopIfTrue="1">
      <formula>$O7&gt;=1</formula>
    </cfRule>
  </conditionalFormatting>
  <conditionalFormatting sqref="B7:D27">
    <cfRule type="expression" dxfId="369" priority="1" stopIfTrue="1">
      <formula>$Q7&gt;=1</formula>
    </cfRule>
  </conditionalFormatting>
  <conditionalFormatting sqref="E7:E27">
    <cfRule type="expression" dxfId="368" priority="2" stopIfTrue="1">
      <formula>AND(ROUNDDOWN(($A$4-E7)/365.25,0)&lt;=13,G7&lt;&gt;"OK")</formula>
    </cfRule>
    <cfRule type="expression" dxfId="367" priority="3" stopIfTrue="1">
      <formula>AND(ROUNDDOWN(($A$4-E7)/365.25,0)&lt;=14,G7&lt;&gt;"OK")</formula>
    </cfRule>
    <cfRule type="expression" dxfId="366" priority="4" stopIfTrue="1">
      <formula>AND(ROUNDDOWN(($A$4-E7)/365.25,0)&lt;=17,G7&lt;&gt;"OK")</formula>
    </cfRule>
  </conditionalFormatting>
  <conditionalFormatting sqref="E7:E134">
    <cfRule type="expression" dxfId="365" priority="8" stopIfTrue="1">
      <formula>AND(ROUNDDOWN(($A$4-E7)/365.25,0)&lt;=13,#REF!&lt;&gt;"OK")</formula>
    </cfRule>
    <cfRule type="expression" dxfId="364" priority="9" stopIfTrue="1">
      <formula>AND(ROUNDDOWN(($A$4-E7)/365.25,0)&lt;=14,#REF!&lt;&gt;"OK")</formula>
    </cfRule>
    <cfRule type="expression" dxfId="363" priority="10" stopIfTrue="1">
      <formula>AND(ROUNDDOWN(($A$4-E7)/365.25,0)&lt;=17,#REF!&lt;&gt;"OK")</formula>
    </cfRule>
  </conditionalFormatting>
  <conditionalFormatting sqref="H7:H134">
    <cfRule type="cellIs" dxfId="362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06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FA729-C7F1-4072-A1BC-C6B389647E88}">
  <sheetPr>
    <tabColor indexed="11"/>
  </sheetPr>
  <dimension ref="A1:AK41"/>
  <sheetViews>
    <sheetView workbookViewId="0">
      <selection activeCell="U29" sqref="U2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131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128</v>
      </c>
      <c r="F7" s="559"/>
      <c r="G7" s="558" t="s">
        <v>129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234</v>
      </c>
      <c r="F9" s="559"/>
      <c r="G9" s="558" t="s">
        <v>235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232</v>
      </c>
      <c r="F11" s="559"/>
      <c r="G11" s="558" t="s">
        <v>233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130</v>
      </c>
      <c r="F13" s="559"/>
      <c r="G13" s="558" t="s">
        <v>231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Szanda</v>
      </c>
      <c r="E18" s="552"/>
      <c r="F18" s="552" t="str">
        <f>E9</f>
        <v xml:space="preserve">Bohus </v>
      </c>
      <c r="G18" s="552"/>
      <c r="H18" s="552" t="str">
        <f>E11</f>
        <v>Simonyi</v>
      </c>
      <c r="I18" s="552"/>
      <c r="J18" s="552" t="str">
        <f>E13</f>
        <v>Farkas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60" t="s">
        <v>128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 xml:space="preserve">Bohus 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Simonyi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tr">
        <f>E13</f>
        <v>Farkas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361" priority="1" stopIfTrue="1" operator="equal">
      <formula>"Bye"</formula>
    </cfRule>
  </conditionalFormatting>
  <conditionalFormatting sqref="R41">
    <cfRule type="expression" dxfId="36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C2AB-D060-416E-BAB6-FAEDCC95A6CC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5.88671875" bestFit="1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236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237</v>
      </c>
      <c r="C7" s="93" t="s">
        <v>165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238</v>
      </c>
      <c r="C8" s="93" t="s">
        <v>239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59" priority="7" stopIfTrue="1">
      <formula>$O7&gt;=1</formula>
    </cfRule>
  </conditionalFormatting>
  <conditionalFormatting sqref="B7:D14">
    <cfRule type="expression" dxfId="358" priority="5" stopIfTrue="1">
      <formula>$O7&gt;=1</formula>
    </cfRule>
  </conditionalFormatting>
  <conditionalFormatting sqref="B7:D27">
    <cfRule type="expression" dxfId="357" priority="1" stopIfTrue="1">
      <formula>$Q7&gt;=1</formula>
    </cfRule>
  </conditionalFormatting>
  <conditionalFormatting sqref="E7:E27">
    <cfRule type="expression" dxfId="356" priority="2" stopIfTrue="1">
      <formula>AND(ROUNDDOWN(($A$4-E7)/365.25,0)&lt;=13,G7&lt;&gt;"OK")</formula>
    </cfRule>
    <cfRule type="expression" dxfId="355" priority="3" stopIfTrue="1">
      <formula>AND(ROUNDDOWN(($A$4-E7)/365.25,0)&lt;=14,G7&lt;&gt;"OK")</formula>
    </cfRule>
    <cfRule type="expression" dxfId="354" priority="4" stopIfTrue="1">
      <formula>AND(ROUNDDOWN(($A$4-E7)/365.25,0)&lt;=17,G7&lt;&gt;"OK")</formula>
    </cfRule>
  </conditionalFormatting>
  <conditionalFormatting sqref="E7:E134">
    <cfRule type="expression" dxfId="353" priority="8" stopIfTrue="1">
      <formula>AND(ROUNDDOWN(($A$4-E7)/365.25,0)&lt;=13,#REF!&lt;&gt;"OK")</formula>
    </cfRule>
    <cfRule type="expression" dxfId="352" priority="9" stopIfTrue="1">
      <formula>AND(ROUNDDOWN(($A$4-E7)/365.25,0)&lt;=14,#REF!&lt;&gt;"OK")</formula>
    </cfRule>
    <cfRule type="expression" dxfId="351" priority="10" stopIfTrue="1">
      <formula>AND(ROUNDDOWN(($A$4-E7)/365.25,0)&lt;=17,#REF!&lt;&gt;"OK")</formula>
    </cfRule>
  </conditionalFormatting>
  <conditionalFormatting sqref="H7:H134">
    <cfRule type="cellIs" dxfId="350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713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00BC8-B72B-435D-9765-97EFD05A3DD2}">
  <sheetPr>
    <tabColor indexed="11"/>
  </sheetPr>
  <dimension ref="A1:AK41"/>
  <sheetViews>
    <sheetView workbookViewId="0">
      <selection activeCell="I30" sqref="I3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241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237</v>
      </c>
      <c r="F7" s="350"/>
      <c r="G7" s="481" t="s">
        <v>165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238</v>
      </c>
      <c r="F9" s="350"/>
      <c r="G9" s="481" t="s">
        <v>239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/>
      <c r="F11" s="350"/>
      <c r="G11" s="481"/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Hamsik</v>
      </c>
      <c r="E18" s="552"/>
      <c r="F18" s="552" t="str">
        <f>E9</f>
        <v>Csősz</v>
      </c>
      <c r="G18" s="552"/>
      <c r="H18" s="552"/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Hamsik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Csősz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/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49" priority="2" stopIfTrue="1" operator="equal">
      <formula>"Bye"</formula>
    </cfRule>
  </conditionalFormatting>
  <conditionalFormatting sqref="R41">
    <cfRule type="expression" dxfId="34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A03E-0337-46BD-9AE6-AB7E1D44465D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373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246</v>
      </c>
      <c r="C7" s="93" t="s">
        <v>247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132</v>
      </c>
      <c r="C8" s="93" t="s">
        <v>245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242</v>
      </c>
      <c r="C9" s="93" t="s">
        <v>243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127</v>
      </c>
      <c r="C10" s="93" t="s">
        <v>244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47" priority="7" stopIfTrue="1">
      <formula>$O7&gt;=1</formula>
    </cfRule>
  </conditionalFormatting>
  <conditionalFormatting sqref="B7:D14">
    <cfRule type="expression" dxfId="346" priority="5" stopIfTrue="1">
      <formula>$O7&gt;=1</formula>
    </cfRule>
  </conditionalFormatting>
  <conditionalFormatting sqref="B7:D27">
    <cfRule type="expression" dxfId="345" priority="1" stopIfTrue="1">
      <formula>$Q7&gt;=1</formula>
    </cfRule>
  </conditionalFormatting>
  <conditionalFormatting sqref="E7:E27">
    <cfRule type="expression" dxfId="344" priority="2" stopIfTrue="1">
      <formula>AND(ROUNDDOWN(($A$4-E7)/365.25,0)&lt;=13,G7&lt;&gt;"OK")</formula>
    </cfRule>
    <cfRule type="expression" dxfId="343" priority="3" stopIfTrue="1">
      <formula>AND(ROUNDDOWN(($A$4-E7)/365.25,0)&lt;=14,G7&lt;&gt;"OK")</formula>
    </cfRule>
    <cfRule type="expression" dxfId="342" priority="4" stopIfTrue="1">
      <formula>AND(ROUNDDOWN(($A$4-E7)/365.25,0)&lt;=17,G7&lt;&gt;"OK")</formula>
    </cfRule>
  </conditionalFormatting>
  <conditionalFormatting sqref="E7:E134">
    <cfRule type="expression" dxfId="341" priority="8" stopIfTrue="1">
      <formula>AND(ROUNDDOWN(($A$4-E7)/365.25,0)&lt;=13,#REF!&lt;&gt;"OK")</formula>
    </cfRule>
    <cfRule type="expression" dxfId="340" priority="9" stopIfTrue="1">
      <formula>AND(ROUNDDOWN(($A$4-E7)/365.25,0)&lt;=14,#REF!&lt;&gt;"OK")</formula>
    </cfRule>
    <cfRule type="expression" dxfId="339" priority="10" stopIfTrue="1">
      <formula>AND(ROUNDDOWN(($A$4-E7)/365.25,0)&lt;=17,#REF!&lt;&gt;"OK")</formula>
    </cfRule>
  </conditionalFormatting>
  <conditionalFormatting sqref="H7:H134">
    <cfRule type="cellIs" dxfId="338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918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FC78-14CF-4627-9583-D87CF46C0496}">
  <sheetPr>
    <tabColor indexed="11"/>
  </sheetPr>
  <dimension ref="A1:AK41"/>
  <sheetViews>
    <sheetView topLeftCell="B1" workbookViewId="0">
      <selection activeCell="B23" sqref="B2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240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242</v>
      </c>
      <c r="F7" s="559"/>
      <c r="G7" s="558" t="s">
        <v>243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127</v>
      </c>
      <c r="F9" s="559"/>
      <c r="G9" s="558" t="s">
        <v>244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132</v>
      </c>
      <c r="F11" s="559"/>
      <c r="G11" s="558" t="s">
        <v>245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246</v>
      </c>
      <c r="F13" s="559"/>
      <c r="G13" s="558" t="s">
        <v>247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Náray</v>
      </c>
      <c r="E18" s="552"/>
      <c r="F18" s="552" t="str">
        <f>E9</f>
        <v>Jancsó</v>
      </c>
      <c r="G18" s="552"/>
      <c r="H18" s="552" t="str">
        <f>E11</f>
        <v>Tóth</v>
      </c>
      <c r="I18" s="552"/>
      <c r="J18" s="552" t="str">
        <f>E13</f>
        <v>Darmos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Náray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Jancsó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Tóth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tr">
        <f>E13</f>
        <v>Darmos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337" priority="1" stopIfTrue="1" operator="equal">
      <formula>"Bye"</formula>
    </cfRule>
  </conditionalFormatting>
  <conditionalFormatting sqref="R41">
    <cfRule type="expression" dxfId="33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E015-422F-42D7-9D06-9C9C160354FC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374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248</v>
      </c>
      <c r="C7" s="93" t="s">
        <v>249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250</v>
      </c>
      <c r="C8" s="93" t="s">
        <v>251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35" priority="7" stopIfTrue="1">
      <formula>$O7&gt;=1</formula>
    </cfRule>
  </conditionalFormatting>
  <conditionalFormatting sqref="B7:D14">
    <cfRule type="expression" dxfId="334" priority="5" stopIfTrue="1">
      <formula>$O7&gt;=1</formula>
    </cfRule>
  </conditionalFormatting>
  <conditionalFormatting sqref="B7:D27">
    <cfRule type="expression" dxfId="333" priority="1" stopIfTrue="1">
      <formula>$Q7&gt;=1</formula>
    </cfRule>
  </conditionalFormatting>
  <conditionalFormatting sqref="E7:E27">
    <cfRule type="expression" dxfId="332" priority="2" stopIfTrue="1">
      <formula>AND(ROUNDDOWN(($A$4-E7)/365.25,0)&lt;=13,G7&lt;&gt;"OK")</formula>
    </cfRule>
    <cfRule type="expression" dxfId="331" priority="3" stopIfTrue="1">
      <formula>AND(ROUNDDOWN(($A$4-E7)/365.25,0)&lt;=14,G7&lt;&gt;"OK")</formula>
    </cfRule>
    <cfRule type="expression" dxfId="330" priority="4" stopIfTrue="1">
      <formula>AND(ROUNDDOWN(($A$4-E7)/365.25,0)&lt;=17,G7&lt;&gt;"OK")</formula>
    </cfRule>
  </conditionalFormatting>
  <conditionalFormatting sqref="E7:E134">
    <cfRule type="expression" dxfId="329" priority="8" stopIfTrue="1">
      <formula>AND(ROUNDDOWN(($A$4-E7)/365.25,0)&lt;=13,#REF!&lt;&gt;"OK")</formula>
    </cfRule>
    <cfRule type="expression" dxfId="328" priority="9" stopIfTrue="1">
      <formula>AND(ROUNDDOWN(($A$4-E7)/365.25,0)&lt;=14,#REF!&lt;&gt;"OK")</formula>
    </cfRule>
    <cfRule type="expression" dxfId="327" priority="10" stopIfTrue="1">
      <formula>AND(ROUNDDOWN(($A$4-E7)/365.25,0)&lt;=17,#REF!&lt;&gt;"OK")</formula>
    </cfRule>
  </conditionalFormatting>
  <conditionalFormatting sqref="H7:H134">
    <cfRule type="cellIs" dxfId="326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123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B91E-0DAF-413D-AB87-2724D936F041}">
  <sheetPr>
    <tabColor indexed="11"/>
  </sheetPr>
  <dimension ref="A1:AK41"/>
  <sheetViews>
    <sheetView workbookViewId="0">
      <selection activeCell="G9" sqref="G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147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248</v>
      </c>
      <c r="F7" s="350"/>
      <c r="G7" s="481" t="s">
        <v>249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252</v>
      </c>
      <c r="F9" s="350"/>
      <c r="G9" s="481" t="s">
        <v>251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/>
      <c r="F11" s="350"/>
      <c r="G11" s="481"/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Zsinkó</v>
      </c>
      <c r="E18" s="552"/>
      <c r="F18" s="552" t="str">
        <f>E9</f>
        <v>Koncsik</v>
      </c>
      <c r="G18" s="552"/>
      <c r="H18" s="552"/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Zsinkó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Koncsik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/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25" priority="2" stopIfTrue="1" operator="equal">
      <formula>"Bye"</formula>
    </cfRule>
  </conditionalFormatting>
  <conditionalFormatting sqref="R41">
    <cfRule type="expression" dxfId="32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487A-7E69-4F41-A551-3217EB92F52A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375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135</v>
      </c>
      <c r="C7" s="93" t="s">
        <v>136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253</v>
      </c>
      <c r="C8" s="93" t="s">
        <v>254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255</v>
      </c>
      <c r="C9" s="93" t="s">
        <v>256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23" priority="7" stopIfTrue="1">
      <formula>$O7&gt;=1</formula>
    </cfRule>
  </conditionalFormatting>
  <conditionalFormatting sqref="B7:D14">
    <cfRule type="expression" dxfId="322" priority="5" stopIfTrue="1">
      <formula>$O7&gt;=1</formula>
    </cfRule>
  </conditionalFormatting>
  <conditionalFormatting sqref="B7:D27">
    <cfRule type="expression" dxfId="321" priority="1" stopIfTrue="1">
      <formula>$Q7&gt;=1</formula>
    </cfRule>
  </conditionalFormatting>
  <conditionalFormatting sqref="E7:E27">
    <cfRule type="expression" dxfId="320" priority="2" stopIfTrue="1">
      <formula>AND(ROUNDDOWN(($A$4-E7)/365.25,0)&lt;=13,G7&lt;&gt;"OK")</formula>
    </cfRule>
    <cfRule type="expression" dxfId="319" priority="3" stopIfTrue="1">
      <formula>AND(ROUNDDOWN(($A$4-E7)/365.25,0)&lt;=14,G7&lt;&gt;"OK")</formula>
    </cfRule>
    <cfRule type="expression" dxfId="318" priority="4" stopIfTrue="1">
      <formula>AND(ROUNDDOWN(($A$4-E7)/365.25,0)&lt;=17,G7&lt;&gt;"OK")</formula>
    </cfRule>
  </conditionalFormatting>
  <conditionalFormatting sqref="E7:E134">
    <cfRule type="expression" dxfId="317" priority="8" stopIfTrue="1">
      <formula>AND(ROUNDDOWN(($A$4-E7)/365.25,0)&lt;=13,#REF!&lt;&gt;"OK")</formula>
    </cfRule>
    <cfRule type="expression" dxfId="316" priority="9" stopIfTrue="1">
      <formula>AND(ROUNDDOWN(($A$4-E7)/365.25,0)&lt;=14,#REF!&lt;&gt;"OK")</formula>
    </cfRule>
    <cfRule type="expression" dxfId="315" priority="10" stopIfTrue="1">
      <formula>AND(ROUNDDOWN(($A$4-E7)/365.25,0)&lt;=17,#REF!&lt;&gt;"OK")</formula>
    </cfRule>
  </conditionalFormatting>
  <conditionalFormatting sqref="H7:H134">
    <cfRule type="cellIs" dxfId="314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430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657F-4DB1-4AF2-A03D-1459322BFC12}">
  <sheetPr>
    <tabColor indexed="11"/>
  </sheetPr>
  <dimension ref="A1:AK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160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232</v>
      </c>
      <c r="F7" s="350"/>
      <c r="G7" s="481" t="s">
        <v>254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135</v>
      </c>
      <c r="F9" s="350"/>
      <c r="G9" s="481" t="s">
        <v>136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 t="s">
        <v>255</v>
      </c>
      <c r="F11" s="350"/>
      <c r="G11" s="481" t="s">
        <v>256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Simonyi</v>
      </c>
      <c r="E18" s="552"/>
      <c r="F18" s="552" t="str">
        <f>E9</f>
        <v>Brandhuber</v>
      </c>
      <c r="G18" s="552"/>
      <c r="H18" s="552" t="str">
        <f>E11</f>
        <v>Hajdu</v>
      </c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Simonyi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Brandhuber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Hajdu</v>
      </c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13" priority="2" stopIfTrue="1" operator="equal">
      <formula>"Bye"</formula>
    </cfRule>
  </conditionalFormatting>
  <conditionalFormatting sqref="R41">
    <cfRule type="expression" dxfId="31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Q29" sqref="Q29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Pest Várnegye Diákolimpia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2025.05.08-09.</v>
      </c>
      <c r="B5" s="54" t="str">
        <f>Altalanos!$C$10</f>
        <v>Százhalombatta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536" t="s">
        <v>25</v>
      </c>
      <c r="B6" s="536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19" t="s">
        <v>26</v>
      </c>
      <c r="B20" s="220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65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66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2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001F-98B8-4A71-813B-8CAF84097F0D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137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258</v>
      </c>
      <c r="C7" s="93" t="s">
        <v>209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259</v>
      </c>
      <c r="C8" s="93" t="s">
        <v>260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11" priority="7" stopIfTrue="1">
      <formula>$O7&gt;=1</formula>
    </cfRule>
  </conditionalFormatting>
  <conditionalFormatting sqref="B7:D14">
    <cfRule type="expression" dxfId="310" priority="5" stopIfTrue="1">
      <formula>$O7&gt;=1</formula>
    </cfRule>
  </conditionalFormatting>
  <conditionalFormatting sqref="B7:D27">
    <cfRule type="expression" dxfId="309" priority="1" stopIfTrue="1">
      <formula>$Q7&gt;=1</formula>
    </cfRule>
  </conditionalFormatting>
  <conditionalFormatting sqref="E7:E27">
    <cfRule type="expression" dxfId="308" priority="2" stopIfTrue="1">
      <formula>AND(ROUNDDOWN(($A$4-E7)/365.25,0)&lt;=13,G7&lt;&gt;"OK")</formula>
    </cfRule>
    <cfRule type="expression" dxfId="307" priority="3" stopIfTrue="1">
      <formula>AND(ROUNDDOWN(($A$4-E7)/365.25,0)&lt;=14,G7&lt;&gt;"OK")</formula>
    </cfRule>
    <cfRule type="expression" dxfId="306" priority="4" stopIfTrue="1">
      <formula>AND(ROUNDDOWN(($A$4-E7)/365.25,0)&lt;=17,G7&lt;&gt;"OK")</formula>
    </cfRule>
  </conditionalFormatting>
  <conditionalFormatting sqref="E7:E134">
    <cfRule type="expression" dxfId="305" priority="8" stopIfTrue="1">
      <formula>AND(ROUNDDOWN(($A$4-E7)/365.25,0)&lt;=13,#REF!&lt;&gt;"OK")</formula>
    </cfRule>
    <cfRule type="expression" dxfId="304" priority="9" stopIfTrue="1">
      <formula>AND(ROUNDDOWN(($A$4-E7)/365.25,0)&lt;=14,#REF!&lt;&gt;"OK")</formula>
    </cfRule>
    <cfRule type="expression" dxfId="303" priority="10" stopIfTrue="1">
      <formula>AND(ROUNDDOWN(($A$4-E7)/365.25,0)&lt;=17,#REF!&lt;&gt;"OK")</formula>
    </cfRule>
  </conditionalFormatting>
  <conditionalFormatting sqref="H7:H134">
    <cfRule type="cellIs" dxfId="302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635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E720A-9F63-4711-B936-53F9C80A8043}">
  <sheetPr>
    <tabColor indexed="11"/>
  </sheetPr>
  <dimension ref="A1:AK41"/>
  <sheetViews>
    <sheetView workbookViewId="0">
      <selection activeCell="B20" sqref="B20:C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257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258</v>
      </c>
      <c r="F7" s="350"/>
      <c r="G7" s="481" t="s">
        <v>209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221</v>
      </c>
      <c r="F9" s="350"/>
      <c r="G9" s="481" t="s">
        <v>260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/>
      <c r="F11" s="350"/>
      <c r="G11" s="481"/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Himmelreich</v>
      </c>
      <c r="E18" s="552"/>
      <c r="F18" s="552" t="str">
        <f>E9</f>
        <v>Szőcs</v>
      </c>
      <c r="G18" s="552"/>
      <c r="H18" s="552"/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Himmelreich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Szőcs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/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01" priority="2" stopIfTrue="1" operator="equal">
      <formula>"Bye"</formula>
    </cfRule>
  </conditionalFormatting>
  <conditionalFormatting sqref="R41">
    <cfRule type="expression" dxfId="30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A98B9-4F1E-4C17-B2D4-249809FFE9EB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261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262</v>
      </c>
      <c r="C7" s="93" t="s">
        <v>263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264</v>
      </c>
      <c r="C8" s="93" t="s">
        <v>265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266</v>
      </c>
      <c r="C9" s="93" t="s">
        <v>267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268</v>
      </c>
      <c r="C10" s="93" t="s">
        <v>269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299" priority="7" stopIfTrue="1">
      <formula>$O7&gt;=1</formula>
    </cfRule>
  </conditionalFormatting>
  <conditionalFormatting sqref="B7:D14">
    <cfRule type="expression" dxfId="298" priority="5" stopIfTrue="1">
      <formula>$O7&gt;=1</formula>
    </cfRule>
  </conditionalFormatting>
  <conditionalFormatting sqref="B7:D27">
    <cfRule type="expression" dxfId="297" priority="1" stopIfTrue="1">
      <formula>$Q7&gt;=1</formula>
    </cfRule>
  </conditionalFormatting>
  <conditionalFormatting sqref="E7:E27">
    <cfRule type="expression" dxfId="296" priority="2" stopIfTrue="1">
      <formula>AND(ROUNDDOWN(($A$4-E7)/365.25,0)&lt;=13,G7&lt;&gt;"OK")</formula>
    </cfRule>
    <cfRule type="expression" dxfId="295" priority="3" stopIfTrue="1">
      <formula>AND(ROUNDDOWN(($A$4-E7)/365.25,0)&lt;=14,G7&lt;&gt;"OK")</formula>
    </cfRule>
    <cfRule type="expression" dxfId="294" priority="4" stopIfTrue="1">
      <formula>AND(ROUNDDOWN(($A$4-E7)/365.25,0)&lt;=17,G7&lt;&gt;"OK")</formula>
    </cfRule>
  </conditionalFormatting>
  <conditionalFormatting sqref="E7:E134">
    <cfRule type="expression" dxfId="293" priority="8" stopIfTrue="1">
      <formula>AND(ROUNDDOWN(($A$4-E7)/365.25,0)&lt;=13,#REF!&lt;&gt;"OK")</formula>
    </cfRule>
    <cfRule type="expression" dxfId="292" priority="9" stopIfTrue="1">
      <formula>AND(ROUNDDOWN(($A$4-E7)/365.25,0)&lt;=14,#REF!&lt;&gt;"OK")</formula>
    </cfRule>
    <cfRule type="expression" dxfId="291" priority="10" stopIfTrue="1">
      <formula>AND(ROUNDDOWN(($A$4-E7)/365.25,0)&lt;=17,#REF!&lt;&gt;"OK")</formula>
    </cfRule>
  </conditionalFormatting>
  <conditionalFormatting sqref="H7:H134">
    <cfRule type="cellIs" dxfId="290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8401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EDAD-256B-47A7-94CF-46CC060DF3CF}">
  <sheetPr>
    <tabColor indexed="11"/>
  </sheetPr>
  <dimension ref="A1:AK41"/>
  <sheetViews>
    <sheetView workbookViewId="0">
      <selection activeCell="F22" sqref="F22:G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261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268</v>
      </c>
      <c r="F7" s="559"/>
      <c r="G7" s="558" t="s">
        <v>269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266</v>
      </c>
      <c r="F9" s="559"/>
      <c r="G9" s="558" t="s">
        <v>267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264</v>
      </c>
      <c r="F11" s="559"/>
      <c r="G11" s="558" t="s">
        <v>265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262</v>
      </c>
      <c r="F13" s="559"/>
      <c r="G13" s="558" t="s">
        <v>263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Kuti</v>
      </c>
      <c r="E18" s="552"/>
      <c r="F18" s="552" t="str">
        <f>E9</f>
        <v>Pósfai</v>
      </c>
      <c r="G18" s="552"/>
      <c r="H18" s="552" t="str">
        <f>E11</f>
        <v>Szmolenszky</v>
      </c>
      <c r="I18" s="552"/>
      <c r="J18" s="552" t="str">
        <f>E13</f>
        <v>Mátyás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">
        <v>268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">
        <v>266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">
        <v>264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">
        <v>262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89" priority="1" stopIfTrue="1" operator="equal">
      <formula>"Bye"</formula>
    </cfRule>
  </conditionalFormatting>
  <conditionalFormatting sqref="R41">
    <cfRule type="expression" dxfId="28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34D9-D6C5-4251-AA99-173C12AA9BAB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G15" sqref="G15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270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151</v>
      </c>
      <c r="C7" s="93" t="s">
        <v>152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128</v>
      </c>
      <c r="C8" s="93" t="s">
        <v>148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150</v>
      </c>
      <c r="C9" s="93" t="s">
        <v>271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163</v>
      </c>
      <c r="C10" s="93" t="s">
        <v>272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287" priority="7" stopIfTrue="1">
      <formula>$O7&gt;=1</formula>
    </cfRule>
  </conditionalFormatting>
  <conditionalFormatting sqref="B7:D14">
    <cfRule type="expression" dxfId="286" priority="5" stopIfTrue="1">
      <formula>$O7&gt;=1</formula>
    </cfRule>
  </conditionalFormatting>
  <conditionalFormatting sqref="B7:D27">
    <cfRule type="expression" dxfId="285" priority="1" stopIfTrue="1">
      <formula>$Q7&gt;=1</formula>
    </cfRule>
  </conditionalFormatting>
  <conditionalFormatting sqref="E7:E27">
    <cfRule type="expression" dxfId="284" priority="2" stopIfTrue="1">
      <formula>AND(ROUNDDOWN(($A$4-E7)/365.25,0)&lt;=13,G7&lt;&gt;"OK")</formula>
    </cfRule>
    <cfRule type="expression" dxfId="283" priority="3" stopIfTrue="1">
      <formula>AND(ROUNDDOWN(($A$4-E7)/365.25,0)&lt;=14,G7&lt;&gt;"OK")</formula>
    </cfRule>
    <cfRule type="expression" dxfId="282" priority="4" stopIfTrue="1">
      <formula>AND(ROUNDDOWN(($A$4-E7)/365.25,0)&lt;=17,G7&lt;&gt;"OK")</formula>
    </cfRule>
  </conditionalFormatting>
  <conditionalFormatting sqref="E7:E134">
    <cfRule type="expression" dxfId="281" priority="8" stopIfTrue="1">
      <formula>AND(ROUNDDOWN(($A$4-E7)/365.25,0)&lt;=13,#REF!&lt;&gt;"OK")</formula>
    </cfRule>
    <cfRule type="expression" dxfId="280" priority="9" stopIfTrue="1">
      <formula>AND(ROUNDDOWN(($A$4-E7)/365.25,0)&lt;=14,#REF!&lt;&gt;"OK")</formula>
    </cfRule>
    <cfRule type="expression" dxfId="279" priority="10" stopIfTrue="1">
      <formula>AND(ROUNDDOWN(($A$4-E7)/365.25,0)&lt;=17,#REF!&lt;&gt;"OK")</formula>
    </cfRule>
  </conditionalFormatting>
  <conditionalFormatting sqref="H7:H134">
    <cfRule type="cellIs" dxfId="278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0449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B38DC-2D2C-4C56-AD80-076135EB5C70}">
  <sheetPr>
    <tabColor indexed="11"/>
  </sheetPr>
  <dimension ref="A1:AK41"/>
  <sheetViews>
    <sheetView workbookViewId="0">
      <selection activeCell="B22" sqref="B22:C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270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128</v>
      </c>
      <c r="F7" s="559"/>
      <c r="G7" s="558" t="s">
        <v>148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151</v>
      </c>
      <c r="F9" s="559"/>
      <c r="G9" s="558" t="s">
        <v>152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150</v>
      </c>
      <c r="F11" s="559"/>
      <c r="G11" s="558" t="s">
        <v>271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163</v>
      </c>
      <c r="F13" s="559"/>
      <c r="G13" s="558" t="s">
        <v>273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Szanda</v>
      </c>
      <c r="E18" s="552"/>
      <c r="F18" s="552" t="str">
        <f>E9</f>
        <v>Havas</v>
      </c>
      <c r="G18" s="552"/>
      <c r="H18" s="552" t="str">
        <f>E11</f>
        <v>Gajdos</v>
      </c>
      <c r="I18" s="552"/>
      <c r="J18" s="552" t="str">
        <f>E13</f>
        <v>Berényi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">
        <v>128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">
        <v>151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">
        <v>150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">
        <v>163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77" priority="1" stopIfTrue="1" operator="equal">
      <formula>"Bye"</formula>
    </cfRule>
  </conditionalFormatting>
  <conditionalFormatting sqref="R41">
    <cfRule type="expression" dxfId="27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4677-01DA-4726-BEA3-3A78CA0D65D5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S23" sqref="S2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376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180</v>
      </c>
      <c r="C7" s="93" t="s">
        <v>274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162</v>
      </c>
      <c r="C8" s="93" t="s">
        <v>275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171</v>
      </c>
      <c r="C9" s="93" t="s">
        <v>276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277</v>
      </c>
      <c r="C10" s="93" t="s">
        <v>278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 t="s">
        <v>173</v>
      </c>
      <c r="C11" s="93" t="s">
        <v>279</v>
      </c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 t="s">
        <v>155</v>
      </c>
      <c r="C12" s="93" t="s">
        <v>156</v>
      </c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 t="s">
        <v>157</v>
      </c>
      <c r="C13" s="93" t="s">
        <v>158</v>
      </c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 t="s">
        <v>161</v>
      </c>
      <c r="C14" s="93" t="s">
        <v>280</v>
      </c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 t="s">
        <v>281</v>
      </c>
      <c r="C15" s="93" t="s">
        <v>176</v>
      </c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275" priority="7" stopIfTrue="1">
      <formula>$O7&gt;=1</formula>
    </cfRule>
  </conditionalFormatting>
  <conditionalFormatting sqref="B7:D14">
    <cfRule type="expression" dxfId="274" priority="5" stopIfTrue="1">
      <formula>$O7&gt;=1</formula>
    </cfRule>
  </conditionalFormatting>
  <conditionalFormatting sqref="B7:D27">
    <cfRule type="expression" dxfId="273" priority="1" stopIfTrue="1">
      <formula>$Q7&gt;=1</formula>
    </cfRule>
  </conditionalFormatting>
  <conditionalFormatting sqref="E7:E27">
    <cfRule type="expression" dxfId="272" priority="2" stopIfTrue="1">
      <formula>AND(ROUNDDOWN(($A$4-E7)/365.25,0)&lt;=13,G7&lt;&gt;"OK")</formula>
    </cfRule>
    <cfRule type="expression" dxfId="271" priority="3" stopIfTrue="1">
      <formula>AND(ROUNDDOWN(($A$4-E7)/365.25,0)&lt;=14,G7&lt;&gt;"OK")</formula>
    </cfRule>
    <cfRule type="expression" dxfId="270" priority="4" stopIfTrue="1">
      <formula>AND(ROUNDDOWN(($A$4-E7)/365.25,0)&lt;=17,G7&lt;&gt;"OK")</formula>
    </cfRule>
  </conditionalFormatting>
  <conditionalFormatting sqref="E7:E134">
    <cfRule type="expression" dxfId="269" priority="8" stopIfTrue="1">
      <formula>AND(ROUNDDOWN(($A$4-E7)/365.25,0)&lt;=13,#REF!&lt;&gt;"OK")</formula>
    </cfRule>
    <cfRule type="expression" dxfId="268" priority="9" stopIfTrue="1">
      <formula>AND(ROUNDDOWN(($A$4-E7)/365.25,0)&lt;=14,#REF!&lt;&gt;"OK")</formula>
    </cfRule>
    <cfRule type="expression" dxfId="267" priority="10" stopIfTrue="1">
      <formula>AND(ROUNDDOWN(($A$4-E7)/365.25,0)&lt;=17,#REF!&lt;&gt;"OK")</formula>
    </cfRule>
  </conditionalFormatting>
  <conditionalFormatting sqref="H7:H134">
    <cfRule type="cellIs" dxfId="266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21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9D0B-9EA0-4A74-BEF5-96F07F7B6B64}">
  <sheetPr>
    <tabColor indexed="19"/>
    <pageSetUpPr fitToPage="1"/>
  </sheetPr>
  <dimension ref="A1:U47"/>
  <sheetViews>
    <sheetView showGridLines="0" showZeros="0" workbookViewId="0">
      <selection activeCell="E2" sqref="E2"/>
    </sheetView>
  </sheetViews>
  <sheetFormatPr defaultRowHeight="13.2" x14ac:dyDescent="0.25"/>
  <cols>
    <col min="1" max="1" width="2.44140625" customWidth="1"/>
    <col min="2" max="2" width="6.44140625" style="96" customWidth="1"/>
    <col min="3" max="3" width="6.44140625" customWidth="1"/>
    <col min="4" max="4" width="8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4" customWidth="1"/>
    <col min="11" max="11" width="10.6640625" customWidth="1"/>
    <col min="12" max="12" width="1.6640625" style="114" customWidth="1"/>
    <col min="13" max="13" width="10.6640625" customWidth="1"/>
    <col min="14" max="14" width="1.6640625" style="115" customWidth="1"/>
    <col min="15" max="15" width="10.6640625" customWidth="1"/>
    <col min="16" max="16" width="1.6640625" style="114" customWidth="1"/>
    <col min="17" max="17" width="5.109375" customWidth="1"/>
    <col min="18" max="18" width="1.6640625" style="115" customWidth="1"/>
    <col min="19" max="19" width="9.109375" hidden="1" customWidth="1"/>
    <col min="20" max="20" width="8.6640625" customWidth="1"/>
    <col min="21" max="21" width="9.109375" hidden="1" customWidth="1"/>
  </cols>
  <sheetData>
    <row r="1" spans="1:21" s="116" customFormat="1" ht="21.75" customHeight="1" x14ac:dyDescent="0.4">
      <c r="A1" s="85" t="str">
        <f>Altalanos!$A$6</f>
        <v>Pest Várnegye Diákolimpia</v>
      </c>
      <c r="B1" s="85"/>
      <c r="C1" s="117"/>
      <c r="D1" s="117"/>
      <c r="E1" s="117"/>
      <c r="F1" s="117"/>
      <c r="G1" s="117"/>
      <c r="H1" s="117"/>
      <c r="I1" s="227"/>
      <c r="J1" s="118"/>
      <c r="K1" s="105" t="s">
        <v>53</v>
      </c>
      <c r="L1" s="105"/>
      <c r="M1" s="86"/>
      <c r="N1" s="118"/>
      <c r="O1" s="118" t="s">
        <v>13</v>
      </c>
      <c r="P1" s="118"/>
      <c r="Q1" s="117"/>
      <c r="R1" s="118"/>
    </row>
    <row r="2" spans="1:21" s="96" customFormat="1" x14ac:dyDescent="0.25">
      <c r="A2" s="87" t="s">
        <v>57</v>
      </c>
      <c r="B2" s="87"/>
      <c r="C2" s="87" t="s">
        <v>376</v>
      </c>
      <c r="D2" s="265"/>
      <c r="E2" s="265"/>
      <c r="F2" s="87"/>
      <c r="G2" s="119"/>
      <c r="H2" s="97"/>
      <c r="I2" s="97"/>
      <c r="J2" s="120"/>
      <c r="K2" s="245" t="s">
        <v>54</v>
      </c>
      <c r="L2" s="105"/>
      <c r="M2" s="105"/>
      <c r="N2" s="120"/>
      <c r="O2" s="97"/>
      <c r="P2" s="120"/>
      <c r="Q2" s="97"/>
      <c r="R2" s="120"/>
    </row>
    <row r="3" spans="1:21" s="19" customFormat="1" ht="11.25" customHeight="1" x14ac:dyDescent="0.25">
      <c r="A3" s="50" t="s">
        <v>24</v>
      </c>
      <c r="B3" s="490"/>
      <c r="C3" s="50" t="s">
        <v>219</v>
      </c>
      <c r="D3" s="50"/>
      <c r="E3" s="50"/>
      <c r="F3" s="50"/>
      <c r="G3" s="50" t="s">
        <v>21</v>
      </c>
      <c r="H3" s="50"/>
      <c r="I3" s="50"/>
      <c r="J3" s="121"/>
      <c r="K3" s="50" t="s">
        <v>29</v>
      </c>
      <c r="L3" s="121"/>
      <c r="M3" s="263"/>
      <c r="N3" s="121"/>
      <c r="O3" s="50"/>
      <c r="P3" s="121"/>
      <c r="Q3" s="50"/>
      <c r="R3" s="51" t="s">
        <v>30</v>
      </c>
    </row>
    <row r="4" spans="1:21" s="28" customFormat="1" ht="11.25" customHeight="1" thickBot="1" x14ac:dyDescent="0.3">
      <c r="A4" s="561" t="str">
        <f>Altalanos!$A$10</f>
        <v>2025.05.08-09.</v>
      </c>
      <c r="B4" s="561"/>
      <c r="C4" s="561"/>
      <c r="D4" s="241"/>
      <c r="E4" s="122"/>
      <c r="F4" s="122"/>
      <c r="G4" s="122" t="str">
        <f>Altalanos!$C$10</f>
        <v>Százhalombatta</v>
      </c>
      <c r="H4" s="90"/>
      <c r="I4" s="122"/>
      <c r="J4" s="123"/>
      <c r="K4" s="124" t="str">
        <f>Altalanos!$D$10</f>
        <v xml:space="preserve">  </v>
      </c>
      <c r="L4" s="123"/>
      <c r="M4" s="92"/>
      <c r="N4" s="123"/>
      <c r="O4" s="122"/>
      <c r="P4" s="123"/>
      <c r="Q4" s="122"/>
      <c r="R4" s="81" t="str">
        <f>Altalanos!$E$10</f>
        <v>Dénes Tibor</v>
      </c>
    </row>
    <row r="5" spans="1:21" s="19" customFormat="1" ht="9.6" x14ac:dyDescent="0.25">
      <c r="A5" s="125"/>
      <c r="B5" s="126" t="s">
        <v>3</v>
      </c>
      <c r="C5" s="262" t="s">
        <v>45</v>
      </c>
      <c r="D5" s="126" t="s">
        <v>44</v>
      </c>
      <c r="E5" s="126" t="s">
        <v>41</v>
      </c>
      <c r="F5" s="127" t="s">
        <v>27</v>
      </c>
      <c r="G5" s="127" t="s">
        <v>28</v>
      </c>
      <c r="H5" s="127"/>
      <c r="I5" s="127" t="s">
        <v>31</v>
      </c>
      <c r="J5" s="127"/>
      <c r="K5" s="126" t="s">
        <v>64</v>
      </c>
      <c r="L5" s="128"/>
      <c r="M5" s="126" t="s">
        <v>43</v>
      </c>
      <c r="N5" s="128"/>
      <c r="O5" s="126"/>
      <c r="P5" s="128"/>
      <c r="Q5" s="126"/>
      <c r="R5" s="129"/>
    </row>
    <row r="6" spans="1:21" s="468" customFormat="1" ht="14.25" customHeight="1" thickBot="1" x14ac:dyDescent="0.3">
      <c r="A6" s="461"/>
      <c r="B6" s="491"/>
      <c r="C6" s="463"/>
      <c r="D6" s="463"/>
      <c r="E6" s="462"/>
      <c r="F6" s="464"/>
      <c r="G6" s="464"/>
      <c r="H6" s="465"/>
      <c r="I6" s="464"/>
      <c r="J6" s="466"/>
      <c r="K6" s="462"/>
      <c r="L6" s="466"/>
      <c r="M6" s="462"/>
      <c r="N6" s="466"/>
      <c r="O6" s="462"/>
      <c r="P6" s="466"/>
      <c r="Q6" s="462"/>
      <c r="R6" s="467"/>
    </row>
    <row r="7" spans="1:21" s="34" customFormat="1" ht="10.5" customHeight="1" x14ac:dyDescent="0.25">
      <c r="A7" s="130">
        <v>1</v>
      </c>
      <c r="B7" s="492" t="str">
        <f>IF($E7="","",VLOOKUP($E7,#REF!,12))</f>
        <v/>
      </c>
      <c r="C7" s="230" t="str">
        <f>IF($E7="","",VLOOKUP($E7,#REF!,13))</f>
        <v/>
      </c>
      <c r="D7" s="250" t="str">
        <f>IF($E7="","",VLOOKUP($E7,#REF!,5))</f>
        <v/>
      </c>
      <c r="E7" s="131"/>
      <c r="F7" s="494" t="s">
        <v>162</v>
      </c>
      <c r="G7" s="494" t="s">
        <v>275</v>
      </c>
      <c r="H7" s="417"/>
      <c r="I7" s="417" t="str">
        <f>IF($E7="","",VLOOKUP($E7,#REF!,4))</f>
        <v/>
      </c>
      <c r="J7" s="133"/>
      <c r="K7" s="132"/>
      <c r="L7" s="132"/>
      <c r="M7" s="132"/>
      <c r="N7" s="132"/>
      <c r="O7" s="134"/>
      <c r="P7" s="135"/>
      <c r="Q7" s="136"/>
      <c r="R7" s="137"/>
      <c r="S7" s="138"/>
      <c r="U7" s="139" t="str">
        <f>Birók!P21</f>
        <v>Bíró</v>
      </c>
    </row>
    <row r="8" spans="1:21" s="34" customFormat="1" ht="9.6" customHeight="1" x14ac:dyDescent="0.25">
      <c r="A8" s="140"/>
      <c r="B8" s="493"/>
      <c r="C8" s="141"/>
      <c r="D8" s="251"/>
      <c r="E8" s="141"/>
      <c r="F8" s="142"/>
      <c r="G8" s="142"/>
      <c r="H8" s="143"/>
      <c r="I8" s="428" t="s">
        <v>0</v>
      </c>
      <c r="J8" s="145"/>
      <c r="K8" s="146" t="s">
        <v>162</v>
      </c>
      <c r="L8" s="146"/>
      <c r="M8" s="132"/>
      <c r="N8" s="132"/>
      <c r="O8" s="134"/>
      <c r="P8" s="135"/>
      <c r="Q8" s="136"/>
      <c r="R8" s="137"/>
      <c r="S8" s="138"/>
      <c r="U8" s="147" t="str">
        <f>Birók!P22</f>
        <v xml:space="preserve"> </v>
      </c>
    </row>
    <row r="9" spans="1:21" s="34" customFormat="1" ht="9.6" customHeight="1" x14ac:dyDescent="0.25">
      <c r="A9" s="140">
        <v>2</v>
      </c>
      <c r="B9" s="492" t="str">
        <f>IF($E9="","",VLOOKUP($E9,#REF!,12))</f>
        <v/>
      </c>
      <c r="C9" s="230" t="str">
        <f>IF($E9="","",VLOOKUP($E9,#REF!,13))</f>
        <v/>
      </c>
      <c r="D9" s="250" t="str">
        <f>IF($E9="","",VLOOKUP($E9,#REF!,5))</f>
        <v/>
      </c>
      <c r="E9" s="131"/>
      <c r="F9" s="495" t="s">
        <v>283</v>
      </c>
      <c r="G9" s="270" t="str">
        <f>IF($E9="","",VLOOKUP($E9,#REF!,3))</f>
        <v/>
      </c>
      <c r="H9" s="270"/>
      <c r="I9" s="270" t="str">
        <f>IF($E9="","",VLOOKUP($E9,#REF!,4))</f>
        <v/>
      </c>
      <c r="J9" s="148"/>
      <c r="K9" s="132"/>
      <c r="L9" s="149"/>
      <c r="M9" s="132"/>
      <c r="N9" s="132"/>
      <c r="O9" s="134"/>
      <c r="P9" s="135"/>
      <c r="Q9" s="136"/>
      <c r="R9" s="137"/>
      <c r="S9" s="138"/>
      <c r="U9" s="147" t="str">
        <f>Birók!P23</f>
        <v xml:space="preserve"> </v>
      </c>
    </row>
    <row r="10" spans="1:21" s="34" customFormat="1" ht="9.6" customHeight="1" x14ac:dyDescent="0.25">
      <c r="A10" s="140"/>
      <c r="B10" s="493" t="str">
        <f>IF($E10="","",VLOOKUP($E10,#REF!,12))</f>
        <v/>
      </c>
      <c r="C10" s="141"/>
      <c r="D10" s="251"/>
      <c r="E10" s="150"/>
      <c r="F10" s="271"/>
      <c r="G10" s="271"/>
      <c r="H10" s="272"/>
      <c r="I10" s="271"/>
      <c r="J10" s="151"/>
      <c r="K10" s="429" t="s">
        <v>0</v>
      </c>
      <c r="L10" s="152"/>
      <c r="M10" s="146" t="str">
        <f>UPPER(IF(OR(L10="a",L10="as"),K8,IF(OR(L10="b",L10="bs"),K12,)))</f>
        <v/>
      </c>
      <c r="N10" s="153"/>
      <c r="O10" s="154"/>
      <c r="P10" s="154"/>
      <c r="Q10" s="136"/>
      <c r="R10" s="137"/>
      <c r="S10" s="138"/>
      <c r="U10" s="147" t="str">
        <f>Birók!P24</f>
        <v xml:space="preserve"> </v>
      </c>
    </row>
    <row r="11" spans="1:21" s="34" customFormat="1" ht="9.6" customHeight="1" x14ac:dyDescent="0.25">
      <c r="A11" s="140">
        <v>3</v>
      </c>
      <c r="B11" s="492" t="str">
        <f>IF($E11="","",VLOOKUP($E11,#REF!,12))</f>
        <v/>
      </c>
      <c r="C11" s="230" t="str">
        <f>IF($E11="","",VLOOKUP($E11,#REF!,13))</f>
        <v/>
      </c>
      <c r="D11" s="250" t="str">
        <f>IF($E11="","",VLOOKUP($E11,#REF!,5))</f>
        <v/>
      </c>
      <c r="E11" s="131"/>
      <c r="F11" s="495" t="s">
        <v>175</v>
      </c>
      <c r="G11" s="495" t="s">
        <v>176</v>
      </c>
      <c r="H11" s="270"/>
      <c r="I11" s="270" t="str">
        <f>IF($E11="","",VLOOKUP($E11,#REF!,4))</f>
        <v/>
      </c>
      <c r="J11" s="133"/>
      <c r="K11" s="132"/>
      <c r="L11" s="155"/>
      <c r="M11" s="132"/>
      <c r="N11" s="154"/>
      <c r="O11" s="154"/>
      <c r="P11" s="154"/>
      <c r="Q11" s="136"/>
      <c r="R11" s="137"/>
      <c r="S11" s="138"/>
      <c r="U11" s="147" t="str">
        <f>Birók!P25</f>
        <v xml:space="preserve"> </v>
      </c>
    </row>
    <row r="12" spans="1:21" s="34" customFormat="1" ht="9.6" customHeight="1" x14ac:dyDescent="0.25">
      <c r="A12" s="140"/>
      <c r="B12" s="493" t="str">
        <f>IF($E12="","",VLOOKUP($E12,#REF!,12))</f>
        <v/>
      </c>
      <c r="C12" s="141"/>
      <c r="D12" s="251"/>
      <c r="E12" s="150"/>
      <c r="F12" s="271"/>
      <c r="G12" s="271"/>
      <c r="H12" s="272"/>
      <c r="I12" s="429" t="s">
        <v>0</v>
      </c>
      <c r="J12" s="145"/>
      <c r="K12" s="146" t="s">
        <v>175</v>
      </c>
      <c r="L12" s="156"/>
      <c r="M12" s="132"/>
      <c r="N12" s="154"/>
      <c r="O12" s="154"/>
      <c r="P12" s="154"/>
      <c r="Q12" s="136"/>
      <c r="R12" s="137"/>
      <c r="S12" s="138"/>
      <c r="U12" s="147" t="str">
        <f>Birók!P26</f>
        <v xml:space="preserve"> </v>
      </c>
    </row>
    <row r="13" spans="1:21" s="34" customFormat="1" ht="9.6" customHeight="1" x14ac:dyDescent="0.25">
      <c r="A13" s="140">
        <v>4</v>
      </c>
      <c r="B13" s="492" t="str">
        <f>IF($E13="","",VLOOKUP($E13,#REF!,12))</f>
        <v/>
      </c>
      <c r="C13" s="230" t="str">
        <f>IF($E13="","",VLOOKUP($E13,#REF!,13))</f>
        <v/>
      </c>
      <c r="D13" s="250" t="str">
        <f>IF($E13="","",VLOOKUP($E13,#REF!,5))</f>
        <v/>
      </c>
      <c r="E13" s="131"/>
      <c r="F13" s="495" t="s">
        <v>283</v>
      </c>
      <c r="G13" s="270" t="str">
        <f>IF($E13="","",VLOOKUP($E13,#REF!,3))</f>
        <v/>
      </c>
      <c r="H13" s="270"/>
      <c r="I13" s="270" t="str">
        <f>IF($E13="","",VLOOKUP($E13,#REF!,4))</f>
        <v/>
      </c>
      <c r="J13" s="157"/>
      <c r="K13" s="132"/>
      <c r="L13" s="132"/>
      <c r="M13" s="132"/>
      <c r="N13" s="154"/>
      <c r="O13" s="154"/>
      <c r="P13" s="154"/>
      <c r="Q13" s="136"/>
      <c r="R13" s="137"/>
      <c r="S13" s="138"/>
      <c r="U13" s="147" t="str">
        <f>Birók!P27</f>
        <v xml:space="preserve"> </v>
      </c>
    </row>
    <row r="14" spans="1:21" s="34" customFormat="1" ht="9.6" customHeight="1" x14ac:dyDescent="0.25">
      <c r="A14" s="140"/>
      <c r="B14" s="141" t="str">
        <f>IF($E14="","",VLOOKUP($E14,#REF!,12))</f>
        <v/>
      </c>
      <c r="C14" s="141"/>
      <c r="D14" s="251"/>
      <c r="E14" s="150"/>
      <c r="F14" s="271"/>
      <c r="G14" s="271"/>
      <c r="H14" s="272"/>
      <c r="I14" s="271"/>
      <c r="J14" s="151"/>
      <c r="K14" s="132"/>
      <c r="L14" s="132"/>
      <c r="M14" s="144"/>
      <c r="N14" s="420"/>
      <c r="O14" s="132"/>
      <c r="P14" s="154"/>
      <c r="Q14" s="136"/>
      <c r="R14" s="137"/>
      <c r="S14" s="138"/>
      <c r="U14" s="147" t="str">
        <f>Birók!P28</f>
        <v xml:space="preserve"> </v>
      </c>
    </row>
    <row r="15" spans="1:21" s="34" customFormat="1" ht="9.6" customHeight="1" x14ac:dyDescent="0.25">
      <c r="A15" s="346">
        <v>5</v>
      </c>
      <c r="B15" s="492" t="str">
        <f>IF($E15="","",VLOOKUP($E15,#REF!,12))</f>
        <v/>
      </c>
      <c r="C15" s="230" t="str">
        <f>IF($E15="","",VLOOKUP($E15,#REF!,13))</f>
        <v/>
      </c>
      <c r="D15" s="250" t="str">
        <f>IF($E15="","",VLOOKUP($E15,#REF!,5))</f>
        <v/>
      </c>
      <c r="E15" s="434"/>
      <c r="F15" s="494" t="s">
        <v>282</v>
      </c>
      <c r="G15" s="494" t="s">
        <v>172</v>
      </c>
      <c r="H15" s="417"/>
      <c r="I15" s="417" t="str">
        <f>IF($E15="","",VLOOKUP($E15,#REF!,4))</f>
        <v/>
      </c>
      <c r="J15" s="427"/>
      <c r="K15" s="132"/>
      <c r="L15" s="132"/>
      <c r="M15" s="132"/>
      <c r="N15" s="154"/>
      <c r="O15" s="132"/>
      <c r="P15" s="154"/>
      <c r="Q15" s="136"/>
      <c r="R15" s="137"/>
      <c r="S15" s="138"/>
      <c r="U15" s="147" t="str">
        <f>Birók!P29</f>
        <v xml:space="preserve"> </v>
      </c>
    </row>
    <row r="16" spans="1:21" s="34" customFormat="1" ht="9.6" customHeight="1" thickBot="1" x14ac:dyDescent="0.3">
      <c r="A16" s="140"/>
      <c r="B16" s="141" t="str">
        <f>IF($E16="","",VLOOKUP($E16,#REF!,12))</f>
        <v/>
      </c>
      <c r="C16" s="141"/>
      <c r="D16" s="251"/>
      <c r="E16" s="150"/>
      <c r="F16" s="271"/>
      <c r="G16" s="271"/>
      <c r="H16" s="272"/>
      <c r="I16" s="429" t="s">
        <v>0</v>
      </c>
      <c r="J16" s="145"/>
      <c r="K16" s="146" t="str">
        <f>UPPER(IF(OR(J16="a",J16="as"),F15,IF(OR(J16="b",J16="bs"),F17,)))</f>
        <v/>
      </c>
      <c r="L16" s="146"/>
      <c r="M16" s="132"/>
      <c r="N16" s="154"/>
      <c r="O16" s="154"/>
      <c r="P16" s="154"/>
      <c r="Q16" s="136"/>
      <c r="R16" s="137"/>
      <c r="S16" s="138"/>
      <c r="U16" s="160" t="str">
        <f>Birók!P30</f>
        <v>Egyik sem</v>
      </c>
    </row>
    <row r="17" spans="1:19" s="34" customFormat="1" ht="9.6" customHeight="1" x14ac:dyDescent="0.25">
      <c r="A17" s="140">
        <v>6</v>
      </c>
      <c r="B17" s="492" t="str">
        <f>IF($E17="","",VLOOKUP($E17,#REF!,12))</f>
        <v/>
      </c>
      <c r="C17" s="230" t="str">
        <f>IF($E17="","",VLOOKUP($E17,#REF!,13))</f>
        <v/>
      </c>
      <c r="D17" s="250" t="str">
        <f>IF($E17="","",VLOOKUP($E17,#REF!,5))</f>
        <v/>
      </c>
      <c r="E17" s="131"/>
      <c r="F17" s="495" t="s">
        <v>157</v>
      </c>
      <c r="G17" s="495" t="s">
        <v>158</v>
      </c>
      <c r="H17" s="270"/>
      <c r="I17" s="270" t="str">
        <f>IF($E17="","",VLOOKUP($E17,#REF!,4))</f>
        <v/>
      </c>
      <c r="J17" s="148"/>
      <c r="K17" s="132"/>
      <c r="L17" s="149"/>
      <c r="M17" s="132"/>
      <c r="N17" s="154"/>
      <c r="O17" s="154"/>
      <c r="P17" s="154"/>
      <c r="Q17" s="136"/>
      <c r="R17" s="137"/>
      <c r="S17" s="138"/>
    </row>
    <row r="18" spans="1:19" s="34" customFormat="1" ht="9.6" customHeight="1" x14ac:dyDescent="0.25">
      <c r="A18" s="140"/>
      <c r="B18" s="141" t="str">
        <f>IF($E18="","",VLOOKUP($E18,#REF!,12))</f>
        <v/>
      </c>
      <c r="C18" s="141"/>
      <c r="D18" s="251"/>
      <c r="E18" s="150"/>
      <c r="F18" s="271"/>
      <c r="G18" s="271"/>
      <c r="H18" s="272"/>
      <c r="I18" s="271"/>
      <c r="J18" s="151"/>
      <c r="K18" s="429" t="s">
        <v>0</v>
      </c>
      <c r="L18" s="152"/>
      <c r="M18" s="146" t="str">
        <f>UPPER(IF(OR(L18="a",L18="as"),K16,IF(OR(L18="b",L18="bs"),K20,)))</f>
        <v/>
      </c>
      <c r="N18" s="153"/>
      <c r="O18" s="154"/>
      <c r="P18" s="154"/>
      <c r="Q18" s="136"/>
      <c r="R18" s="137"/>
      <c r="S18" s="138"/>
    </row>
    <row r="19" spans="1:19" s="34" customFormat="1" ht="9.6" customHeight="1" x14ac:dyDescent="0.25">
      <c r="A19" s="140">
        <v>7</v>
      </c>
      <c r="B19" s="492" t="str">
        <f>IF($E19="","",VLOOKUP($E19,#REF!,12))</f>
        <v/>
      </c>
      <c r="C19" s="230" t="str">
        <f>IF($E19="","",VLOOKUP($E19,#REF!,13))</f>
        <v/>
      </c>
      <c r="D19" s="250" t="str">
        <f>IF($E19="","",VLOOKUP($E19,#REF!,5))</f>
        <v/>
      </c>
      <c r="E19" s="131"/>
      <c r="F19" s="495" t="s">
        <v>180</v>
      </c>
      <c r="G19" s="495" t="s">
        <v>274</v>
      </c>
      <c r="H19" s="270"/>
      <c r="I19" s="270" t="str">
        <f>IF($E19="","",VLOOKUP($E19,#REF!,4))</f>
        <v/>
      </c>
      <c r="J19" s="133"/>
      <c r="K19" s="132"/>
      <c r="L19" s="155"/>
      <c r="M19" s="132"/>
      <c r="N19" s="154"/>
      <c r="O19" s="154"/>
      <c r="P19" s="154"/>
      <c r="Q19" s="136"/>
      <c r="R19" s="137"/>
      <c r="S19" s="138"/>
    </row>
    <row r="20" spans="1:19" s="34" customFormat="1" ht="9.6" customHeight="1" x14ac:dyDescent="0.25">
      <c r="A20" s="140"/>
      <c r="B20" s="141" t="str">
        <f>IF($E20="","",VLOOKUP($E20,#REF!,12))</f>
        <v/>
      </c>
      <c r="C20" s="141"/>
      <c r="D20" s="260"/>
      <c r="E20" s="141"/>
      <c r="F20" s="142"/>
      <c r="G20" s="142"/>
      <c r="H20" s="143"/>
      <c r="I20" s="429" t="s">
        <v>0</v>
      </c>
      <c r="J20" s="145"/>
      <c r="K20" s="146" t="s">
        <v>180</v>
      </c>
      <c r="L20" s="156"/>
      <c r="M20" s="132"/>
      <c r="N20" s="154"/>
      <c r="O20" s="154"/>
      <c r="P20" s="154"/>
      <c r="Q20" s="136"/>
      <c r="R20" s="137"/>
      <c r="S20" s="138"/>
    </row>
    <row r="21" spans="1:19" s="34" customFormat="1" ht="9.6" customHeight="1" x14ac:dyDescent="0.25">
      <c r="A21" s="343" t="s">
        <v>12</v>
      </c>
      <c r="B21" s="492" t="str">
        <f>IF($E21="","",VLOOKUP($E21,#REF!,12))</f>
        <v/>
      </c>
      <c r="C21" s="230" t="str">
        <f>IF($E21="","",VLOOKUP($E21,#REF!,13))</f>
        <v/>
      </c>
      <c r="D21" s="250" t="str">
        <f>IF($E21="","",VLOOKUP($E21,#REF!,5))</f>
        <v/>
      </c>
      <c r="E21" s="131"/>
      <c r="F21" s="495" t="s">
        <v>283</v>
      </c>
      <c r="G21" s="270" t="str">
        <f>IF($E21="","",VLOOKUP($E21,#REF!,3))</f>
        <v/>
      </c>
      <c r="H21" s="270"/>
      <c r="I21" s="270" t="str">
        <f>IF($E21="","",VLOOKUP($E21,#REF!,4))</f>
        <v/>
      </c>
      <c r="J21" s="157"/>
      <c r="K21" s="132"/>
      <c r="L21" s="132"/>
      <c r="M21" s="132"/>
      <c r="N21" s="154"/>
      <c r="O21" s="154"/>
      <c r="P21" s="154"/>
      <c r="Q21" s="136"/>
      <c r="R21" s="137"/>
      <c r="S21" s="138"/>
    </row>
    <row r="22" spans="1:19" s="34" customFormat="1" ht="9.6" customHeight="1" x14ac:dyDescent="0.25">
      <c r="A22" s="140"/>
      <c r="B22" s="141" t="str">
        <f>IF($E22="","",VLOOKUP($E22,#REF!,12))</f>
        <v/>
      </c>
      <c r="C22" s="141"/>
      <c r="D22" s="260"/>
      <c r="E22" s="141"/>
      <c r="F22" s="158"/>
      <c r="G22" s="158"/>
      <c r="H22" s="161"/>
      <c r="I22" s="158"/>
      <c r="J22" s="151"/>
      <c r="K22" s="132"/>
      <c r="L22" s="132"/>
      <c r="M22" s="132"/>
      <c r="N22" s="154"/>
      <c r="O22" s="154"/>
      <c r="P22" s="154"/>
      <c r="Q22" s="136"/>
      <c r="R22" s="137"/>
      <c r="S22" s="138"/>
    </row>
    <row r="23" spans="1:19" s="34" customFormat="1" ht="9.6" customHeight="1" x14ac:dyDescent="0.25">
      <c r="A23" s="130">
        <v>9</v>
      </c>
      <c r="B23" s="492" t="str">
        <f>IF($E23="","",VLOOKUP($E23,#REF!,12))</f>
        <v/>
      </c>
      <c r="C23" s="230" t="str">
        <f>IF($E23="","",VLOOKUP($E23,#REF!,13))</f>
        <v/>
      </c>
      <c r="D23" s="250" t="str">
        <f>IF($E23="","",VLOOKUP($E23,#REF!,5))</f>
        <v/>
      </c>
      <c r="E23" s="131"/>
      <c r="F23" s="494" t="s">
        <v>155</v>
      </c>
      <c r="G23" s="494" t="s">
        <v>156</v>
      </c>
      <c r="H23" s="417"/>
      <c r="I23" s="417" t="str">
        <f>IF($E23="","",VLOOKUP($E23,#REF!,4))</f>
        <v/>
      </c>
      <c r="J23" s="133"/>
      <c r="K23" s="132"/>
      <c r="L23" s="132"/>
      <c r="M23" s="132"/>
      <c r="N23" s="154"/>
      <c r="O23" s="154"/>
      <c r="P23" s="154"/>
      <c r="Q23" s="136"/>
      <c r="R23" s="137"/>
      <c r="S23" s="138"/>
    </row>
    <row r="24" spans="1:19" s="34" customFormat="1" ht="9.6" customHeight="1" x14ac:dyDescent="0.25">
      <c r="A24" s="140"/>
      <c r="B24" s="493" t="str">
        <f>IF($E24="","",VLOOKUP($E24,#REF!,12))</f>
        <v/>
      </c>
      <c r="C24" s="141"/>
      <c r="D24" s="260"/>
      <c r="E24" s="141"/>
      <c r="F24" s="142"/>
      <c r="G24" s="142"/>
      <c r="H24" s="143"/>
      <c r="I24" s="429" t="s">
        <v>0</v>
      </c>
      <c r="J24" s="145"/>
      <c r="K24" s="146" t="s">
        <v>155</v>
      </c>
      <c r="L24" s="146"/>
      <c r="M24" s="132"/>
      <c r="N24" s="154"/>
      <c r="O24" s="154"/>
      <c r="P24" s="154"/>
      <c r="Q24" s="136"/>
      <c r="R24" s="137"/>
      <c r="S24" s="138"/>
    </row>
    <row r="25" spans="1:19" s="34" customFormat="1" ht="9.6" customHeight="1" x14ac:dyDescent="0.25">
      <c r="A25" s="140">
        <v>10</v>
      </c>
      <c r="B25" s="492" t="str">
        <f>IF($E25="","",VLOOKUP($E25,#REF!,12))</f>
        <v/>
      </c>
      <c r="C25" s="230" t="str">
        <f>IF($E25="","",VLOOKUP($E25,#REF!,13))</f>
        <v/>
      </c>
      <c r="D25" s="250" t="str">
        <f>IF($E25="","",VLOOKUP($E25,#REF!,5))</f>
        <v/>
      </c>
      <c r="E25" s="131"/>
      <c r="F25" s="495" t="s">
        <v>283</v>
      </c>
      <c r="G25" s="270" t="str">
        <f>IF($E25="","",VLOOKUP($E25,#REF!,3))</f>
        <v/>
      </c>
      <c r="H25" s="270"/>
      <c r="I25" s="270" t="str">
        <f>IF($E25="","",VLOOKUP($E25,#REF!,4))</f>
        <v/>
      </c>
      <c r="J25" s="148"/>
      <c r="K25" s="132"/>
      <c r="L25" s="149"/>
      <c r="M25" s="132"/>
      <c r="N25" s="154"/>
      <c r="O25" s="154"/>
      <c r="P25" s="154"/>
      <c r="Q25" s="136"/>
      <c r="R25" s="137"/>
      <c r="S25" s="138"/>
    </row>
    <row r="26" spans="1:19" s="34" customFormat="1" ht="9.6" customHeight="1" x14ac:dyDescent="0.25">
      <c r="A26" s="140"/>
      <c r="B26" s="141" t="str">
        <f>IF($E26="","",VLOOKUP($E26,#REF!,12))</f>
        <v/>
      </c>
      <c r="C26" s="141"/>
      <c r="D26" s="260"/>
      <c r="E26" s="150"/>
      <c r="F26" s="271"/>
      <c r="G26" s="271"/>
      <c r="H26" s="272"/>
      <c r="I26" s="271"/>
      <c r="J26" s="151"/>
      <c r="K26" s="429" t="s">
        <v>0</v>
      </c>
      <c r="L26" s="152"/>
      <c r="M26" s="146" t="str">
        <f>UPPER(IF(OR(L26="a",L26="as"),K24,IF(OR(L26="b",L26="bs"),K28,)))</f>
        <v/>
      </c>
      <c r="N26" s="153"/>
      <c r="O26" s="154"/>
      <c r="P26" s="154"/>
      <c r="Q26" s="136"/>
      <c r="R26" s="137"/>
      <c r="S26" s="138"/>
    </row>
    <row r="27" spans="1:19" s="34" customFormat="1" ht="9.6" customHeight="1" x14ac:dyDescent="0.25">
      <c r="A27" s="140">
        <v>11</v>
      </c>
      <c r="B27" s="492" t="str">
        <f>IF($E27="","",VLOOKUP($E27,#REF!,12))</f>
        <v/>
      </c>
      <c r="C27" s="230" t="str">
        <f>IF($E27="","",VLOOKUP($E27,#REF!,13))</f>
        <v/>
      </c>
      <c r="D27" s="250" t="str">
        <f>IF($E27="","",VLOOKUP($E27,#REF!,5))</f>
        <v/>
      </c>
      <c r="E27" s="131"/>
      <c r="F27" s="495" t="s">
        <v>174</v>
      </c>
      <c r="G27" s="495" t="s">
        <v>284</v>
      </c>
      <c r="H27" s="270"/>
      <c r="I27" s="270" t="str">
        <f>IF($E27="","",VLOOKUP($E27,#REF!,4))</f>
        <v/>
      </c>
      <c r="J27" s="133"/>
      <c r="K27" s="132"/>
      <c r="L27" s="155"/>
      <c r="M27" s="132"/>
      <c r="N27" s="154"/>
      <c r="O27" s="154"/>
      <c r="P27" s="154"/>
      <c r="Q27" s="136"/>
      <c r="R27" s="137"/>
      <c r="S27" s="138"/>
    </row>
    <row r="28" spans="1:19" s="34" customFormat="1" ht="9.6" customHeight="1" x14ac:dyDescent="0.25">
      <c r="A28" s="162"/>
      <c r="B28" s="141" t="str">
        <f>IF($E28="","",VLOOKUP($E28,#REF!,12))</f>
        <v/>
      </c>
      <c r="C28" s="141"/>
      <c r="D28" s="260"/>
      <c r="E28" s="150"/>
      <c r="F28" s="271"/>
      <c r="G28" s="271"/>
      <c r="H28" s="272"/>
      <c r="I28" s="429" t="s">
        <v>0</v>
      </c>
      <c r="J28" s="145"/>
      <c r="K28" s="146" t="s">
        <v>285</v>
      </c>
      <c r="L28" s="156"/>
      <c r="M28" s="132"/>
      <c r="N28" s="154"/>
      <c r="O28" s="154"/>
      <c r="P28" s="154"/>
      <c r="Q28" s="136"/>
      <c r="R28" s="137"/>
      <c r="S28" s="138"/>
    </row>
    <row r="29" spans="1:19" s="34" customFormat="1" ht="9.6" customHeight="1" x14ac:dyDescent="0.25">
      <c r="A29" s="140">
        <v>12</v>
      </c>
      <c r="B29" s="492" t="str">
        <f>IF($E29="","",VLOOKUP($E29,#REF!,12))</f>
        <v/>
      </c>
      <c r="C29" s="230" t="str">
        <f>IF($E29="","",VLOOKUP($E29,#REF!,13))</f>
        <v/>
      </c>
      <c r="D29" s="250" t="str">
        <f>IF($E29="","",VLOOKUP($E29,#REF!,5))</f>
        <v/>
      </c>
      <c r="E29" s="131"/>
      <c r="F29" s="495" t="s">
        <v>283</v>
      </c>
      <c r="G29" s="270" t="str">
        <f>IF($E29="","",VLOOKUP($E29,#REF!,3))</f>
        <v/>
      </c>
      <c r="H29" s="270"/>
      <c r="I29" s="270" t="str">
        <f>IF($E29="","",VLOOKUP($E29,#REF!,4))</f>
        <v/>
      </c>
      <c r="J29" s="157"/>
      <c r="K29" s="132"/>
      <c r="L29" s="132"/>
      <c r="M29" s="132"/>
      <c r="N29" s="154"/>
      <c r="O29" s="154"/>
      <c r="P29" s="154"/>
      <c r="Q29" s="136"/>
      <c r="R29" s="137"/>
      <c r="S29" s="138"/>
    </row>
    <row r="30" spans="1:19" s="34" customFormat="1" ht="9.6" customHeight="1" x14ac:dyDescent="0.25">
      <c r="A30" s="140"/>
      <c r="B30" s="141" t="str">
        <f>IF($E30="","",VLOOKUP($E30,#REF!,12))</f>
        <v/>
      </c>
      <c r="C30" s="141"/>
      <c r="D30" s="260"/>
      <c r="E30" s="150"/>
      <c r="F30" s="271"/>
      <c r="G30" s="271"/>
      <c r="H30" s="272"/>
      <c r="I30" s="271"/>
      <c r="J30" s="151"/>
      <c r="K30" s="132"/>
      <c r="L30" s="132"/>
      <c r="M30" s="144"/>
      <c r="N30" s="420"/>
      <c r="O30" s="132"/>
      <c r="P30" s="154"/>
      <c r="Q30" s="136"/>
      <c r="R30" s="137"/>
      <c r="S30" s="138"/>
    </row>
    <row r="31" spans="1:19" s="34" customFormat="1" ht="9.6" customHeight="1" x14ac:dyDescent="0.25">
      <c r="A31" s="346">
        <v>13</v>
      </c>
      <c r="B31" s="492" t="str">
        <f>IF($E31="","",VLOOKUP($E31,#REF!,12))</f>
        <v/>
      </c>
      <c r="C31" s="230" t="str">
        <f>IF($E31="","",VLOOKUP($E31,#REF!,13))</f>
        <v/>
      </c>
      <c r="D31" s="250" t="str">
        <f>IF($E31="","",VLOOKUP($E31,#REF!,5))</f>
        <v/>
      </c>
      <c r="E31" s="434"/>
      <c r="F31" s="494" t="s">
        <v>161</v>
      </c>
      <c r="G31" s="494" t="s">
        <v>280</v>
      </c>
      <c r="H31" s="417"/>
      <c r="I31" s="417" t="str">
        <f>IF($E31="","",VLOOKUP($E31,#REF!,4))</f>
        <v/>
      </c>
      <c r="J31" s="159"/>
      <c r="K31" s="132"/>
      <c r="L31" s="132"/>
      <c r="M31" s="132"/>
      <c r="N31" s="154"/>
      <c r="O31" s="132"/>
      <c r="P31" s="154"/>
      <c r="Q31" s="136"/>
      <c r="R31" s="137"/>
      <c r="S31" s="138"/>
    </row>
    <row r="32" spans="1:19" s="34" customFormat="1" ht="9.6" customHeight="1" x14ac:dyDescent="0.25">
      <c r="A32" s="140"/>
      <c r="B32" s="493" t="str">
        <f>IF($E32="","",VLOOKUP($E32,#REF!,12))</f>
        <v/>
      </c>
      <c r="C32" s="141"/>
      <c r="D32" s="260"/>
      <c r="E32" s="150"/>
      <c r="F32" s="271"/>
      <c r="G32" s="271"/>
      <c r="H32" s="272"/>
      <c r="I32" s="429" t="s">
        <v>0</v>
      </c>
      <c r="J32" s="145"/>
      <c r="K32" s="146" t="s">
        <v>161</v>
      </c>
      <c r="L32" s="146"/>
      <c r="M32" s="132"/>
      <c r="N32" s="154"/>
      <c r="O32" s="154"/>
      <c r="P32" s="154"/>
      <c r="Q32" s="136"/>
      <c r="R32" s="137"/>
      <c r="S32" s="138"/>
    </row>
    <row r="33" spans="1:19" s="34" customFormat="1" ht="9.6" customHeight="1" x14ac:dyDescent="0.25">
      <c r="A33" s="140">
        <v>14</v>
      </c>
      <c r="B33" s="492" t="str">
        <f>IF($E33="","",VLOOKUP($E33,#REF!,12))</f>
        <v/>
      </c>
      <c r="C33" s="230" t="str">
        <f>IF($E33="","",VLOOKUP($E33,#REF!,13))</f>
        <v/>
      </c>
      <c r="D33" s="250" t="str">
        <f>IF($E33="","",VLOOKUP($E33,#REF!,5))</f>
        <v/>
      </c>
      <c r="E33" s="131"/>
      <c r="F33" s="495" t="s">
        <v>283</v>
      </c>
      <c r="G33" s="270" t="str">
        <f>IF($E33="","",VLOOKUP($E33,#REF!,3))</f>
        <v/>
      </c>
      <c r="H33" s="270"/>
      <c r="I33" s="270" t="str">
        <f>IF($E33="","",VLOOKUP($E33,#REF!,4))</f>
        <v/>
      </c>
      <c r="J33" s="148"/>
      <c r="K33" s="132"/>
      <c r="L33" s="149"/>
      <c r="M33" s="132"/>
      <c r="N33" s="154"/>
      <c r="O33" s="154"/>
      <c r="P33" s="154"/>
      <c r="Q33" s="136"/>
      <c r="R33" s="137"/>
      <c r="S33" s="138"/>
    </row>
    <row r="34" spans="1:19" s="34" customFormat="1" ht="9.6" customHeight="1" x14ac:dyDescent="0.25">
      <c r="A34" s="140"/>
      <c r="B34" s="493" t="str">
        <f>IF($E34="","",VLOOKUP($E34,#REF!,12))</f>
        <v/>
      </c>
      <c r="C34" s="141"/>
      <c r="D34" s="260"/>
      <c r="E34" s="150"/>
      <c r="F34" s="271"/>
      <c r="G34" s="271"/>
      <c r="H34" s="272"/>
      <c r="I34" s="271"/>
      <c r="J34" s="151"/>
      <c r="K34" s="429" t="s">
        <v>0</v>
      </c>
      <c r="L34" s="152"/>
      <c r="M34" s="146" t="str">
        <f>UPPER(IF(OR(L34="a",L34="as"),K32,IF(OR(L34="b",L34="bs"),K36,)))</f>
        <v/>
      </c>
      <c r="N34" s="153"/>
      <c r="O34" s="154"/>
      <c r="P34" s="154"/>
      <c r="Q34" s="136"/>
      <c r="R34" s="137"/>
      <c r="S34" s="138"/>
    </row>
    <row r="35" spans="1:19" s="34" customFormat="1" ht="9.6" customHeight="1" x14ac:dyDescent="0.25">
      <c r="A35" s="140">
        <v>15</v>
      </c>
      <c r="B35" s="492" t="str">
        <f>IF($E35="","",VLOOKUP($E35,#REF!,12))</f>
        <v/>
      </c>
      <c r="C35" s="230" t="str">
        <f>IF($E35="","",VLOOKUP($E35,#REF!,13))</f>
        <v/>
      </c>
      <c r="D35" s="250" t="str">
        <f>IF($E35="","",VLOOKUP($E35,#REF!,5))</f>
        <v/>
      </c>
      <c r="E35" s="131"/>
      <c r="F35" s="495" t="s">
        <v>283</v>
      </c>
      <c r="G35" s="270" t="str">
        <f>IF($E35="","",VLOOKUP($E35,#REF!,3))</f>
        <v/>
      </c>
      <c r="H35" s="270"/>
      <c r="I35" s="270" t="str">
        <f>IF($E35="","",VLOOKUP($E35,#REF!,4))</f>
        <v/>
      </c>
      <c r="J35" s="133"/>
      <c r="K35" s="132"/>
      <c r="L35" s="155"/>
      <c r="M35" s="132"/>
      <c r="N35" s="154"/>
      <c r="O35" s="154"/>
      <c r="P35" s="154"/>
      <c r="Q35" s="136"/>
      <c r="R35" s="137"/>
      <c r="S35" s="138"/>
    </row>
    <row r="36" spans="1:19" s="34" customFormat="1" ht="9.6" customHeight="1" x14ac:dyDescent="0.25">
      <c r="A36" s="140"/>
      <c r="B36" s="493" t="str">
        <f>IF($E36="","",VLOOKUP($E36,#REF!,12))</f>
        <v/>
      </c>
      <c r="C36" s="141"/>
      <c r="D36" s="260"/>
      <c r="E36" s="141"/>
      <c r="F36" s="142"/>
      <c r="G36" s="142"/>
      <c r="H36" s="143"/>
      <c r="I36" s="429" t="s">
        <v>0</v>
      </c>
      <c r="J36" s="145"/>
      <c r="K36" s="146" t="s">
        <v>171</v>
      </c>
      <c r="L36" s="156"/>
      <c r="M36" s="132"/>
      <c r="N36" s="154"/>
      <c r="O36" s="154"/>
      <c r="P36" s="154"/>
      <c r="Q36" s="136"/>
      <c r="R36" s="137"/>
      <c r="S36" s="138"/>
    </row>
    <row r="37" spans="1:19" s="34" customFormat="1" ht="9.6" customHeight="1" x14ac:dyDescent="0.25">
      <c r="A37" s="343">
        <v>16</v>
      </c>
      <c r="B37" s="492" t="str">
        <f>IF($E37="","",VLOOKUP($E37,#REF!,12))</f>
        <v/>
      </c>
      <c r="C37" s="230" t="str">
        <f>IF($E37="","",VLOOKUP($E37,#REF!,13))</f>
        <v/>
      </c>
      <c r="D37" s="250" t="str">
        <f>IF($E37="","",VLOOKUP($E37,#REF!,5))</f>
        <v/>
      </c>
      <c r="E37" s="131"/>
      <c r="F37" s="495" t="s">
        <v>171</v>
      </c>
      <c r="G37" s="495" t="s">
        <v>276</v>
      </c>
      <c r="H37" s="270"/>
      <c r="I37" s="270" t="str">
        <f>IF($E37="","",VLOOKUP($E37,#REF!,4))</f>
        <v/>
      </c>
      <c r="J37" s="157"/>
      <c r="K37" s="132"/>
      <c r="L37" s="132"/>
      <c r="M37" s="132"/>
      <c r="N37" s="154"/>
      <c r="O37" s="154"/>
      <c r="P37" s="154"/>
      <c r="Q37" s="136"/>
      <c r="R37" s="137"/>
      <c r="S37" s="138"/>
    </row>
    <row r="38" spans="1:19" s="34" customFormat="1" ht="9.6" customHeight="1" x14ac:dyDescent="0.25">
      <c r="A38" s="163"/>
      <c r="B38" s="141"/>
      <c r="C38" s="141"/>
      <c r="D38" s="141"/>
      <c r="E38" s="141"/>
      <c r="F38" s="158"/>
      <c r="G38" s="158"/>
      <c r="H38" s="161"/>
      <c r="I38" s="132"/>
      <c r="J38" s="151"/>
      <c r="K38" s="132"/>
      <c r="L38" s="132"/>
      <c r="M38" s="132"/>
      <c r="N38" s="154"/>
      <c r="O38" s="154"/>
      <c r="P38" s="154"/>
      <c r="Q38" s="136"/>
      <c r="R38" s="137"/>
      <c r="S38" s="138"/>
    </row>
    <row r="39" spans="1:19" s="18" customFormat="1" ht="10.5" customHeight="1" x14ac:dyDescent="0.25">
      <c r="A39" s="170" t="s">
        <v>45</v>
      </c>
      <c r="B39" s="171"/>
      <c r="C39" s="171"/>
      <c r="D39" s="255"/>
      <c r="E39" s="172" t="s">
        <v>4</v>
      </c>
      <c r="F39" s="173" t="s">
        <v>47</v>
      </c>
      <c r="G39" s="172"/>
      <c r="H39" s="174"/>
      <c r="I39" s="175"/>
      <c r="J39" s="172" t="s">
        <v>4</v>
      </c>
      <c r="K39" s="173" t="s">
        <v>48</v>
      </c>
      <c r="L39" s="176"/>
      <c r="M39" s="173" t="s">
        <v>49</v>
      </c>
      <c r="N39" s="177"/>
      <c r="O39" s="178" t="s">
        <v>50</v>
      </c>
      <c r="P39" s="178"/>
      <c r="Q39" s="179"/>
      <c r="R39" s="180"/>
    </row>
    <row r="40" spans="1:19" s="18" customFormat="1" ht="9" customHeight="1" x14ac:dyDescent="0.25">
      <c r="A40" s="256" t="s">
        <v>46</v>
      </c>
      <c r="B40" s="257"/>
      <c r="C40" s="258"/>
      <c r="D40" s="259"/>
      <c r="E40" s="182">
        <v>1</v>
      </c>
      <c r="F40" s="84" t="e">
        <f>IF(E40&gt;$R$47,,UPPER(VLOOKUP(E40,#REF!,2)))</f>
        <v>#REF!</v>
      </c>
      <c r="G40" s="183"/>
      <c r="H40" s="84"/>
      <c r="I40" s="83"/>
      <c r="J40" s="184" t="s">
        <v>5</v>
      </c>
      <c r="K40" s="181"/>
      <c r="L40" s="185"/>
      <c r="M40" s="181"/>
      <c r="N40" s="186"/>
      <c r="O40" s="187" t="s">
        <v>51</v>
      </c>
      <c r="P40" s="188"/>
      <c r="Q40" s="188"/>
      <c r="R40" s="189"/>
    </row>
    <row r="41" spans="1:19" s="18" customFormat="1" ht="9" customHeight="1" x14ac:dyDescent="0.25">
      <c r="A41" s="194" t="s">
        <v>56</v>
      </c>
      <c r="B41" s="192"/>
      <c r="C41" s="252"/>
      <c r="D41" s="195"/>
      <c r="E41" s="182">
        <v>2</v>
      </c>
      <c r="F41" s="84" t="e">
        <f>IF(E41&gt;$R$47,,UPPER(VLOOKUP(E41,#REF!,2)))</f>
        <v>#REF!</v>
      </c>
      <c r="G41" s="183"/>
      <c r="H41" s="84"/>
      <c r="I41" s="83"/>
      <c r="J41" s="184" t="s">
        <v>6</v>
      </c>
      <c r="K41" s="181"/>
      <c r="L41" s="185"/>
      <c r="M41" s="181"/>
      <c r="N41" s="186"/>
      <c r="O41" s="190"/>
      <c r="P41" s="191"/>
      <c r="Q41" s="192"/>
      <c r="R41" s="193"/>
    </row>
    <row r="42" spans="1:19" s="18" customFormat="1" ht="9" customHeight="1" x14ac:dyDescent="0.25">
      <c r="A42" s="223"/>
      <c r="B42" s="224"/>
      <c r="C42" s="253"/>
      <c r="D42" s="225"/>
      <c r="E42" s="182">
        <v>3</v>
      </c>
      <c r="F42" s="84" t="e">
        <f>IF(E42&gt;$R$47,,UPPER(VLOOKUP(E42,#REF!,2)))</f>
        <v>#REF!</v>
      </c>
      <c r="G42" s="183"/>
      <c r="H42" s="84"/>
      <c r="I42" s="83"/>
      <c r="J42" s="184" t="s">
        <v>7</v>
      </c>
      <c r="K42" s="181"/>
      <c r="L42" s="185"/>
      <c r="M42" s="181"/>
      <c r="N42" s="186"/>
      <c r="O42" s="187" t="s">
        <v>52</v>
      </c>
      <c r="P42" s="188"/>
      <c r="Q42" s="188"/>
      <c r="R42" s="189"/>
    </row>
    <row r="43" spans="1:19" s="18" customFormat="1" ht="9" customHeight="1" x14ac:dyDescent="0.25">
      <c r="A43" s="196"/>
      <c r="B43" s="125"/>
      <c r="C43" s="125"/>
      <c r="D43" s="197"/>
      <c r="E43" s="182">
        <v>4</v>
      </c>
      <c r="F43" s="84" t="e">
        <f>IF(E43&gt;$R$47,,UPPER(VLOOKUP(E43,#REF!,2)))</f>
        <v>#REF!</v>
      </c>
      <c r="G43" s="183"/>
      <c r="H43" s="84"/>
      <c r="I43" s="83"/>
      <c r="J43" s="184" t="s">
        <v>8</v>
      </c>
      <c r="K43" s="181"/>
      <c r="L43" s="185"/>
      <c r="M43" s="181"/>
      <c r="N43" s="186"/>
      <c r="O43" s="181"/>
      <c r="P43" s="185"/>
      <c r="Q43" s="181"/>
      <c r="R43" s="186"/>
    </row>
    <row r="44" spans="1:19" s="18" customFormat="1" ht="9" customHeight="1" x14ac:dyDescent="0.25">
      <c r="A44" s="212"/>
      <c r="B44" s="226"/>
      <c r="C44" s="226"/>
      <c r="D44" s="254"/>
      <c r="E44" s="182"/>
      <c r="F44" s="84"/>
      <c r="G44" s="183"/>
      <c r="H44" s="84"/>
      <c r="I44" s="83"/>
      <c r="J44" s="184" t="s">
        <v>9</v>
      </c>
      <c r="K44" s="181"/>
      <c r="L44" s="185"/>
      <c r="M44" s="181"/>
      <c r="N44" s="186"/>
      <c r="O44" s="192"/>
      <c r="P44" s="191"/>
      <c r="Q44" s="192"/>
      <c r="R44" s="193"/>
    </row>
    <row r="45" spans="1:19" s="18" customFormat="1" ht="9" customHeight="1" x14ac:dyDescent="0.25">
      <c r="A45" s="213"/>
      <c r="B45" s="22"/>
      <c r="C45" s="125"/>
      <c r="D45" s="197"/>
      <c r="E45" s="182"/>
      <c r="F45" s="84"/>
      <c r="G45" s="183"/>
      <c r="H45" s="84"/>
      <c r="I45" s="83"/>
      <c r="J45" s="184" t="s">
        <v>10</v>
      </c>
      <c r="K45" s="181"/>
      <c r="L45" s="185"/>
      <c r="M45" s="181"/>
      <c r="N45" s="186"/>
      <c r="O45" s="187" t="s">
        <v>33</v>
      </c>
      <c r="P45" s="188"/>
      <c r="Q45" s="188"/>
      <c r="R45" s="189"/>
    </row>
    <row r="46" spans="1:19" s="18" customFormat="1" ht="9" customHeight="1" x14ac:dyDescent="0.25">
      <c r="A46" s="213"/>
      <c r="B46" s="22"/>
      <c r="C46" s="205"/>
      <c r="D46" s="221"/>
      <c r="E46" s="182"/>
      <c r="F46" s="84"/>
      <c r="G46" s="183"/>
      <c r="H46" s="84"/>
      <c r="I46" s="83"/>
      <c r="J46" s="184" t="s">
        <v>11</v>
      </c>
      <c r="K46" s="181"/>
      <c r="L46" s="185"/>
      <c r="M46" s="181"/>
      <c r="N46" s="186"/>
      <c r="O46" s="181"/>
      <c r="P46" s="185"/>
      <c r="Q46" s="181"/>
      <c r="R46" s="186"/>
    </row>
    <row r="47" spans="1:19" s="18" customFormat="1" ht="9" customHeight="1" x14ac:dyDescent="0.25">
      <c r="A47" s="214"/>
      <c r="B47" s="211"/>
      <c r="C47" s="249"/>
      <c r="D47" s="222"/>
      <c r="E47" s="198"/>
      <c r="F47" s="199"/>
      <c r="G47" s="200"/>
      <c r="H47" s="199"/>
      <c r="I47" s="201"/>
      <c r="J47" s="202" t="s">
        <v>12</v>
      </c>
      <c r="K47" s="192"/>
      <c r="L47" s="191"/>
      <c r="M47" s="192"/>
      <c r="N47" s="193"/>
      <c r="O47" s="192" t="str">
        <f>R4</f>
        <v>Dénes Tibor</v>
      </c>
      <c r="P47" s="191"/>
      <c r="Q47" s="192"/>
      <c r="R47" s="203" t="e">
        <f>MIN(4,#REF!)</f>
        <v>#REF!</v>
      </c>
    </row>
  </sheetData>
  <mergeCells count="1">
    <mergeCell ref="A4:C4"/>
  </mergeCells>
  <conditionalFormatting sqref="E7 E15 E17 E19 E21 E23">
    <cfRule type="expression" dxfId="265" priority="1" stopIfTrue="1">
      <formula>$E7&lt;5</formula>
    </cfRule>
  </conditionalFormatting>
  <conditionalFormatting sqref="F7 F9 F11 F13 F15 F17 F19 F21 F23 F25 F27 F29 F31 F33 F35 F37">
    <cfRule type="cellIs" dxfId="264" priority="2" stopIfTrue="1" operator="equal">
      <formula>"Bye"</formula>
    </cfRule>
  </conditionalFormatting>
  <conditionalFormatting sqref="H7 H9 H11 H13 H15 H17 H19 H21 H23 H25 H27 H29 H31 H33 H35 H37">
    <cfRule type="expression" dxfId="263" priority="9" stopIfTrue="1">
      <formula>AND($E7&lt;9,$C7&gt;0)</formula>
    </cfRule>
  </conditionalFormatting>
  <conditionalFormatting sqref="I8 K10 I12 M14 I16 K18 I20 I24 K26 I28 M30 I32 K34 I36">
    <cfRule type="expression" dxfId="262" priority="6" stopIfTrue="1">
      <formula>AND($O$1="CU",I8="Umpire")</formula>
    </cfRule>
    <cfRule type="expression" dxfId="261" priority="7" stopIfTrue="1">
      <formula>AND($O$1="CU",I8&lt;&gt;"Umpire",J8&lt;&gt;"")</formula>
    </cfRule>
    <cfRule type="expression" dxfId="260" priority="8" stopIfTrue="1">
      <formula>AND($O$1="CU",I8&lt;&gt;"Umpire")</formula>
    </cfRule>
  </conditionalFormatting>
  <conditionalFormatting sqref="J8 L10 J12 N14 J16 L18 J20 J24 L26 J28 N30 J32 L34 J36 R47">
    <cfRule type="expression" dxfId="259" priority="3" stopIfTrue="1">
      <formula>$O$1="CU"</formula>
    </cfRule>
  </conditionalFormatting>
  <conditionalFormatting sqref="K8 M10 K12 O14 K16 M18 K20 K24 M26 K28 O30 K32 M34 K36">
    <cfRule type="expression" dxfId="258" priority="4" stopIfTrue="1">
      <formula>J8="as"</formula>
    </cfRule>
    <cfRule type="expression" dxfId="257" priority="5" stopIfTrue="1">
      <formula>J8="bs"</formula>
    </cfRule>
  </conditionalFormatting>
  <dataValidations count="1">
    <dataValidation type="list" allowBlank="1" showInputMessage="1" sqref="I32 I20 I24 I28 I16 I8 I12 M14 M30 I36 K34 K26 K18 K10" xr:uid="{11CA9EBB-95CD-454E-B10F-CB1016A3C145}">
      <formula1>$U$7:$U$16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249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49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9C6C-7163-42C6-AA59-0A7C1CB67BF4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377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286</v>
      </c>
      <c r="C7" s="93" t="s">
        <v>140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287</v>
      </c>
      <c r="C8" s="93" t="s">
        <v>142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256" priority="7" stopIfTrue="1">
      <formula>$O7&gt;=1</formula>
    </cfRule>
  </conditionalFormatting>
  <conditionalFormatting sqref="B7:D14">
    <cfRule type="expression" dxfId="255" priority="5" stopIfTrue="1">
      <formula>$O7&gt;=1</formula>
    </cfRule>
  </conditionalFormatting>
  <conditionalFormatting sqref="B7:D27">
    <cfRule type="expression" dxfId="254" priority="1" stopIfTrue="1">
      <formula>$Q7&gt;=1</formula>
    </cfRule>
  </conditionalFormatting>
  <conditionalFormatting sqref="E7:E27">
    <cfRule type="expression" dxfId="253" priority="2" stopIfTrue="1">
      <formula>AND(ROUNDDOWN(($A$4-E7)/365.25,0)&lt;=13,G7&lt;&gt;"OK")</formula>
    </cfRule>
    <cfRule type="expression" dxfId="252" priority="3" stopIfTrue="1">
      <formula>AND(ROUNDDOWN(($A$4-E7)/365.25,0)&lt;=14,G7&lt;&gt;"OK")</formula>
    </cfRule>
    <cfRule type="expression" dxfId="251" priority="4" stopIfTrue="1">
      <formula>AND(ROUNDDOWN(($A$4-E7)/365.25,0)&lt;=17,G7&lt;&gt;"OK")</formula>
    </cfRule>
  </conditionalFormatting>
  <conditionalFormatting sqref="E7:E134">
    <cfRule type="expression" dxfId="250" priority="8" stopIfTrue="1">
      <formula>AND(ROUNDDOWN(($A$4-E7)/365.25,0)&lt;=13,#REF!&lt;&gt;"OK")</formula>
    </cfRule>
    <cfRule type="expression" dxfId="249" priority="9" stopIfTrue="1">
      <formula>AND(ROUNDDOWN(($A$4-E7)/365.25,0)&lt;=14,#REF!&lt;&gt;"OK")</formula>
    </cfRule>
    <cfRule type="expression" dxfId="248" priority="10" stopIfTrue="1">
      <formula>AND(ROUNDDOWN(($A$4-E7)/365.25,0)&lt;=17,#REF!&lt;&gt;"OK")</formula>
    </cfRule>
  </conditionalFormatting>
  <conditionalFormatting sqref="H7:H134">
    <cfRule type="cellIs" dxfId="247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5569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D2E-CC24-44D6-AF08-7169F35423C5}">
  <sheetPr>
    <tabColor indexed="11"/>
  </sheetPr>
  <dimension ref="A1:AK41"/>
  <sheetViews>
    <sheetView zoomScale="70" zoomScaleNormal="70" workbookViewId="0">
      <selection activeCell="E2" sqref="E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378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139</v>
      </c>
      <c r="F7" s="350"/>
      <c r="G7" s="481" t="s">
        <v>140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141</v>
      </c>
      <c r="F9" s="350"/>
      <c r="G9" s="481" t="s">
        <v>142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/>
      <c r="F11" s="350"/>
      <c r="G11" s="481"/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Csendes</v>
      </c>
      <c r="E18" s="552"/>
      <c r="F18" s="552" t="str">
        <f>E9</f>
        <v>Jenei</v>
      </c>
      <c r="G18" s="552"/>
      <c r="H18" s="552"/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Csendes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Jenei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/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46" priority="2" stopIfTrue="1" operator="equal">
      <formula>"Bye"</formula>
    </cfRule>
  </conditionalFormatting>
  <conditionalFormatting sqref="R41">
    <cfRule type="expression" dxfId="24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9471-F30D-41E8-AEB1-1C8CC114AAD9}">
  <dimension ref="A1:L110"/>
  <sheetViews>
    <sheetView workbookViewId="0"/>
  </sheetViews>
  <sheetFormatPr defaultRowHeight="14.4" x14ac:dyDescent="0.3"/>
  <cols>
    <col min="1" max="1" width="27.109375" style="501" bestFit="1" customWidth="1"/>
    <col min="2" max="2" width="21.109375" style="501" bestFit="1" customWidth="1"/>
    <col min="3" max="3" width="15.88671875" style="501" bestFit="1" customWidth="1"/>
    <col min="4" max="4" width="7.5546875" style="501" bestFit="1" customWidth="1"/>
    <col min="5" max="5" width="38" style="501" bestFit="1" customWidth="1"/>
    <col min="6" max="6" width="5" style="501" bestFit="1" customWidth="1"/>
    <col min="7" max="7" width="9.109375" style="501" customWidth="1"/>
    <col min="8" max="8" width="87.44140625" style="501" bestFit="1" customWidth="1"/>
    <col min="9" max="9" width="15.21875" style="501" bestFit="1" customWidth="1"/>
    <col min="10" max="10" width="20.5546875" style="501" bestFit="1" customWidth="1"/>
    <col min="11" max="11" width="28.109375" style="501" bestFit="1" customWidth="1"/>
    <col min="12" max="12" width="21.6640625" style="501" bestFit="1" customWidth="1"/>
    <col min="13" max="16384" width="8.88671875" style="501"/>
  </cols>
  <sheetData>
    <row r="1" spans="1:12" ht="45" customHeight="1" x14ac:dyDescent="0.3">
      <c r="A1" s="535" t="s">
        <v>554</v>
      </c>
      <c r="B1" s="535" t="s">
        <v>555</v>
      </c>
      <c r="C1" s="535" t="s">
        <v>556</v>
      </c>
      <c r="D1" s="535" t="s">
        <v>557</v>
      </c>
      <c r="E1" s="535" t="s">
        <v>558</v>
      </c>
      <c r="F1" s="535" t="s">
        <v>559</v>
      </c>
      <c r="G1" s="535" t="s">
        <v>29</v>
      </c>
      <c r="H1" s="535" t="s">
        <v>560</v>
      </c>
      <c r="I1" s="535" t="s">
        <v>561</v>
      </c>
      <c r="J1" s="535" t="s">
        <v>562</v>
      </c>
      <c r="K1" s="535" t="s">
        <v>563</v>
      </c>
      <c r="L1" s="535" t="s">
        <v>564</v>
      </c>
    </row>
    <row r="2" spans="1:12" x14ac:dyDescent="0.3">
      <c r="A2" s="501" t="s">
        <v>565</v>
      </c>
      <c r="B2" s="501" t="s">
        <v>566</v>
      </c>
      <c r="C2" s="501" t="s">
        <v>567</v>
      </c>
      <c r="D2" s="501" t="s">
        <v>568</v>
      </c>
      <c r="E2" s="501" t="s">
        <v>569</v>
      </c>
      <c r="F2" s="501" t="s">
        <v>79</v>
      </c>
      <c r="G2" s="501" t="s">
        <v>70</v>
      </c>
      <c r="H2" s="501" t="s">
        <v>570</v>
      </c>
      <c r="I2" s="501" t="s">
        <v>571</v>
      </c>
      <c r="J2" s="501" t="s">
        <v>572</v>
      </c>
      <c r="K2" s="501" t="s">
        <v>573</v>
      </c>
      <c r="L2" s="501" t="s">
        <v>574</v>
      </c>
    </row>
    <row r="3" spans="1:12" x14ac:dyDescent="0.3">
      <c r="A3" s="501" t="s">
        <v>565</v>
      </c>
      <c r="B3" s="501" t="s">
        <v>575</v>
      </c>
      <c r="C3" s="501" t="s">
        <v>567</v>
      </c>
      <c r="D3" s="501" t="s">
        <v>568</v>
      </c>
      <c r="E3" s="501" t="s">
        <v>576</v>
      </c>
      <c r="F3" s="501" t="s">
        <v>79</v>
      </c>
      <c r="G3" s="501" t="s">
        <v>71</v>
      </c>
      <c r="H3" s="501" t="s">
        <v>577</v>
      </c>
      <c r="I3" s="501" t="s">
        <v>578</v>
      </c>
      <c r="J3" s="501" t="s">
        <v>546</v>
      </c>
      <c r="K3" s="501" t="s">
        <v>579</v>
      </c>
      <c r="L3" s="501" t="s">
        <v>13</v>
      </c>
    </row>
    <row r="4" spans="1:12" x14ac:dyDescent="0.3">
      <c r="A4" s="501" t="s">
        <v>565</v>
      </c>
      <c r="B4" s="501" t="s">
        <v>580</v>
      </c>
      <c r="C4" s="501" t="s">
        <v>567</v>
      </c>
      <c r="D4" s="501" t="s">
        <v>568</v>
      </c>
      <c r="E4" s="501" t="s">
        <v>576</v>
      </c>
      <c r="F4" s="501" t="s">
        <v>79</v>
      </c>
      <c r="G4" s="501" t="s">
        <v>71</v>
      </c>
      <c r="H4" s="501" t="s">
        <v>581</v>
      </c>
      <c r="I4" s="501" t="s">
        <v>582</v>
      </c>
      <c r="J4" s="501" t="s">
        <v>547</v>
      </c>
      <c r="K4" s="501" t="s">
        <v>583</v>
      </c>
      <c r="L4" s="501" t="s">
        <v>13</v>
      </c>
    </row>
    <row r="5" spans="1:12" x14ac:dyDescent="0.3">
      <c r="A5" s="501" t="s">
        <v>565</v>
      </c>
      <c r="B5" s="501" t="s">
        <v>566</v>
      </c>
      <c r="C5" s="501" t="s">
        <v>567</v>
      </c>
      <c r="D5" s="501" t="s">
        <v>568</v>
      </c>
      <c r="E5" s="501" t="s">
        <v>576</v>
      </c>
      <c r="F5" s="501" t="s">
        <v>79</v>
      </c>
      <c r="G5" s="501" t="s">
        <v>71</v>
      </c>
      <c r="H5" s="501" t="s">
        <v>584</v>
      </c>
      <c r="I5" s="501" t="s">
        <v>585</v>
      </c>
      <c r="J5" s="501" t="s">
        <v>551</v>
      </c>
      <c r="K5" s="501" t="s">
        <v>586</v>
      </c>
      <c r="L5" s="501" t="s">
        <v>13</v>
      </c>
    </row>
    <row r="6" spans="1:12" x14ac:dyDescent="0.3">
      <c r="A6" s="501" t="s">
        <v>565</v>
      </c>
      <c r="B6" s="501" t="s">
        <v>566</v>
      </c>
      <c r="C6" s="501" t="s">
        <v>567</v>
      </c>
      <c r="D6" s="501" t="s">
        <v>568</v>
      </c>
      <c r="E6" s="501" t="s">
        <v>576</v>
      </c>
      <c r="F6" s="501" t="s">
        <v>79</v>
      </c>
      <c r="G6" s="501" t="s">
        <v>70</v>
      </c>
      <c r="H6" s="501" t="s">
        <v>587</v>
      </c>
      <c r="I6" s="501" t="s">
        <v>588</v>
      </c>
      <c r="J6" s="501" t="s">
        <v>589</v>
      </c>
      <c r="K6" s="501" t="s">
        <v>590</v>
      </c>
      <c r="L6" s="501" t="s">
        <v>591</v>
      </c>
    </row>
    <row r="7" spans="1:12" x14ac:dyDescent="0.3">
      <c r="A7" s="501" t="s">
        <v>565</v>
      </c>
      <c r="B7" s="501" t="s">
        <v>592</v>
      </c>
      <c r="C7" s="501" t="s">
        <v>567</v>
      </c>
      <c r="D7" s="501" t="s">
        <v>568</v>
      </c>
      <c r="E7" s="501" t="s">
        <v>576</v>
      </c>
      <c r="F7" s="501" t="s">
        <v>593</v>
      </c>
      <c r="G7" s="501" t="s">
        <v>70</v>
      </c>
      <c r="H7" s="501" t="s">
        <v>594</v>
      </c>
      <c r="I7" s="501" t="s">
        <v>595</v>
      </c>
      <c r="J7" s="501" t="s">
        <v>596</v>
      </c>
      <c r="K7" s="501" t="s">
        <v>597</v>
      </c>
      <c r="L7" s="501" t="s">
        <v>13</v>
      </c>
    </row>
    <row r="8" spans="1:12" x14ac:dyDescent="0.3">
      <c r="A8" s="501" t="s">
        <v>565</v>
      </c>
      <c r="B8" s="501" t="s">
        <v>592</v>
      </c>
      <c r="C8" s="501" t="s">
        <v>567</v>
      </c>
      <c r="D8" s="501" t="s">
        <v>568</v>
      </c>
      <c r="E8" s="501" t="s">
        <v>598</v>
      </c>
      <c r="F8" s="501" t="s">
        <v>79</v>
      </c>
      <c r="G8" s="501" t="s">
        <v>71</v>
      </c>
      <c r="H8" s="501" t="s">
        <v>599</v>
      </c>
      <c r="I8" s="501" t="s">
        <v>600</v>
      </c>
      <c r="J8" s="501" t="s">
        <v>541</v>
      </c>
      <c r="K8" s="501" t="s">
        <v>601</v>
      </c>
      <c r="L8" s="501" t="s">
        <v>13</v>
      </c>
    </row>
    <row r="9" spans="1:12" x14ac:dyDescent="0.3">
      <c r="A9" s="501" t="s">
        <v>565</v>
      </c>
      <c r="B9" s="501" t="s">
        <v>602</v>
      </c>
      <c r="C9" s="501" t="s">
        <v>567</v>
      </c>
      <c r="D9" s="501" t="s">
        <v>568</v>
      </c>
      <c r="E9" s="501" t="s">
        <v>598</v>
      </c>
      <c r="F9" s="501" t="s">
        <v>79</v>
      </c>
      <c r="G9" s="501" t="s">
        <v>71</v>
      </c>
      <c r="H9" s="501" t="s">
        <v>603</v>
      </c>
      <c r="I9" s="501" t="s">
        <v>144</v>
      </c>
      <c r="J9" s="501" t="s">
        <v>542</v>
      </c>
      <c r="K9" s="501" t="s">
        <v>604</v>
      </c>
      <c r="L9" s="501" t="s">
        <v>13</v>
      </c>
    </row>
    <row r="10" spans="1:12" x14ac:dyDescent="0.3">
      <c r="A10" s="501" t="s">
        <v>565</v>
      </c>
      <c r="B10" s="501" t="s">
        <v>575</v>
      </c>
      <c r="C10" s="501" t="s">
        <v>567</v>
      </c>
      <c r="D10" s="501" t="s">
        <v>568</v>
      </c>
      <c r="E10" s="501" t="s">
        <v>598</v>
      </c>
      <c r="F10" s="501" t="s">
        <v>79</v>
      </c>
      <c r="G10" s="501" t="s">
        <v>71</v>
      </c>
      <c r="H10" s="501" t="s">
        <v>605</v>
      </c>
      <c r="I10" s="501" t="s">
        <v>578</v>
      </c>
      <c r="J10" s="501" t="s">
        <v>550</v>
      </c>
      <c r="K10" s="501" t="s">
        <v>606</v>
      </c>
      <c r="L10" s="501" t="s">
        <v>13</v>
      </c>
    </row>
    <row r="11" spans="1:12" x14ac:dyDescent="0.3">
      <c r="A11" s="501" t="s">
        <v>565</v>
      </c>
      <c r="B11" s="501" t="s">
        <v>580</v>
      </c>
      <c r="C11" s="501" t="s">
        <v>567</v>
      </c>
      <c r="D11" s="501" t="s">
        <v>568</v>
      </c>
      <c r="E11" s="501" t="s">
        <v>598</v>
      </c>
      <c r="F11" s="501" t="s">
        <v>79</v>
      </c>
      <c r="G11" s="501" t="s">
        <v>71</v>
      </c>
      <c r="H11" s="501" t="s">
        <v>607</v>
      </c>
      <c r="I11" s="501" t="s">
        <v>608</v>
      </c>
      <c r="J11" s="501" t="s">
        <v>544</v>
      </c>
      <c r="K11" s="501" t="s">
        <v>609</v>
      </c>
      <c r="L11" s="501" t="s">
        <v>13</v>
      </c>
    </row>
    <row r="12" spans="1:12" x14ac:dyDescent="0.3">
      <c r="A12" s="501" t="s">
        <v>565</v>
      </c>
      <c r="B12" s="501" t="s">
        <v>602</v>
      </c>
      <c r="C12" s="501" t="s">
        <v>567</v>
      </c>
      <c r="D12" s="501" t="s">
        <v>568</v>
      </c>
      <c r="E12" s="501" t="s">
        <v>598</v>
      </c>
      <c r="F12" s="501" t="s">
        <v>593</v>
      </c>
      <c r="G12" s="501" t="s">
        <v>71</v>
      </c>
      <c r="H12" s="501" t="s">
        <v>610</v>
      </c>
      <c r="I12" s="501" t="s">
        <v>144</v>
      </c>
      <c r="J12" s="501" t="s">
        <v>539</v>
      </c>
      <c r="K12" s="501" t="s">
        <v>611</v>
      </c>
      <c r="L12" s="501" t="s">
        <v>13</v>
      </c>
    </row>
    <row r="13" spans="1:12" x14ac:dyDescent="0.3">
      <c r="A13" s="501" t="s">
        <v>565</v>
      </c>
      <c r="B13" s="501" t="s">
        <v>575</v>
      </c>
      <c r="C13" s="501" t="s">
        <v>567</v>
      </c>
      <c r="D13" s="501" t="s">
        <v>568</v>
      </c>
      <c r="E13" s="501" t="s">
        <v>598</v>
      </c>
      <c r="F13" s="501" t="s">
        <v>593</v>
      </c>
      <c r="G13" s="501" t="s">
        <v>71</v>
      </c>
      <c r="H13" s="501" t="s">
        <v>612</v>
      </c>
      <c r="I13" s="501" t="s">
        <v>578</v>
      </c>
      <c r="J13" s="501" t="s">
        <v>538</v>
      </c>
      <c r="K13" s="501" t="s">
        <v>613</v>
      </c>
      <c r="L13" s="501" t="s">
        <v>614</v>
      </c>
    </row>
    <row r="14" spans="1:12" x14ac:dyDescent="0.3">
      <c r="A14" s="501" t="s">
        <v>565</v>
      </c>
      <c r="B14" s="501" t="s">
        <v>615</v>
      </c>
      <c r="C14" s="501" t="s">
        <v>567</v>
      </c>
      <c r="D14" s="501" t="s">
        <v>568</v>
      </c>
      <c r="E14" s="501" t="s">
        <v>598</v>
      </c>
      <c r="F14" s="501" t="s">
        <v>593</v>
      </c>
      <c r="G14" s="501" t="s">
        <v>71</v>
      </c>
      <c r="H14" s="501" t="s">
        <v>616</v>
      </c>
      <c r="I14" s="501" t="s">
        <v>617</v>
      </c>
      <c r="J14" s="501" t="s">
        <v>549</v>
      </c>
      <c r="K14" s="501" t="s">
        <v>618</v>
      </c>
      <c r="L14" s="501" t="s">
        <v>13</v>
      </c>
    </row>
    <row r="15" spans="1:12" x14ac:dyDescent="0.3">
      <c r="A15" s="501" t="s">
        <v>565</v>
      </c>
      <c r="B15" s="501" t="s">
        <v>580</v>
      </c>
      <c r="C15" s="501" t="s">
        <v>567</v>
      </c>
      <c r="D15" s="501" t="s">
        <v>568</v>
      </c>
      <c r="E15" s="501" t="s">
        <v>598</v>
      </c>
      <c r="F15" s="501" t="s">
        <v>593</v>
      </c>
      <c r="G15" s="501" t="s">
        <v>71</v>
      </c>
      <c r="H15" s="501" t="s">
        <v>619</v>
      </c>
      <c r="I15" s="501" t="s">
        <v>582</v>
      </c>
      <c r="J15" s="501" t="s">
        <v>535</v>
      </c>
      <c r="K15" s="501" t="s">
        <v>620</v>
      </c>
      <c r="L15" s="501" t="s">
        <v>13</v>
      </c>
    </row>
    <row r="16" spans="1:12" x14ac:dyDescent="0.3">
      <c r="A16" s="501" t="s">
        <v>565</v>
      </c>
      <c r="B16" s="501" t="s">
        <v>621</v>
      </c>
      <c r="C16" s="501" t="s">
        <v>567</v>
      </c>
      <c r="D16" s="501" t="s">
        <v>568</v>
      </c>
      <c r="E16" s="501" t="s">
        <v>598</v>
      </c>
      <c r="F16" s="501" t="s">
        <v>79</v>
      </c>
      <c r="G16" s="501" t="s">
        <v>70</v>
      </c>
      <c r="H16" s="501" t="s">
        <v>622</v>
      </c>
      <c r="I16" s="501" t="s">
        <v>623</v>
      </c>
      <c r="J16" s="501" t="s">
        <v>389</v>
      </c>
      <c r="K16" s="501" t="s">
        <v>624</v>
      </c>
      <c r="L16" s="501" t="s">
        <v>13</v>
      </c>
    </row>
    <row r="17" spans="1:12" x14ac:dyDescent="0.3">
      <c r="A17" s="501" t="s">
        <v>565</v>
      </c>
      <c r="B17" s="501" t="s">
        <v>580</v>
      </c>
      <c r="C17" s="501" t="s">
        <v>567</v>
      </c>
      <c r="D17" s="501" t="s">
        <v>568</v>
      </c>
      <c r="E17" s="501" t="s">
        <v>598</v>
      </c>
      <c r="F17" s="501" t="s">
        <v>79</v>
      </c>
      <c r="G17" s="501" t="s">
        <v>70</v>
      </c>
      <c r="H17" s="501" t="s">
        <v>581</v>
      </c>
      <c r="I17" s="501" t="s">
        <v>582</v>
      </c>
      <c r="J17" s="501" t="s">
        <v>390</v>
      </c>
      <c r="K17" s="501" t="s">
        <v>583</v>
      </c>
      <c r="L17" s="501" t="s">
        <v>13</v>
      </c>
    </row>
    <row r="18" spans="1:12" x14ac:dyDescent="0.3">
      <c r="A18" s="501" t="s">
        <v>565</v>
      </c>
      <c r="B18" s="501" t="s">
        <v>625</v>
      </c>
      <c r="C18" s="501" t="s">
        <v>567</v>
      </c>
      <c r="D18" s="501" t="s">
        <v>568</v>
      </c>
      <c r="E18" s="501" t="s">
        <v>598</v>
      </c>
      <c r="F18" s="501" t="s">
        <v>593</v>
      </c>
      <c r="G18" s="501" t="s">
        <v>70</v>
      </c>
      <c r="H18" s="501" t="s">
        <v>626</v>
      </c>
      <c r="I18" s="501" t="s">
        <v>627</v>
      </c>
      <c r="J18" s="501" t="s">
        <v>533</v>
      </c>
      <c r="K18" s="501" t="s">
        <v>628</v>
      </c>
      <c r="L18" s="501" t="s">
        <v>13</v>
      </c>
    </row>
    <row r="19" spans="1:12" x14ac:dyDescent="0.3">
      <c r="A19" s="501" t="s">
        <v>565</v>
      </c>
      <c r="B19" s="501" t="s">
        <v>566</v>
      </c>
      <c r="C19" s="501" t="s">
        <v>567</v>
      </c>
      <c r="D19" s="501" t="s">
        <v>568</v>
      </c>
      <c r="E19" s="501" t="s">
        <v>598</v>
      </c>
      <c r="F19" s="501" t="s">
        <v>593</v>
      </c>
      <c r="G19" s="501" t="s">
        <v>70</v>
      </c>
      <c r="H19" s="501" t="s">
        <v>629</v>
      </c>
      <c r="I19" s="501" t="s">
        <v>571</v>
      </c>
      <c r="J19" s="501" t="s">
        <v>531</v>
      </c>
      <c r="K19" s="501" t="s">
        <v>630</v>
      </c>
      <c r="L19" s="501" t="s">
        <v>13</v>
      </c>
    </row>
    <row r="20" spans="1:12" x14ac:dyDescent="0.3">
      <c r="A20" s="501" t="s">
        <v>565</v>
      </c>
      <c r="B20" s="501" t="s">
        <v>592</v>
      </c>
      <c r="C20" s="501" t="s">
        <v>567</v>
      </c>
      <c r="D20" s="501" t="s">
        <v>568</v>
      </c>
      <c r="E20" s="501" t="s">
        <v>598</v>
      </c>
      <c r="F20" s="501" t="s">
        <v>593</v>
      </c>
      <c r="G20" s="501" t="s">
        <v>70</v>
      </c>
      <c r="H20" s="501" t="s">
        <v>631</v>
      </c>
      <c r="I20" s="501" t="s">
        <v>632</v>
      </c>
      <c r="J20" s="501" t="s">
        <v>532</v>
      </c>
      <c r="K20" s="501" t="s">
        <v>633</v>
      </c>
      <c r="L20" s="501" t="s">
        <v>13</v>
      </c>
    </row>
    <row r="21" spans="1:12" x14ac:dyDescent="0.3">
      <c r="A21" s="501" t="s">
        <v>565</v>
      </c>
      <c r="B21" s="501" t="s">
        <v>580</v>
      </c>
      <c r="C21" s="501" t="s">
        <v>567</v>
      </c>
      <c r="D21" s="501" t="s">
        <v>568</v>
      </c>
      <c r="E21" s="501" t="s">
        <v>598</v>
      </c>
      <c r="F21" s="501" t="s">
        <v>593</v>
      </c>
      <c r="G21" s="501" t="s">
        <v>70</v>
      </c>
      <c r="H21" s="501" t="s">
        <v>581</v>
      </c>
      <c r="I21" s="501" t="s">
        <v>582</v>
      </c>
      <c r="J21" s="501" t="s">
        <v>530</v>
      </c>
      <c r="K21" s="501" t="s">
        <v>583</v>
      </c>
      <c r="L21" s="501" t="s">
        <v>13</v>
      </c>
    </row>
    <row r="22" spans="1:12" x14ac:dyDescent="0.3">
      <c r="A22" s="501" t="s">
        <v>565</v>
      </c>
      <c r="B22" s="501" t="s">
        <v>592</v>
      </c>
      <c r="C22" s="501" t="s">
        <v>567</v>
      </c>
      <c r="D22" s="501" t="s">
        <v>568</v>
      </c>
      <c r="E22" s="501" t="s">
        <v>634</v>
      </c>
      <c r="F22" s="501" t="s">
        <v>79</v>
      </c>
      <c r="G22" s="501" t="s">
        <v>71</v>
      </c>
      <c r="H22" s="501" t="s">
        <v>635</v>
      </c>
      <c r="I22" s="501" t="s">
        <v>632</v>
      </c>
      <c r="J22" s="501" t="s">
        <v>392</v>
      </c>
      <c r="K22" s="501" t="s">
        <v>636</v>
      </c>
      <c r="L22" s="501" t="s">
        <v>13</v>
      </c>
    </row>
    <row r="23" spans="1:12" x14ac:dyDescent="0.3">
      <c r="A23" s="501" t="s">
        <v>565</v>
      </c>
      <c r="B23" s="501" t="s">
        <v>566</v>
      </c>
      <c r="C23" s="501" t="s">
        <v>567</v>
      </c>
      <c r="D23" s="501" t="s">
        <v>568</v>
      </c>
      <c r="E23" s="501" t="s">
        <v>634</v>
      </c>
      <c r="F23" s="501" t="s">
        <v>79</v>
      </c>
      <c r="G23" s="501" t="s">
        <v>71</v>
      </c>
      <c r="H23" s="501" t="s">
        <v>584</v>
      </c>
      <c r="I23" s="501" t="s">
        <v>585</v>
      </c>
      <c r="J23" s="501" t="s">
        <v>393</v>
      </c>
      <c r="K23" s="501" t="s">
        <v>586</v>
      </c>
      <c r="L23" s="501" t="s">
        <v>13</v>
      </c>
    </row>
    <row r="24" spans="1:12" x14ac:dyDescent="0.3">
      <c r="A24" s="501" t="s">
        <v>565</v>
      </c>
      <c r="B24" s="501" t="s">
        <v>625</v>
      </c>
      <c r="C24" s="501" t="s">
        <v>567</v>
      </c>
      <c r="D24" s="501" t="s">
        <v>568</v>
      </c>
      <c r="E24" s="501" t="s">
        <v>634</v>
      </c>
      <c r="F24" s="501" t="s">
        <v>593</v>
      </c>
      <c r="G24" s="501" t="s">
        <v>71</v>
      </c>
      <c r="H24" s="501" t="s">
        <v>626</v>
      </c>
      <c r="I24" s="501" t="s">
        <v>627</v>
      </c>
      <c r="J24" s="501" t="s">
        <v>533</v>
      </c>
      <c r="K24" s="501" t="s">
        <v>628</v>
      </c>
      <c r="L24" s="501" t="s">
        <v>13</v>
      </c>
    </row>
    <row r="25" spans="1:12" x14ac:dyDescent="0.3">
      <c r="A25" s="501" t="s">
        <v>565</v>
      </c>
      <c r="B25" s="501" t="s">
        <v>592</v>
      </c>
      <c r="C25" s="501" t="s">
        <v>567</v>
      </c>
      <c r="D25" s="501" t="s">
        <v>568</v>
      </c>
      <c r="E25" s="501" t="s">
        <v>634</v>
      </c>
      <c r="F25" s="501" t="s">
        <v>593</v>
      </c>
      <c r="G25" s="501" t="s">
        <v>71</v>
      </c>
      <c r="H25" s="501" t="s">
        <v>637</v>
      </c>
      <c r="I25" s="501" t="s">
        <v>638</v>
      </c>
      <c r="J25" s="501" t="s">
        <v>421</v>
      </c>
      <c r="K25" s="501" t="s">
        <v>639</v>
      </c>
      <c r="L25" s="501" t="s">
        <v>13</v>
      </c>
    </row>
    <row r="26" spans="1:12" x14ac:dyDescent="0.3">
      <c r="A26" s="501" t="s">
        <v>565</v>
      </c>
      <c r="B26" s="501" t="s">
        <v>615</v>
      </c>
      <c r="C26" s="501" t="s">
        <v>567</v>
      </c>
      <c r="D26" s="501" t="s">
        <v>568</v>
      </c>
      <c r="E26" s="501" t="s">
        <v>634</v>
      </c>
      <c r="F26" s="501" t="s">
        <v>593</v>
      </c>
      <c r="G26" s="501" t="s">
        <v>71</v>
      </c>
      <c r="H26" s="501" t="s">
        <v>616</v>
      </c>
      <c r="I26" s="501" t="s">
        <v>617</v>
      </c>
      <c r="J26" s="501" t="s">
        <v>436</v>
      </c>
      <c r="K26" s="501" t="s">
        <v>618</v>
      </c>
      <c r="L26" s="501" t="s">
        <v>13</v>
      </c>
    </row>
    <row r="27" spans="1:12" x14ac:dyDescent="0.3">
      <c r="A27" s="501" t="s">
        <v>565</v>
      </c>
      <c r="B27" s="501" t="s">
        <v>580</v>
      </c>
      <c r="C27" s="501" t="s">
        <v>567</v>
      </c>
      <c r="D27" s="501" t="s">
        <v>568</v>
      </c>
      <c r="E27" s="501" t="s">
        <v>634</v>
      </c>
      <c r="F27" s="501" t="s">
        <v>593</v>
      </c>
      <c r="G27" s="501" t="s">
        <v>71</v>
      </c>
      <c r="H27" s="501" t="s">
        <v>640</v>
      </c>
      <c r="I27" s="501" t="s">
        <v>608</v>
      </c>
      <c r="J27" s="501" t="s">
        <v>435</v>
      </c>
      <c r="K27" s="501" t="s">
        <v>641</v>
      </c>
      <c r="L27" s="501" t="s">
        <v>13</v>
      </c>
    </row>
    <row r="28" spans="1:12" x14ac:dyDescent="0.3">
      <c r="A28" s="501" t="s">
        <v>565</v>
      </c>
      <c r="B28" s="501" t="s">
        <v>592</v>
      </c>
      <c r="C28" s="501" t="s">
        <v>567</v>
      </c>
      <c r="D28" s="501" t="s">
        <v>568</v>
      </c>
      <c r="E28" s="501" t="s">
        <v>634</v>
      </c>
      <c r="F28" s="501" t="s">
        <v>79</v>
      </c>
      <c r="G28" s="501" t="s">
        <v>70</v>
      </c>
      <c r="H28" s="501" t="s">
        <v>635</v>
      </c>
      <c r="I28" s="501" t="s">
        <v>632</v>
      </c>
      <c r="J28" s="501" t="s">
        <v>392</v>
      </c>
      <c r="K28" s="501" t="s">
        <v>636</v>
      </c>
      <c r="L28" s="501" t="s">
        <v>13</v>
      </c>
    </row>
    <row r="29" spans="1:12" x14ac:dyDescent="0.3">
      <c r="A29" s="501" t="s">
        <v>565</v>
      </c>
      <c r="B29" s="501" t="s">
        <v>566</v>
      </c>
      <c r="C29" s="501" t="s">
        <v>567</v>
      </c>
      <c r="D29" s="501" t="s">
        <v>568</v>
      </c>
      <c r="E29" s="501" t="s">
        <v>634</v>
      </c>
      <c r="F29" s="501" t="s">
        <v>79</v>
      </c>
      <c r="G29" s="501" t="s">
        <v>70</v>
      </c>
      <c r="H29" s="501" t="s">
        <v>584</v>
      </c>
      <c r="I29" s="501" t="s">
        <v>585</v>
      </c>
      <c r="J29" s="501" t="s">
        <v>399</v>
      </c>
      <c r="K29" s="501" t="s">
        <v>586</v>
      </c>
      <c r="L29" s="501" t="s">
        <v>13</v>
      </c>
    </row>
    <row r="30" spans="1:12" x14ac:dyDescent="0.3">
      <c r="A30" s="501" t="s">
        <v>565</v>
      </c>
      <c r="B30" s="501" t="s">
        <v>625</v>
      </c>
      <c r="C30" s="501" t="s">
        <v>567</v>
      </c>
      <c r="D30" s="501" t="s">
        <v>568</v>
      </c>
      <c r="E30" s="501" t="s">
        <v>634</v>
      </c>
      <c r="F30" s="501" t="s">
        <v>593</v>
      </c>
      <c r="G30" s="501" t="s">
        <v>70</v>
      </c>
      <c r="H30" s="501" t="s">
        <v>626</v>
      </c>
      <c r="I30" s="501" t="s">
        <v>627</v>
      </c>
      <c r="J30" s="501" t="s">
        <v>533</v>
      </c>
      <c r="K30" s="501" t="s">
        <v>628</v>
      </c>
      <c r="L30" s="501" t="s">
        <v>13</v>
      </c>
    </row>
    <row r="31" spans="1:12" x14ac:dyDescent="0.3">
      <c r="A31" s="501" t="s">
        <v>565</v>
      </c>
      <c r="B31" s="501" t="s">
        <v>592</v>
      </c>
      <c r="C31" s="501" t="s">
        <v>567</v>
      </c>
      <c r="D31" s="501" t="s">
        <v>568</v>
      </c>
      <c r="E31" s="501" t="s">
        <v>634</v>
      </c>
      <c r="F31" s="501" t="s">
        <v>593</v>
      </c>
      <c r="G31" s="501" t="s">
        <v>70</v>
      </c>
      <c r="H31" s="501" t="s">
        <v>594</v>
      </c>
      <c r="I31" s="501" t="s">
        <v>595</v>
      </c>
      <c r="J31" s="501" t="s">
        <v>642</v>
      </c>
      <c r="K31" s="501" t="s">
        <v>597</v>
      </c>
      <c r="L31" s="501" t="s">
        <v>13</v>
      </c>
    </row>
    <row r="32" spans="1:12" x14ac:dyDescent="0.3">
      <c r="A32" s="501" t="s">
        <v>565</v>
      </c>
      <c r="B32" s="501" t="s">
        <v>566</v>
      </c>
      <c r="C32" s="501" t="s">
        <v>567</v>
      </c>
      <c r="D32" s="501" t="s">
        <v>568</v>
      </c>
      <c r="E32" s="501" t="s">
        <v>634</v>
      </c>
      <c r="F32" s="501" t="s">
        <v>593</v>
      </c>
      <c r="G32" s="501" t="s">
        <v>70</v>
      </c>
      <c r="H32" s="501" t="s">
        <v>570</v>
      </c>
      <c r="I32" s="501" t="s">
        <v>571</v>
      </c>
      <c r="J32" s="501" t="s">
        <v>417</v>
      </c>
      <c r="K32" s="501" t="s">
        <v>573</v>
      </c>
      <c r="L32" s="501" t="s">
        <v>643</v>
      </c>
    </row>
    <row r="33" spans="1:12" x14ac:dyDescent="0.3">
      <c r="A33" s="501" t="s">
        <v>565</v>
      </c>
      <c r="B33" s="501" t="s">
        <v>592</v>
      </c>
      <c r="C33" s="501" t="s">
        <v>567</v>
      </c>
      <c r="D33" s="501" t="s">
        <v>568</v>
      </c>
      <c r="E33" s="501" t="s">
        <v>634</v>
      </c>
      <c r="F33" s="501" t="s">
        <v>593</v>
      </c>
      <c r="G33" s="501" t="s">
        <v>70</v>
      </c>
      <c r="H33" s="501" t="s">
        <v>644</v>
      </c>
      <c r="I33" s="501" t="s">
        <v>632</v>
      </c>
      <c r="J33" s="501" t="s">
        <v>416</v>
      </c>
      <c r="K33" s="501" t="s">
        <v>645</v>
      </c>
      <c r="L33" s="501" t="s">
        <v>13</v>
      </c>
    </row>
    <row r="34" spans="1:12" x14ac:dyDescent="0.3">
      <c r="A34" s="501" t="s">
        <v>565</v>
      </c>
      <c r="B34" s="501" t="s">
        <v>646</v>
      </c>
      <c r="C34" s="501" t="s">
        <v>567</v>
      </c>
      <c r="D34" s="501" t="s">
        <v>568</v>
      </c>
      <c r="E34" s="501" t="s">
        <v>634</v>
      </c>
      <c r="F34" s="501" t="s">
        <v>593</v>
      </c>
      <c r="G34" s="501" t="s">
        <v>70</v>
      </c>
      <c r="H34" s="501" t="s">
        <v>647</v>
      </c>
      <c r="I34" s="501" t="s">
        <v>648</v>
      </c>
      <c r="J34" s="501" t="s">
        <v>418</v>
      </c>
      <c r="K34" s="501" t="s">
        <v>649</v>
      </c>
      <c r="L34" s="501" t="s">
        <v>13</v>
      </c>
    </row>
    <row r="35" spans="1:12" x14ac:dyDescent="0.3">
      <c r="A35" s="501" t="s">
        <v>565</v>
      </c>
      <c r="B35" s="501" t="s">
        <v>566</v>
      </c>
      <c r="C35" s="501" t="s">
        <v>567</v>
      </c>
      <c r="D35" s="501" t="s">
        <v>568</v>
      </c>
      <c r="E35" s="501" t="s">
        <v>650</v>
      </c>
      <c r="F35" s="501" t="s">
        <v>79</v>
      </c>
      <c r="G35" s="501" t="s">
        <v>71</v>
      </c>
      <c r="H35" s="501" t="s">
        <v>570</v>
      </c>
      <c r="I35" s="501" t="s">
        <v>571</v>
      </c>
      <c r="J35" s="501" t="s">
        <v>411</v>
      </c>
      <c r="K35" s="501" t="s">
        <v>573</v>
      </c>
      <c r="L35" s="501" t="s">
        <v>574</v>
      </c>
    </row>
    <row r="36" spans="1:12" x14ac:dyDescent="0.3">
      <c r="A36" s="501" t="s">
        <v>565</v>
      </c>
      <c r="B36" s="501" t="s">
        <v>575</v>
      </c>
      <c r="C36" s="501" t="s">
        <v>567</v>
      </c>
      <c r="D36" s="501" t="s">
        <v>568</v>
      </c>
      <c r="E36" s="501" t="s">
        <v>650</v>
      </c>
      <c r="F36" s="501" t="s">
        <v>79</v>
      </c>
      <c r="G36" s="501" t="s">
        <v>71</v>
      </c>
      <c r="H36" s="501" t="s">
        <v>612</v>
      </c>
      <c r="I36" s="501" t="s">
        <v>578</v>
      </c>
      <c r="J36" s="501" t="s">
        <v>413</v>
      </c>
      <c r="K36" s="501" t="s">
        <v>613</v>
      </c>
      <c r="L36" s="501" t="s">
        <v>614</v>
      </c>
    </row>
    <row r="37" spans="1:12" x14ac:dyDescent="0.3">
      <c r="A37" s="501" t="s">
        <v>565</v>
      </c>
      <c r="B37" s="501" t="s">
        <v>592</v>
      </c>
      <c r="C37" s="501" t="s">
        <v>567</v>
      </c>
      <c r="D37" s="501" t="s">
        <v>568</v>
      </c>
      <c r="E37" s="501" t="s">
        <v>650</v>
      </c>
      <c r="F37" s="501" t="s">
        <v>79</v>
      </c>
      <c r="G37" s="501" t="s">
        <v>71</v>
      </c>
      <c r="H37" s="501" t="s">
        <v>635</v>
      </c>
      <c r="I37" s="501" t="s">
        <v>632</v>
      </c>
      <c r="J37" s="501" t="s">
        <v>392</v>
      </c>
      <c r="K37" s="501" t="s">
        <v>636</v>
      </c>
      <c r="L37" s="501" t="s">
        <v>13</v>
      </c>
    </row>
    <row r="38" spans="1:12" x14ac:dyDescent="0.3">
      <c r="A38" s="501" t="s">
        <v>565</v>
      </c>
      <c r="B38" s="501" t="s">
        <v>651</v>
      </c>
      <c r="C38" s="501" t="s">
        <v>567</v>
      </c>
      <c r="D38" s="501" t="s">
        <v>568</v>
      </c>
      <c r="E38" s="501" t="s">
        <v>650</v>
      </c>
      <c r="F38" s="501" t="s">
        <v>79</v>
      </c>
      <c r="G38" s="501" t="s">
        <v>71</v>
      </c>
      <c r="H38" s="501" t="s">
        <v>652</v>
      </c>
      <c r="I38" s="501" t="s">
        <v>653</v>
      </c>
      <c r="J38" s="501" t="s">
        <v>412</v>
      </c>
      <c r="K38" s="501" t="s">
        <v>654</v>
      </c>
      <c r="L38" s="501" t="s">
        <v>13</v>
      </c>
    </row>
    <row r="39" spans="1:12" x14ac:dyDescent="0.3">
      <c r="A39" s="501" t="s">
        <v>565</v>
      </c>
      <c r="B39" s="501" t="s">
        <v>625</v>
      </c>
      <c r="C39" s="501" t="s">
        <v>567</v>
      </c>
      <c r="D39" s="501" t="s">
        <v>568</v>
      </c>
      <c r="E39" s="501" t="s">
        <v>650</v>
      </c>
      <c r="F39" s="501" t="s">
        <v>79</v>
      </c>
      <c r="G39" s="501" t="s">
        <v>71</v>
      </c>
      <c r="H39" s="501" t="s">
        <v>655</v>
      </c>
      <c r="I39" s="501" t="s">
        <v>656</v>
      </c>
      <c r="J39" s="501" t="s">
        <v>414</v>
      </c>
      <c r="K39" s="501" t="s">
        <v>657</v>
      </c>
      <c r="L39" s="501" t="s">
        <v>13</v>
      </c>
    </row>
    <row r="40" spans="1:12" x14ac:dyDescent="0.3">
      <c r="A40" s="501" t="s">
        <v>565</v>
      </c>
      <c r="B40" s="501" t="s">
        <v>592</v>
      </c>
      <c r="C40" s="501" t="s">
        <v>567</v>
      </c>
      <c r="D40" s="501" t="s">
        <v>568</v>
      </c>
      <c r="E40" s="501" t="s">
        <v>650</v>
      </c>
      <c r="F40" s="501" t="s">
        <v>593</v>
      </c>
      <c r="G40" s="501" t="s">
        <v>71</v>
      </c>
      <c r="H40" s="501" t="s">
        <v>599</v>
      </c>
      <c r="I40" s="501" t="s">
        <v>600</v>
      </c>
      <c r="J40" s="501" t="s">
        <v>429</v>
      </c>
      <c r="K40" s="501" t="s">
        <v>601</v>
      </c>
      <c r="L40" s="501" t="s">
        <v>13</v>
      </c>
    </row>
    <row r="41" spans="1:12" x14ac:dyDescent="0.3">
      <c r="A41" s="501" t="s">
        <v>565</v>
      </c>
      <c r="B41" s="501" t="s">
        <v>592</v>
      </c>
      <c r="C41" s="501" t="s">
        <v>567</v>
      </c>
      <c r="D41" s="501" t="s">
        <v>568</v>
      </c>
      <c r="E41" s="501" t="s">
        <v>650</v>
      </c>
      <c r="F41" s="501" t="s">
        <v>593</v>
      </c>
      <c r="G41" s="501" t="s">
        <v>71</v>
      </c>
      <c r="H41" s="501" t="s">
        <v>599</v>
      </c>
      <c r="I41" s="501" t="s">
        <v>600</v>
      </c>
      <c r="J41" s="501" t="s">
        <v>427</v>
      </c>
      <c r="K41" s="501" t="s">
        <v>601</v>
      </c>
      <c r="L41" s="501" t="s">
        <v>13</v>
      </c>
    </row>
    <row r="42" spans="1:12" x14ac:dyDescent="0.3">
      <c r="A42" s="501" t="s">
        <v>565</v>
      </c>
      <c r="B42" s="501" t="s">
        <v>592</v>
      </c>
      <c r="C42" s="501" t="s">
        <v>567</v>
      </c>
      <c r="D42" s="501" t="s">
        <v>568</v>
      </c>
      <c r="E42" s="501" t="s">
        <v>650</v>
      </c>
      <c r="F42" s="501" t="s">
        <v>593</v>
      </c>
      <c r="G42" s="501" t="s">
        <v>71</v>
      </c>
      <c r="H42" s="501" t="s">
        <v>599</v>
      </c>
      <c r="I42" s="501" t="s">
        <v>600</v>
      </c>
      <c r="J42" s="501" t="s">
        <v>433</v>
      </c>
      <c r="K42" s="501" t="s">
        <v>601</v>
      </c>
      <c r="L42" s="501" t="s">
        <v>13</v>
      </c>
    </row>
    <row r="43" spans="1:12" x14ac:dyDescent="0.3">
      <c r="A43" s="501" t="s">
        <v>565</v>
      </c>
      <c r="B43" s="501" t="s">
        <v>592</v>
      </c>
      <c r="C43" s="501" t="s">
        <v>567</v>
      </c>
      <c r="D43" s="501" t="s">
        <v>568</v>
      </c>
      <c r="E43" s="501" t="s">
        <v>650</v>
      </c>
      <c r="F43" s="501" t="s">
        <v>593</v>
      </c>
      <c r="G43" s="501" t="s">
        <v>71</v>
      </c>
      <c r="H43" s="501" t="s">
        <v>599</v>
      </c>
      <c r="I43" s="501" t="s">
        <v>600</v>
      </c>
      <c r="J43" s="501" t="s">
        <v>431</v>
      </c>
      <c r="K43" s="501" t="s">
        <v>601</v>
      </c>
      <c r="L43" s="501" t="s">
        <v>13</v>
      </c>
    </row>
    <row r="44" spans="1:12" x14ac:dyDescent="0.3">
      <c r="A44" s="501" t="s">
        <v>565</v>
      </c>
      <c r="B44" s="501" t="s">
        <v>592</v>
      </c>
      <c r="C44" s="501" t="s">
        <v>567</v>
      </c>
      <c r="D44" s="501" t="s">
        <v>568</v>
      </c>
      <c r="E44" s="501" t="s">
        <v>650</v>
      </c>
      <c r="F44" s="501" t="s">
        <v>593</v>
      </c>
      <c r="G44" s="501" t="s">
        <v>71</v>
      </c>
      <c r="H44" s="501" t="s">
        <v>599</v>
      </c>
      <c r="I44" s="501" t="s">
        <v>600</v>
      </c>
      <c r="J44" s="501" t="s">
        <v>408</v>
      </c>
      <c r="K44" s="501" t="s">
        <v>601</v>
      </c>
      <c r="L44" s="501" t="s">
        <v>13</v>
      </c>
    </row>
    <row r="45" spans="1:12" x14ac:dyDescent="0.3">
      <c r="A45" s="501" t="s">
        <v>565</v>
      </c>
      <c r="B45" s="501" t="s">
        <v>615</v>
      </c>
      <c r="C45" s="501" t="s">
        <v>567</v>
      </c>
      <c r="D45" s="501" t="s">
        <v>568</v>
      </c>
      <c r="E45" s="501" t="s">
        <v>650</v>
      </c>
      <c r="F45" s="501" t="s">
        <v>593</v>
      </c>
      <c r="G45" s="501" t="s">
        <v>71</v>
      </c>
      <c r="H45" s="501" t="s">
        <v>658</v>
      </c>
      <c r="I45" s="501" t="s">
        <v>617</v>
      </c>
      <c r="J45" s="501" t="s">
        <v>430</v>
      </c>
      <c r="K45" s="501" t="s">
        <v>659</v>
      </c>
      <c r="L45" s="501" t="s">
        <v>659</v>
      </c>
    </row>
    <row r="46" spans="1:12" x14ac:dyDescent="0.3">
      <c r="A46" s="501" t="s">
        <v>565</v>
      </c>
      <c r="B46" s="501" t="s">
        <v>615</v>
      </c>
      <c r="C46" s="501" t="s">
        <v>567</v>
      </c>
      <c r="D46" s="501" t="s">
        <v>568</v>
      </c>
      <c r="E46" s="501" t="s">
        <v>650</v>
      </c>
      <c r="F46" s="501" t="s">
        <v>593</v>
      </c>
      <c r="G46" s="501" t="s">
        <v>71</v>
      </c>
      <c r="H46" s="501" t="s">
        <v>658</v>
      </c>
      <c r="I46" s="501" t="s">
        <v>617</v>
      </c>
      <c r="J46" s="501" t="s">
        <v>409</v>
      </c>
      <c r="K46" s="501" t="s">
        <v>659</v>
      </c>
      <c r="L46" s="501" t="s">
        <v>659</v>
      </c>
    </row>
    <row r="47" spans="1:12" x14ac:dyDescent="0.3">
      <c r="A47" s="501" t="s">
        <v>565</v>
      </c>
      <c r="B47" s="501" t="s">
        <v>615</v>
      </c>
      <c r="C47" s="501" t="s">
        <v>567</v>
      </c>
      <c r="D47" s="501" t="s">
        <v>568</v>
      </c>
      <c r="E47" s="501" t="s">
        <v>650</v>
      </c>
      <c r="F47" s="501" t="s">
        <v>593</v>
      </c>
      <c r="G47" s="501" t="s">
        <v>71</v>
      </c>
      <c r="H47" s="501" t="s">
        <v>658</v>
      </c>
      <c r="I47" s="501" t="s">
        <v>617</v>
      </c>
      <c r="J47" s="501" t="s">
        <v>432</v>
      </c>
      <c r="K47" s="501" t="s">
        <v>659</v>
      </c>
      <c r="L47" s="501" t="s">
        <v>659</v>
      </c>
    </row>
    <row r="48" spans="1:12" x14ac:dyDescent="0.3">
      <c r="A48" s="501" t="s">
        <v>565</v>
      </c>
      <c r="B48" s="501" t="s">
        <v>575</v>
      </c>
      <c r="C48" s="501" t="s">
        <v>567</v>
      </c>
      <c r="D48" s="501" t="s">
        <v>568</v>
      </c>
      <c r="E48" s="501" t="s">
        <v>650</v>
      </c>
      <c r="F48" s="501" t="s">
        <v>593</v>
      </c>
      <c r="G48" s="501" t="s">
        <v>71</v>
      </c>
      <c r="H48" s="501" t="s">
        <v>660</v>
      </c>
      <c r="I48" s="501" t="s">
        <v>661</v>
      </c>
      <c r="J48" s="501" t="s">
        <v>428</v>
      </c>
      <c r="K48" s="501" t="s">
        <v>662</v>
      </c>
      <c r="L48" s="501" t="s">
        <v>663</v>
      </c>
    </row>
    <row r="49" spans="1:12" x14ac:dyDescent="0.3">
      <c r="A49" s="501" t="s">
        <v>565</v>
      </c>
      <c r="B49" s="501" t="s">
        <v>566</v>
      </c>
      <c r="C49" s="501" t="s">
        <v>567</v>
      </c>
      <c r="D49" s="501" t="s">
        <v>568</v>
      </c>
      <c r="E49" s="501" t="s">
        <v>650</v>
      </c>
      <c r="F49" s="501" t="s">
        <v>79</v>
      </c>
      <c r="G49" s="501" t="s">
        <v>70</v>
      </c>
      <c r="H49" s="501" t="s">
        <v>570</v>
      </c>
      <c r="I49" s="501" t="s">
        <v>571</v>
      </c>
      <c r="J49" s="501" t="s">
        <v>398</v>
      </c>
      <c r="K49" s="501" t="s">
        <v>573</v>
      </c>
      <c r="L49" s="501" t="s">
        <v>664</v>
      </c>
    </row>
    <row r="50" spans="1:12" x14ac:dyDescent="0.3">
      <c r="A50" s="501" t="s">
        <v>565</v>
      </c>
      <c r="B50" s="501" t="s">
        <v>602</v>
      </c>
      <c r="C50" s="501" t="s">
        <v>567</v>
      </c>
      <c r="D50" s="501" t="s">
        <v>568</v>
      </c>
      <c r="E50" s="501" t="s">
        <v>650</v>
      </c>
      <c r="F50" s="501" t="s">
        <v>79</v>
      </c>
      <c r="G50" s="501" t="s">
        <v>70</v>
      </c>
      <c r="H50" s="501" t="s">
        <v>603</v>
      </c>
      <c r="I50" s="501" t="s">
        <v>144</v>
      </c>
      <c r="J50" s="501" t="s">
        <v>395</v>
      </c>
      <c r="K50" s="501" t="s">
        <v>604</v>
      </c>
      <c r="L50" s="501" t="s">
        <v>13</v>
      </c>
    </row>
    <row r="51" spans="1:12" x14ac:dyDescent="0.3">
      <c r="A51" s="501" t="s">
        <v>565</v>
      </c>
      <c r="B51" s="501" t="s">
        <v>602</v>
      </c>
      <c r="C51" s="501" t="s">
        <v>567</v>
      </c>
      <c r="D51" s="501" t="s">
        <v>568</v>
      </c>
      <c r="E51" s="501" t="s">
        <v>650</v>
      </c>
      <c r="F51" s="501" t="s">
        <v>79</v>
      </c>
      <c r="G51" s="501" t="s">
        <v>70</v>
      </c>
      <c r="H51" s="501" t="s">
        <v>603</v>
      </c>
      <c r="I51" s="501" t="s">
        <v>144</v>
      </c>
      <c r="J51" s="501" t="s">
        <v>396</v>
      </c>
      <c r="K51" s="501" t="s">
        <v>604</v>
      </c>
      <c r="L51" s="501" t="s">
        <v>13</v>
      </c>
    </row>
    <row r="52" spans="1:12" x14ac:dyDescent="0.3">
      <c r="A52" s="501" t="s">
        <v>565</v>
      </c>
      <c r="B52" s="501" t="s">
        <v>566</v>
      </c>
      <c r="C52" s="501" t="s">
        <v>567</v>
      </c>
      <c r="D52" s="501" t="s">
        <v>568</v>
      </c>
      <c r="E52" s="501" t="s">
        <v>650</v>
      </c>
      <c r="F52" s="501" t="s">
        <v>593</v>
      </c>
      <c r="G52" s="501" t="s">
        <v>70</v>
      </c>
      <c r="H52" s="501" t="s">
        <v>570</v>
      </c>
      <c r="I52" s="501" t="s">
        <v>571</v>
      </c>
      <c r="J52" s="501" t="s">
        <v>514</v>
      </c>
      <c r="K52" s="501" t="s">
        <v>573</v>
      </c>
      <c r="L52" s="501" t="s">
        <v>574</v>
      </c>
    </row>
    <row r="53" spans="1:12" x14ac:dyDescent="0.3">
      <c r="A53" s="501" t="s">
        <v>565</v>
      </c>
      <c r="B53" s="501" t="s">
        <v>592</v>
      </c>
      <c r="C53" s="501" t="s">
        <v>567</v>
      </c>
      <c r="D53" s="501" t="s">
        <v>568</v>
      </c>
      <c r="E53" s="501" t="s">
        <v>650</v>
      </c>
      <c r="F53" s="501" t="s">
        <v>593</v>
      </c>
      <c r="G53" s="501" t="s">
        <v>70</v>
      </c>
      <c r="H53" s="501" t="s">
        <v>635</v>
      </c>
      <c r="I53" s="501" t="s">
        <v>632</v>
      </c>
      <c r="J53" s="501" t="s">
        <v>515</v>
      </c>
      <c r="K53" s="501" t="s">
        <v>636</v>
      </c>
      <c r="L53" s="501" t="s">
        <v>13</v>
      </c>
    </row>
    <row r="54" spans="1:12" x14ac:dyDescent="0.3">
      <c r="A54" s="501" t="s">
        <v>565</v>
      </c>
      <c r="B54" s="501" t="s">
        <v>592</v>
      </c>
      <c r="C54" s="501" t="s">
        <v>567</v>
      </c>
      <c r="D54" s="501" t="s">
        <v>568</v>
      </c>
      <c r="E54" s="501" t="s">
        <v>650</v>
      </c>
      <c r="F54" s="501" t="s">
        <v>593</v>
      </c>
      <c r="G54" s="501" t="s">
        <v>70</v>
      </c>
      <c r="H54" s="501" t="s">
        <v>644</v>
      </c>
      <c r="I54" s="501" t="s">
        <v>632</v>
      </c>
      <c r="J54" s="501" t="s">
        <v>513</v>
      </c>
      <c r="K54" s="501" t="s">
        <v>645</v>
      </c>
      <c r="L54" s="501" t="s">
        <v>13</v>
      </c>
    </row>
    <row r="55" spans="1:12" x14ac:dyDescent="0.3">
      <c r="A55" s="501" t="s">
        <v>565</v>
      </c>
      <c r="B55" s="501" t="s">
        <v>615</v>
      </c>
      <c r="C55" s="501" t="s">
        <v>567</v>
      </c>
      <c r="D55" s="501" t="s">
        <v>568</v>
      </c>
      <c r="E55" s="501" t="s">
        <v>650</v>
      </c>
      <c r="F55" s="501" t="s">
        <v>593</v>
      </c>
      <c r="G55" s="501" t="s">
        <v>70</v>
      </c>
      <c r="H55" s="501" t="s">
        <v>658</v>
      </c>
      <c r="I55" s="501" t="s">
        <v>617</v>
      </c>
      <c r="J55" s="501" t="s">
        <v>516</v>
      </c>
      <c r="K55" s="501" t="s">
        <v>659</v>
      </c>
      <c r="L55" s="501" t="s">
        <v>659</v>
      </c>
    </row>
    <row r="56" spans="1:12" x14ac:dyDescent="0.3">
      <c r="A56" s="501" t="s">
        <v>565</v>
      </c>
      <c r="B56" s="501" t="s">
        <v>602</v>
      </c>
      <c r="C56" s="501" t="s">
        <v>567</v>
      </c>
      <c r="D56" s="501" t="s">
        <v>568</v>
      </c>
      <c r="E56" s="501" t="s">
        <v>665</v>
      </c>
      <c r="F56" s="501" t="s">
        <v>79</v>
      </c>
      <c r="G56" s="501" t="s">
        <v>71</v>
      </c>
      <c r="H56" s="501" t="s">
        <v>603</v>
      </c>
      <c r="I56" s="501" t="s">
        <v>144</v>
      </c>
      <c r="J56" s="501" t="s">
        <v>505</v>
      </c>
      <c r="K56" s="501" t="s">
        <v>604</v>
      </c>
      <c r="L56" s="501" t="s">
        <v>13</v>
      </c>
    </row>
    <row r="57" spans="1:12" x14ac:dyDescent="0.3">
      <c r="A57" s="501" t="s">
        <v>565</v>
      </c>
      <c r="B57" s="501" t="s">
        <v>592</v>
      </c>
      <c r="C57" s="501" t="s">
        <v>567</v>
      </c>
      <c r="D57" s="501" t="s">
        <v>568</v>
      </c>
      <c r="E57" s="501" t="s">
        <v>665</v>
      </c>
      <c r="F57" s="501" t="s">
        <v>79</v>
      </c>
      <c r="G57" s="501" t="s">
        <v>71</v>
      </c>
      <c r="H57" s="501" t="s">
        <v>666</v>
      </c>
      <c r="I57" s="501" t="s">
        <v>667</v>
      </c>
      <c r="J57" s="501" t="s">
        <v>495</v>
      </c>
      <c r="K57" s="501" t="s">
        <v>668</v>
      </c>
      <c r="L57" s="501" t="s">
        <v>13</v>
      </c>
    </row>
    <row r="58" spans="1:12" x14ac:dyDescent="0.3">
      <c r="A58" s="501" t="s">
        <v>565</v>
      </c>
      <c r="B58" s="501" t="s">
        <v>575</v>
      </c>
      <c r="C58" s="501" t="s">
        <v>567</v>
      </c>
      <c r="D58" s="501" t="s">
        <v>568</v>
      </c>
      <c r="E58" s="501" t="s">
        <v>665</v>
      </c>
      <c r="F58" s="501" t="s">
        <v>79</v>
      </c>
      <c r="G58" s="501" t="s">
        <v>71</v>
      </c>
      <c r="H58" s="501" t="s">
        <v>669</v>
      </c>
      <c r="I58" s="501" t="s">
        <v>578</v>
      </c>
      <c r="J58" s="501" t="s">
        <v>494</v>
      </c>
      <c r="K58" s="501" t="s">
        <v>670</v>
      </c>
      <c r="L58" s="501" t="s">
        <v>13</v>
      </c>
    </row>
    <row r="59" spans="1:12" x14ac:dyDescent="0.3">
      <c r="A59" s="501" t="s">
        <v>565</v>
      </c>
      <c r="B59" s="501" t="s">
        <v>575</v>
      </c>
      <c r="C59" s="501" t="s">
        <v>567</v>
      </c>
      <c r="D59" s="501" t="s">
        <v>568</v>
      </c>
      <c r="E59" s="501" t="s">
        <v>665</v>
      </c>
      <c r="F59" s="501" t="s">
        <v>79</v>
      </c>
      <c r="G59" s="501" t="s">
        <v>71</v>
      </c>
      <c r="H59" s="501" t="s">
        <v>669</v>
      </c>
      <c r="I59" s="501" t="s">
        <v>578</v>
      </c>
      <c r="J59" s="501" t="s">
        <v>508</v>
      </c>
      <c r="K59" s="501" t="s">
        <v>670</v>
      </c>
      <c r="L59" s="501" t="s">
        <v>13</v>
      </c>
    </row>
    <row r="60" spans="1:12" x14ac:dyDescent="0.3">
      <c r="A60" s="501" t="s">
        <v>565</v>
      </c>
      <c r="B60" s="501" t="s">
        <v>575</v>
      </c>
      <c r="C60" s="501" t="s">
        <v>567</v>
      </c>
      <c r="D60" s="501" t="s">
        <v>568</v>
      </c>
      <c r="E60" s="501" t="s">
        <v>665</v>
      </c>
      <c r="F60" s="501" t="s">
        <v>79</v>
      </c>
      <c r="G60" s="501" t="s">
        <v>71</v>
      </c>
      <c r="H60" s="501" t="s">
        <v>669</v>
      </c>
      <c r="I60" s="501" t="s">
        <v>578</v>
      </c>
      <c r="J60" s="501" t="s">
        <v>504</v>
      </c>
      <c r="K60" s="501" t="s">
        <v>670</v>
      </c>
      <c r="L60" s="501" t="s">
        <v>13</v>
      </c>
    </row>
    <row r="61" spans="1:12" x14ac:dyDescent="0.3">
      <c r="A61" s="501" t="s">
        <v>565</v>
      </c>
      <c r="B61" s="501" t="s">
        <v>575</v>
      </c>
      <c r="C61" s="501" t="s">
        <v>567</v>
      </c>
      <c r="D61" s="501" t="s">
        <v>568</v>
      </c>
      <c r="E61" s="501" t="s">
        <v>665</v>
      </c>
      <c r="F61" s="501" t="s">
        <v>79</v>
      </c>
      <c r="G61" s="501" t="s">
        <v>71</v>
      </c>
      <c r="H61" s="501" t="s">
        <v>669</v>
      </c>
      <c r="I61" s="501" t="s">
        <v>578</v>
      </c>
      <c r="J61" s="501" t="s">
        <v>519</v>
      </c>
      <c r="K61" s="501" t="s">
        <v>670</v>
      </c>
      <c r="L61" s="501" t="s">
        <v>13</v>
      </c>
    </row>
    <row r="62" spans="1:12" x14ac:dyDescent="0.3">
      <c r="A62" s="501" t="s">
        <v>565</v>
      </c>
      <c r="B62" s="501" t="s">
        <v>566</v>
      </c>
      <c r="C62" s="501" t="s">
        <v>567</v>
      </c>
      <c r="D62" s="501" t="s">
        <v>568</v>
      </c>
      <c r="E62" s="501" t="s">
        <v>665</v>
      </c>
      <c r="F62" s="501" t="s">
        <v>79</v>
      </c>
      <c r="G62" s="501" t="s">
        <v>71</v>
      </c>
      <c r="H62" s="501" t="s">
        <v>671</v>
      </c>
      <c r="I62" s="501" t="s">
        <v>571</v>
      </c>
      <c r="J62" s="501" t="s">
        <v>672</v>
      </c>
      <c r="K62" s="501" t="s">
        <v>673</v>
      </c>
      <c r="L62" s="501" t="s">
        <v>13</v>
      </c>
    </row>
    <row r="63" spans="1:12" x14ac:dyDescent="0.3">
      <c r="A63" s="501" t="s">
        <v>565</v>
      </c>
      <c r="B63" s="501" t="s">
        <v>625</v>
      </c>
      <c r="C63" s="501" t="s">
        <v>567</v>
      </c>
      <c r="D63" s="501" t="s">
        <v>568</v>
      </c>
      <c r="E63" s="501" t="s">
        <v>665</v>
      </c>
      <c r="F63" s="501" t="s">
        <v>79</v>
      </c>
      <c r="G63" s="501" t="s">
        <v>71</v>
      </c>
      <c r="H63" s="501" t="s">
        <v>655</v>
      </c>
      <c r="I63" s="501" t="s">
        <v>656</v>
      </c>
      <c r="J63" s="501" t="s">
        <v>507</v>
      </c>
      <c r="K63" s="501" t="s">
        <v>657</v>
      </c>
      <c r="L63" s="501" t="s">
        <v>13</v>
      </c>
    </row>
    <row r="64" spans="1:12" x14ac:dyDescent="0.3">
      <c r="A64" s="501" t="s">
        <v>565</v>
      </c>
      <c r="B64" s="501" t="s">
        <v>674</v>
      </c>
      <c r="C64" s="501" t="s">
        <v>567</v>
      </c>
      <c r="D64" s="501" t="s">
        <v>568</v>
      </c>
      <c r="E64" s="501" t="s">
        <v>665</v>
      </c>
      <c r="F64" s="501" t="s">
        <v>79</v>
      </c>
      <c r="G64" s="501" t="s">
        <v>71</v>
      </c>
      <c r="H64" s="501" t="s">
        <v>675</v>
      </c>
      <c r="I64" s="501" t="s">
        <v>676</v>
      </c>
      <c r="J64" s="501" t="s">
        <v>509</v>
      </c>
      <c r="K64" s="501" t="s">
        <v>677</v>
      </c>
      <c r="L64" s="501" t="s">
        <v>13</v>
      </c>
    </row>
    <row r="65" spans="1:12" x14ac:dyDescent="0.3">
      <c r="A65" s="501" t="s">
        <v>565</v>
      </c>
      <c r="B65" s="501" t="s">
        <v>592</v>
      </c>
      <c r="C65" s="501" t="s">
        <v>567</v>
      </c>
      <c r="D65" s="501" t="s">
        <v>568</v>
      </c>
      <c r="E65" s="501" t="s">
        <v>665</v>
      </c>
      <c r="F65" s="501" t="s">
        <v>593</v>
      </c>
      <c r="G65" s="501" t="s">
        <v>71</v>
      </c>
      <c r="H65" s="501" t="s">
        <v>635</v>
      </c>
      <c r="I65" s="501" t="s">
        <v>632</v>
      </c>
      <c r="J65" s="501" t="s">
        <v>491</v>
      </c>
      <c r="K65" s="501" t="s">
        <v>636</v>
      </c>
      <c r="L65" s="501" t="s">
        <v>13</v>
      </c>
    </row>
    <row r="66" spans="1:12" x14ac:dyDescent="0.3">
      <c r="A66" s="501" t="s">
        <v>565</v>
      </c>
      <c r="B66" s="501" t="s">
        <v>575</v>
      </c>
      <c r="C66" s="501" t="s">
        <v>567</v>
      </c>
      <c r="D66" s="501" t="s">
        <v>568</v>
      </c>
      <c r="E66" s="501" t="s">
        <v>665</v>
      </c>
      <c r="F66" s="501" t="s">
        <v>593</v>
      </c>
      <c r="G66" s="501" t="s">
        <v>71</v>
      </c>
      <c r="H66" s="501" t="s">
        <v>669</v>
      </c>
      <c r="I66" s="501" t="s">
        <v>578</v>
      </c>
      <c r="J66" s="501" t="s">
        <v>489</v>
      </c>
      <c r="K66" s="501" t="s">
        <v>670</v>
      </c>
      <c r="L66" s="501" t="s">
        <v>13</v>
      </c>
    </row>
    <row r="67" spans="1:12" x14ac:dyDescent="0.3">
      <c r="A67" s="501" t="s">
        <v>565</v>
      </c>
      <c r="B67" s="501" t="s">
        <v>602</v>
      </c>
      <c r="C67" s="501" t="s">
        <v>567</v>
      </c>
      <c r="D67" s="501" t="s">
        <v>568</v>
      </c>
      <c r="E67" s="501" t="s">
        <v>665</v>
      </c>
      <c r="F67" s="501" t="s">
        <v>593</v>
      </c>
      <c r="G67" s="501" t="s">
        <v>71</v>
      </c>
      <c r="H67" s="501" t="s">
        <v>678</v>
      </c>
      <c r="I67" s="501" t="s">
        <v>144</v>
      </c>
      <c r="J67" s="501" t="s">
        <v>490</v>
      </c>
      <c r="K67" s="501" t="s">
        <v>679</v>
      </c>
      <c r="L67" s="501" t="s">
        <v>13</v>
      </c>
    </row>
    <row r="68" spans="1:12" x14ac:dyDescent="0.3">
      <c r="A68" s="501" t="s">
        <v>565</v>
      </c>
      <c r="B68" s="501" t="s">
        <v>625</v>
      </c>
      <c r="C68" s="501" t="s">
        <v>567</v>
      </c>
      <c r="D68" s="501" t="s">
        <v>568</v>
      </c>
      <c r="E68" s="501" t="s">
        <v>665</v>
      </c>
      <c r="F68" s="501" t="s">
        <v>593</v>
      </c>
      <c r="G68" s="501" t="s">
        <v>71</v>
      </c>
      <c r="H68" s="501" t="s">
        <v>655</v>
      </c>
      <c r="I68" s="501" t="s">
        <v>656</v>
      </c>
      <c r="J68" s="501" t="s">
        <v>492</v>
      </c>
      <c r="K68" s="501" t="s">
        <v>657</v>
      </c>
      <c r="L68" s="501" t="s">
        <v>13</v>
      </c>
    </row>
    <row r="69" spans="1:12" x14ac:dyDescent="0.3">
      <c r="A69" s="501" t="s">
        <v>565</v>
      </c>
      <c r="B69" s="501" t="s">
        <v>566</v>
      </c>
      <c r="C69" s="501" t="s">
        <v>567</v>
      </c>
      <c r="D69" s="501" t="s">
        <v>568</v>
      </c>
      <c r="E69" s="501" t="s">
        <v>665</v>
      </c>
      <c r="F69" s="501" t="s">
        <v>79</v>
      </c>
      <c r="G69" s="501" t="s">
        <v>70</v>
      </c>
      <c r="H69" s="501" t="s">
        <v>584</v>
      </c>
      <c r="I69" s="501" t="s">
        <v>585</v>
      </c>
      <c r="J69" s="501" t="s">
        <v>405</v>
      </c>
      <c r="K69" s="501" t="s">
        <v>586</v>
      </c>
      <c r="L69" s="501" t="s">
        <v>13</v>
      </c>
    </row>
    <row r="70" spans="1:12" x14ac:dyDescent="0.3">
      <c r="A70" s="501" t="s">
        <v>565</v>
      </c>
      <c r="B70" s="501" t="s">
        <v>575</v>
      </c>
      <c r="C70" s="501" t="s">
        <v>567</v>
      </c>
      <c r="D70" s="501" t="s">
        <v>568</v>
      </c>
      <c r="E70" s="501" t="s">
        <v>665</v>
      </c>
      <c r="F70" s="501" t="s">
        <v>79</v>
      </c>
      <c r="G70" s="501" t="s">
        <v>70</v>
      </c>
      <c r="H70" s="501" t="s">
        <v>669</v>
      </c>
      <c r="I70" s="501" t="s">
        <v>578</v>
      </c>
      <c r="J70" s="501" t="s">
        <v>402</v>
      </c>
      <c r="K70" s="501" t="s">
        <v>670</v>
      </c>
      <c r="L70" s="501" t="s">
        <v>13</v>
      </c>
    </row>
    <row r="71" spans="1:12" x14ac:dyDescent="0.3">
      <c r="A71" s="501" t="s">
        <v>565</v>
      </c>
      <c r="B71" s="501" t="s">
        <v>575</v>
      </c>
      <c r="C71" s="501" t="s">
        <v>567</v>
      </c>
      <c r="D71" s="501" t="s">
        <v>568</v>
      </c>
      <c r="E71" s="501" t="s">
        <v>665</v>
      </c>
      <c r="F71" s="501" t="s">
        <v>79</v>
      </c>
      <c r="G71" s="501" t="s">
        <v>70</v>
      </c>
      <c r="H71" s="501" t="s">
        <v>669</v>
      </c>
      <c r="I71" s="501" t="s">
        <v>578</v>
      </c>
      <c r="J71" s="501" t="s">
        <v>404</v>
      </c>
      <c r="K71" s="501" t="s">
        <v>670</v>
      </c>
      <c r="L71" s="501" t="s">
        <v>13</v>
      </c>
    </row>
    <row r="72" spans="1:12" x14ac:dyDescent="0.3">
      <c r="A72" s="501" t="s">
        <v>565</v>
      </c>
      <c r="B72" s="501" t="s">
        <v>625</v>
      </c>
      <c r="C72" s="501" t="s">
        <v>567</v>
      </c>
      <c r="D72" s="501" t="s">
        <v>568</v>
      </c>
      <c r="E72" s="501" t="s">
        <v>665</v>
      </c>
      <c r="F72" s="501" t="s">
        <v>79</v>
      </c>
      <c r="G72" s="501" t="s">
        <v>70</v>
      </c>
      <c r="H72" s="501" t="s">
        <v>655</v>
      </c>
      <c r="I72" s="501" t="s">
        <v>656</v>
      </c>
      <c r="J72" s="501" t="s">
        <v>401</v>
      </c>
      <c r="K72" s="501" t="s">
        <v>657</v>
      </c>
      <c r="L72" s="501" t="s">
        <v>13</v>
      </c>
    </row>
    <row r="73" spans="1:12" x14ac:dyDescent="0.3">
      <c r="A73" s="501" t="s">
        <v>565</v>
      </c>
      <c r="B73" s="501" t="s">
        <v>566</v>
      </c>
      <c r="C73" s="501" t="s">
        <v>567</v>
      </c>
      <c r="D73" s="501" t="s">
        <v>568</v>
      </c>
      <c r="E73" s="501" t="s">
        <v>665</v>
      </c>
      <c r="F73" s="501" t="s">
        <v>79</v>
      </c>
      <c r="G73" s="501" t="s">
        <v>70</v>
      </c>
      <c r="H73" s="501" t="s">
        <v>671</v>
      </c>
      <c r="I73" s="501" t="s">
        <v>571</v>
      </c>
      <c r="J73" s="501" t="s">
        <v>424</v>
      </c>
      <c r="K73" s="501" t="s">
        <v>680</v>
      </c>
      <c r="L73" s="501" t="s">
        <v>13</v>
      </c>
    </row>
    <row r="74" spans="1:12" x14ac:dyDescent="0.3">
      <c r="A74" s="501" t="s">
        <v>565</v>
      </c>
      <c r="B74" s="501" t="s">
        <v>681</v>
      </c>
      <c r="C74" s="501" t="s">
        <v>567</v>
      </c>
      <c r="D74" s="501" t="s">
        <v>568</v>
      </c>
      <c r="E74" s="501" t="s">
        <v>665</v>
      </c>
      <c r="F74" s="501" t="s">
        <v>593</v>
      </c>
      <c r="G74" s="501" t="s">
        <v>70</v>
      </c>
      <c r="H74" s="501" t="s">
        <v>682</v>
      </c>
      <c r="I74" s="501" t="s">
        <v>683</v>
      </c>
      <c r="J74" s="501" t="s">
        <v>684</v>
      </c>
      <c r="K74" s="501" t="s">
        <v>685</v>
      </c>
      <c r="L74" s="501" t="s">
        <v>13</v>
      </c>
    </row>
    <row r="75" spans="1:12" x14ac:dyDescent="0.3">
      <c r="A75" s="501" t="s">
        <v>565</v>
      </c>
      <c r="B75" s="501" t="s">
        <v>592</v>
      </c>
      <c r="C75" s="501" t="s">
        <v>567</v>
      </c>
      <c r="D75" s="501" t="s">
        <v>568</v>
      </c>
      <c r="E75" s="501" t="s">
        <v>665</v>
      </c>
      <c r="F75" s="501" t="s">
        <v>593</v>
      </c>
      <c r="G75" s="501" t="s">
        <v>70</v>
      </c>
      <c r="H75" s="501" t="s">
        <v>686</v>
      </c>
      <c r="I75" s="501" t="s">
        <v>632</v>
      </c>
      <c r="J75" s="501" t="s">
        <v>448</v>
      </c>
      <c r="K75" s="501" t="s">
        <v>687</v>
      </c>
      <c r="L75" s="501" t="s">
        <v>13</v>
      </c>
    </row>
    <row r="76" spans="1:12" x14ac:dyDescent="0.3">
      <c r="A76" s="501" t="s">
        <v>565</v>
      </c>
      <c r="B76" s="501" t="s">
        <v>575</v>
      </c>
      <c r="C76" s="501" t="s">
        <v>567</v>
      </c>
      <c r="D76" s="501" t="s">
        <v>568</v>
      </c>
      <c r="E76" s="501" t="s">
        <v>665</v>
      </c>
      <c r="F76" s="501" t="s">
        <v>593</v>
      </c>
      <c r="G76" s="501" t="s">
        <v>70</v>
      </c>
      <c r="H76" s="501" t="s">
        <v>669</v>
      </c>
      <c r="I76" s="501" t="s">
        <v>578</v>
      </c>
      <c r="J76" s="501" t="s">
        <v>688</v>
      </c>
      <c r="K76" s="501" t="s">
        <v>670</v>
      </c>
      <c r="L76" s="501" t="s">
        <v>689</v>
      </c>
    </row>
    <row r="77" spans="1:12" x14ac:dyDescent="0.3">
      <c r="A77" s="501" t="s">
        <v>565</v>
      </c>
      <c r="B77" s="501" t="s">
        <v>575</v>
      </c>
      <c r="C77" s="501" t="s">
        <v>567</v>
      </c>
      <c r="D77" s="501" t="s">
        <v>568</v>
      </c>
      <c r="E77" s="501" t="s">
        <v>665</v>
      </c>
      <c r="F77" s="501" t="s">
        <v>593</v>
      </c>
      <c r="G77" s="501" t="s">
        <v>70</v>
      </c>
      <c r="H77" s="501" t="s">
        <v>690</v>
      </c>
      <c r="I77" s="501" t="s">
        <v>691</v>
      </c>
      <c r="J77" s="501" t="s">
        <v>450</v>
      </c>
      <c r="K77" s="501" t="s">
        <v>692</v>
      </c>
      <c r="L77" s="501" t="s">
        <v>13</v>
      </c>
    </row>
    <row r="78" spans="1:12" x14ac:dyDescent="0.3">
      <c r="A78" s="501" t="s">
        <v>565</v>
      </c>
      <c r="B78" s="501" t="s">
        <v>592</v>
      </c>
      <c r="C78" s="501" t="s">
        <v>567</v>
      </c>
      <c r="D78" s="501" t="s">
        <v>568</v>
      </c>
      <c r="E78" s="501" t="s">
        <v>693</v>
      </c>
      <c r="F78" s="501" t="s">
        <v>79</v>
      </c>
      <c r="G78" s="501" t="s">
        <v>71</v>
      </c>
      <c r="H78" s="501" t="s">
        <v>694</v>
      </c>
      <c r="I78" s="501" t="s">
        <v>695</v>
      </c>
      <c r="J78" s="501" t="s">
        <v>500</v>
      </c>
      <c r="K78" s="501" t="s">
        <v>696</v>
      </c>
      <c r="L78" s="501" t="s">
        <v>13</v>
      </c>
    </row>
    <row r="79" spans="1:12" x14ac:dyDescent="0.3">
      <c r="A79" s="501" t="s">
        <v>565</v>
      </c>
      <c r="B79" s="501" t="s">
        <v>592</v>
      </c>
      <c r="C79" s="501" t="s">
        <v>567</v>
      </c>
      <c r="D79" s="501" t="s">
        <v>568</v>
      </c>
      <c r="E79" s="501" t="s">
        <v>693</v>
      </c>
      <c r="F79" s="501" t="s">
        <v>79</v>
      </c>
      <c r="G79" s="501" t="s">
        <v>71</v>
      </c>
      <c r="H79" s="501" t="s">
        <v>694</v>
      </c>
      <c r="I79" s="501" t="s">
        <v>695</v>
      </c>
      <c r="J79" s="501" t="s">
        <v>697</v>
      </c>
      <c r="K79" s="501" t="s">
        <v>696</v>
      </c>
      <c r="L79" s="501" t="s">
        <v>13</v>
      </c>
    </row>
    <row r="80" spans="1:12" x14ac:dyDescent="0.3">
      <c r="A80" s="501" t="s">
        <v>565</v>
      </c>
      <c r="B80" s="501" t="s">
        <v>592</v>
      </c>
      <c r="C80" s="501" t="s">
        <v>567</v>
      </c>
      <c r="D80" s="501" t="s">
        <v>568</v>
      </c>
      <c r="E80" s="501" t="s">
        <v>693</v>
      </c>
      <c r="F80" s="501" t="s">
        <v>79</v>
      </c>
      <c r="G80" s="501" t="s">
        <v>71</v>
      </c>
      <c r="H80" s="501" t="s">
        <v>686</v>
      </c>
      <c r="I80" s="501" t="s">
        <v>632</v>
      </c>
      <c r="J80" s="501" t="s">
        <v>502</v>
      </c>
      <c r="K80" s="501" t="s">
        <v>687</v>
      </c>
      <c r="L80" s="501" t="s">
        <v>698</v>
      </c>
    </row>
    <row r="81" spans="1:12" x14ac:dyDescent="0.3">
      <c r="A81" s="501" t="s">
        <v>565</v>
      </c>
      <c r="B81" s="501" t="s">
        <v>615</v>
      </c>
      <c r="C81" s="501" t="s">
        <v>567</v>
      </c>
      <c r="D81" s="501" t="s">
        <v>568</v>
      </c>
      <c r="E81" s="501" t="s">
        <v>693</v>
      </c>
      <c r="F81" s="501" t="s">
        <v>79</v>
      </c>
      <c r="G81" s="501" t="s">
        <v>71</v>
      </c>
      <c r="H81" s="501" t="s">
        <v>699</v>
      </c>
      <c r="I81" s="501" t="s">
        <v>700</v>
      </c>
      <c r="J81" s="501" t="s">
        <v>522</v>
      </c>
      <c r="K81" s="501" t="s">
        <v>701</v>
      </c>
      <c r="L81" s="501" t="s">
        <v>13</v>
      </c>
    </row>
    <row r="82" spans="1:12" x14ac:dyDescent="0.3">
      <c r="A82" s="501" t="s">
        <v>565</v>
      </c>
      <c r="B82" s="501" t="s">
        <v>566</v>
      </c>
      <c r="C82" s="501" t="s">
        <v>567</v>
      </c>
      <c r="D82" s="501" t="s">
        <v>568</v>
      </c>
      <c r="E82" s="501" t="s">
        <v>693</v>
      </c>
      <c r="F82" s="501" t="s">
        <v>79</v>
      </c>
      <c r="G82" s="501" t="s">
        <v>71</v>
      </c>
      <c r="H82" s="501" t="s">
        <v>702</v>
      </c>
      <c r="I82" s="501" t="s">
        <v>571</v>
      </c>
      <c r="J82" s="501" t="s">
        <v>511</v>
      </c>
      <c r="K82" s="501" t="s">
        <v>703</v>
      </c>
      <c r="L82" s="501" t="s">
        <v>13</v>
      </c>
    </row>
    <row r="83" spans="1:12" x14ac:dyDescent="0.3">
      <c r="A83" s="501" t="s">
        <v>565</v>
      </c>
      <c r="B83" s="501" t="s">
        <v>575</v>
      </c>
      <c r="C83" s="501" t="s">
        <v>567</v>
      </c>
      <c r="D83" s="501" t="s">
        <v>568</v>
      </c>
      <c r="E83" s="501" t="s">
        <v>693</v>
      </c>
      <c r="F83" s="501" t="s">
        <v>79</v>
      </c>
      <c r="G83" s="501" t="s">
        <v>71</v>
      </c>
      <c r="H83" s="501" t="s">
        <v>669</v>
      </c>
      <c r="I83" s="501" t="s">
        <v>578</v>
      </c>
      <c r="J83" s="501" t="s">
        <v>520</v>
      </c>
      <c r="K83" s="501" t="s">
        <v>670</v>
      </c>
      <c r="L83" s="501" t="s">
        <v>13</v>
      </c>
    </row>
    <row r="84" spans="1:12" x14ac:dyDescent="0.3">
      <c r="A84" s="501" t="s">
        <v>565</v>
      </c>
      <c r="B84" s="501" t="s">
        <v>575</v>
      </c>
      <c r="C84" s="501" t="s">
        <v>567</v>
      </c>
      <c r="D84" s="501" t="s">
        <v>568</v>
      </c>
      <c r="E84" s="501" t="s">
        <v>693</v>
      </c>
      <c r="F84" s="501" t="s">
        <v>79</v>
      </c>
      <c r="G84" s="501" t="s">
        <v>71</v>
      </c>
      <c r="H84" s="501" t="s">
        <v>669</v>
      </c>
      <c r="I84" s="501" t="s">
        <v>578</v>
      </c>
      <c r="J84" s="501" t="s">
        <v>501</v>
      </c>
      <c r="K84" s="501" t="s">
        <v>670</v>
      </c>
      <c r="L84" s="501" t="s">
        <v>13</v>
      </c>
    </row>
    <row r="85" spans="1:12" x14ac:dyDescent="0.3">
      <c r="A85" s="501" t="s">
        <v>565</v>
      </c>
      <c r="B85" s="501" t="s">
        <v>646</v>
      </c>
      <c r="C85" s="501" t="s">
        <v>567</v>
      </c>
      <c r="D85" s="501" t="s">
        <v>568</v>
      </c>
      <c r="E85" s="501" t="s">
        <v>693</v>
      </c>
      <c r="F85" s="501" t="s">
        <v>79</v>
      </c>
      <c r="G85" s="501" t="s">
        <v>71</v>
      </c>
      <c r="H85" s="501" t="s">
        <v>704</v>
      </c>
      <c r="I85" s="501" t="s">
        <v>648</v>
      </c>
      <c r="J85" s="501" t="s">
        <v>499</v>
      </c>
      <c r="K85" s="501" t="s">
        <v>705</v>
      </c>
      <c r="L85" s="501" t="s">
        <v>13</v>
      </c>
    </row>
    <row r="86" spans="1:12" x14ac:dyDescent="0.3">
      <c r="A86" s="501" t="s">
        <v>565</v>
      </c>
      <c r="B86" s="501" t="s">
        <v>592</v>
      </c>
      <c r="C86" s="501" t="s">
        <v>567</v>
      </c>
      <c r="D86" s="501" t="s">
        <v>568</v>
      </c>
      <c r="E86" s="501" t="s">
        <v>693</v>
      </c>
      <c r="F86" s="501" t="s">
        <v>79</v>
      </c>
      <c r="G86" s="501" t="s">
        <v>71</v>
      </c>
      <c r="H86" s="501" t="s">
        <v>686</v>
      </c>
      <c r="I86" s="501" t="s">
        <v>632</v>
      </c>
      <c r="J86" s="501" t="s">
        <v>521</v>
      </c>
      <c r="K86" s="501" t="s">
        <v>706</v>
      </c>
      <c r="L86" s="501" t="s">
        <v>13</v>
      </c>
    </row>
    <row r="87" spans="1:12" x14ac:dyDescent="0.3">
      <c r="A87" s="501" t="s">
        <v>565</v>
      </c>
      <c r="B87" s="501" t="s">
        <v>566</v>
      </c>
      <c r="C87" s="501" t="s">
        <v>567</v>
      </c>
      <c r="D87" s="501" t="s">
        <v>568</v>
      </c>
      <c r="E87" s="501" t="s">
        <v>693</v>
      </c>
      <c r="F87" s="501" t="s">
        <v>79</v>
      </c>
      <c r="G87" s="501" t="s">
        <v>71</v>
      </c>
      <c r="H87" s="501" t="s">
        <v>671</v>
      </c>
      <c r="I87" s="501" t="s">
        <v>571</v>
      </c>
      <c r="J87" s="501" t="s">
        <v>510</v>
      </c>
      <c r="K87" s="501" t="s">
        <v>673</v>
      </c>
      <c r="L87" s="501" t="s">
        <v>13</v>
      </c>
    </row>
    <row r="88" spans="1:12" x14ac:dyDescent="0.3">
      <c r="A88" s="501" t="s">
        <v>565</v>
      </c>
      <c r="B88" s="501" t="s">
        <v>625</v>
      </c>
      <c r="C88" s="501" t="s">
        <v>567</v>
      </c>
      <c r="D88" s="501" t="s">
        <v>568</v>
      </c>
      <c r="E88" s="501" t="s">
        <v>693</v>
      </c>
      <c r="F88" s="501" t="s">
        <v>79</v>
      </c>
      <c r="G88" s="501" t="s">
        <v>71</v>
      </c>
      <c r="H88" s="501" t="s">
        <v>655</v>
      </c>
      <c r="I88" s="501" t="s">
        <v>656</v>
      </c>
      <c r="J88" s="501" t="s">
        <v>498</v>
      </c>
      <c r="K88" s="501" t="s">
        <v>657</v>
      </c>
      <c r="L88" s="501" t="s">
        <v>13</v>
      </c>
    </row>
    <row r="89" spans="1:12" x14ac:dyDescent="0.3">
      <c r="A89" s="501" t="s">
        <v>565</v>
      </c>
      <c r="B89" s="501" t="s">
        <v>575</v>
      </c>
      <c r="C89" s="501" t="s">
        <v>567</v>
      </c>
      <c r="D89" s="501" t="s">
        <v>568</v>
      </c>
      <c r="E89" s="501" t="s">
        <v>693</v>
      </c>
      <c r="F89" s="501" t="s">
        <v>593</v>
      </c>
      <c r="G89" s="501" t="s">
        <v>71</v>
      </c>
      <c r="H89" s="501" t="s">
        <v>669</v>
      </c>
      <c r="I89" s="501" t="s">
        <v>578</v>
      </c>
      <c r="J89" s="501" t="s">
        <v>470</v>
      </c>
      <c r="K89" s="501" t="s">
        <v>670</v>
      </c>
      <c r="L89" s="501" t="s">
        <v>13</v>
      </c>
    </row>
    <row r="90" spans="1:12" x14ac:dyDescent="0.3">
      <c r="A90" s="501" t="s">
        <v>565</v>
      </c>
      <c r="B90" s="501" t="s">
        <v>566</v>
      </c>
      <c r="C90" s="501" t="s">
        <v>567</v>
      </c>
      <c r="D90" s="501" t="s">
        <v>568</v>
      </c>
      <c r="E90" s="501" t="s">
        <v>693</v>
      </c>
      <c r="F90" s="501" t="s">
        <v>593</v>
      </c>
      <c r="G90" s="501" t="s">
        <v>71</v>
      </c>
      <c r="H90" s="501" t="s">
        <v>702</v>
      </c>
      <c r="I90" s="501" t="s">
        <v>571</v>
      </c>
      <c r="J90" s="501" t="s">
        <v>469</v>
      </c>
      <c r="K90" s="501" t="s">
        <v>703</v>
      </c>
      <c r="L90" s="501" t="s">
        <v>13</v>
      </c>
    </row>
    <row r="91" spans="1:12" x14ac:dyDescent="0.3">
      <c r="A91" s="501" t="s">
        <v>565</v>
      </c>
      <c r="B91" s="501" t="s">
        <v>566</v>
      </c>
      <c r="C91" s="501" t="s">
        <v>567</v>
      </c>
      <c r="D91" s="501" t="s">
        <v>568</v>
      </c>
      <c r="E91" s="501" t="s">
        <v>693</v>
      </c>
      <c r="F91" s="501" t="s">
        <v>593</v>
      </c>
      <c r="G91" s="501" t="s">
        <v>71</v>
      </c>
      <c r="H91" s="501" t="s">
        <v>702</v>
      </c>
      <c r="I91" s="501" t="s">
        <v>571</v>
      </c>
      <c r="J91" s="501" t="s">
        <v>707</v>
      </c>
      <c r="K91" s="501" t="s">
        <v>703</v>
      </c>
      <c r="L91" s="501" t="s">
        <v>13</v>
      </c>
    </row>
    <row r="92" spans="1:12" x14ac:dyDescent="0.3">
      <c r="A92" s="501" t="s">
        <v>565</v>
      </c>
      <c r="B92" s="501" t="s">
        <v>566</v>
      </c>
      <c r="C92" s="501" t="s">
        <v>567</v>
      </c>
      <c r="D92" s="501" t="s">
        <v>568</v>
      </c>
      <c r="E92" s="501" t="s">
        <v>693</v>
      </c>
      <c r="F92" s="501" t="s">
        <v>593</v>
      </c>
      <c r="G92" s="501" t="s">
        <v>71</v>
      </c>
      <c r="H92" s="501" t="s">
        <v>671</v>
      </c>
      <c r="I92" s="501" t="s">
        <v>571</v>
      </c>
      <c r="J92" s="501" t="s">
        <v>479</v>
      </c>
      <c r="K92" s="501" t="s">
        <v>673</v>
      </c>
      <c r="L92" s="501" t="s">
        <v>13</v>
      </c>
    </row>
    <row r="93" spans="1:12" x14ac:dyDescent="0.3">
      <c r="A93" s="501" t="s">
        <v>565</v>
      </c>
      <c r="B93" s="501" t="s">
        <v>625</v>
      </c>
      <c r="C93" s="501" t="s">
        <v>567</v>
      </c>
      <c r="D93" s="501" t="s">
        <v>568</v>
      </c>
      <c r="E93" s="501" t="s">
        <v>693</v>
      </c>
      <c r="F93" s="501" t="s">
        <v>593</v>
      </c>
      <c r="G93" s="501" t="s">
        <v>71</v>
      </c>
      <c r="H93" s="501" t="s">
        <v>655</v>
      </c>
      <c r="I93" s="501" t="s">
        <v>656</v>
      </c>
      <c r="J93" s="501" t="s">
        <v>467</v>
      </c>
      <c r="K93" s="501" t="s">
        <v>657</v>
      </c>
      <c r="L93" s="501" t="s">
        <v>13</v>
      </c>
    </row>
    <row r="94" spans="1:12" x14ac:dyDescent="0.3">
      <c r="A94" s="501" t="s">
        <v>565</v>
      </c>
      <c r="B94" s="501" t="s">
        <v>625</v>
      </c>
      <c r="C94" s="501" t="s">
        <v>567</v>
      </c>
      <c r="D94" s="501" t="s">
        <v>568</v>
      </c>
      <c r="E94" s="501" t="s">
        <v>693</v>
      </c>
      <c r="F94" s="501" t="s">
        <v>593</v>
      </c>
      <c r="G94" s="501" t="s">
        <v>71</v>
      </c>
      <c r="H94" s="501" t="s">
        <v>655</v>
      </c>
      <c r="I94" s="501" t="s">
        <v>656</v>
      </c>
      <c r="J94" s="501" t="s">
        <v>468</v>
      </c>
      <c r="K94" s="501" t="s">
        <v>657</v>
      </c>
      <c r="L94" s="501" t="s">
        <v>13</v>
      </c>
    </row>
    <row r="95" spans="1:12" x14ac:dyDescent="0.3">
      <c r="A95" s="501" t="s">
        <v>565</v>
      </c>
      <c r="B95" s="501" t="s">
        <v>625</v>
      </c>
      <c r="C95" s="501" t="s">
        <v>567</v>
      </c>
      <c r="D95" s="501" t="s">
        <v>568</v>
      </c>
      <c r="E95" s="501" t="s">
        <v>693</v>
      </c>
      <c r="F95" s="501" t="s">
        <v>593</v>
      </c>
      <c r="G95" s="501" t="s">
        <v>71</v>
      </c>
      <c r="H95" s="501" t="s">
        <v>655</v>
      </c>
      <c r="I95" s="501" t="s">
        <v>656</v>
      </c>
      <c r="J95" s="501" t="s">
        <v>465</v>
      </c>
      <c r="K95" s="501" t="s">
        <v>657</v>
      </c>
      <c r="L95" s="501" t="s">
        <v>13</v>
      </c>
    </row>
    <row r="96" spans="1:12" x14ac:dyDescent="0.3">
      <c r="A96" s="501" t="s">
        <v>565</v>
      </c>
      <c r="B96" s="501" t="s">
        <v>592</v>
      </c>
      <c r="C96" s="501" t="s">
        <v>567</v>
      </c>
      <c r="D96" s="501" t="s">
        <v>568</v>
      </c>
      <c r="E96" s="501" t="s">
        <v>693</v>
      </c>
      <c r="F96" s="501" t="s">
        <v>79</v>
      </c>
      <c r="G96" s="501" t="s">
        <v>70</v>
      </c>
      <c r="H96" s="501" t="s">
        <v>694</v>
      </c>
      <c r="I96" s="501" t="s">
        <v>695</v>
      </c>
      <c r="J96" s="501" t="s">
        <v>473</v>
      </c>
      <c r="K96" s="501" t="s">
        <v>696</v>
      </c>
      <c r="L96" s="501" t="s">
        <v>13</v>
      </c>
    </row>
    <row r="97" spans="1:12" x14ac:dyDescent="0.3">
      <c r="A97" s="501" t="s">
        <v>565</v>
      </c>
      <c r="B97" s="501" t="s">
        <v>566</v>
      </c>
      <c r="C97" s="501" t="s">
        <v>567</v>
      </c>
      <c r="D97" s="501" t="s">
        <v>568</v>
      </c>
      <c r="E97" s="501" t="s">
        <v>693</v>
      </c>
      <c r="F97" s="501" t="s">
        <v>79</v>
      </c>
      <c r="G97" s="501" t="s">
        <v>70</v>
      </c>
      <c r="H97" s="501" t="s">
        <v>702</v>
      </c>
      <c r="I97" s="501" t="s">
        <v>571</v>
      </c>
      <c r="J97" s="501" t="s">
        <v>426</v>
      </c>
      <c r="K97" s="501" t="s">
        <v>708</v>
      </c>
      <c r="L97" s="501" t="s">
        <v>13</v>
      </c>
    </row>
    <row r="98" spans="1:12" x14ac:dyDescent="0.3">
      <c r="A98" s="501" t="s">
        <v>565</v>
      </c>
      <c r="B98" s="501" t="s">
        <v>602</v>
      </c>
      <c r="C98" s="501" t="s">
        <v>567</v>
      </c>
      <c r="D98" s="501" t="s">
        <v>568</v>
      </c>
      <c r="E98" s="501" t="s">
        <v>693</v>
      </c>
      <c r="F98" s="501" t="s">
        <v>79</v>
      </c>
      <c r="G98" s="501" t="s">
        <v>70</v>
      </c>
      <c r="H98" s="501" t="s">
        <v>709</v>
      </c>
      <c r="I98" s="501" t="s">
        <v>144</v>
      </c>
      <c r="J98" s="501" t="s">
        <v>474</v>
      </c>
      <c r="K98" s="501" t="s">
        <v>710</v>
      </c>
      <c r="L98" s="501" t="s">
        <v>13</v>
      </c>
    </row>
    <row r="99" spans="1:12" x14ac:dyDescent="0.3">
      <c r="A99" s="501" t="s">
        <v>565</v>
      </c>
      <c r="B99" s="501" t="s">
        <v>592</v>
      </c>
      <c r="C99" s="501" t="s">
        <v>567</v>
      </c>
      <c r="D99" s="501" t="s">
        <v>568</v>
      </c>
      <c r="E99" s="501" t="s">
        <v>693</v>
      </c>
      <c r="F99" s="501" t="s">
        <v>79</v>
      </c>
      <c r="G99" s="501" t="s">
        <v>70</v>
      </c>
      <c r="H99" s="501" t="s">
        <v>711</v>
      </c>
      <c r="I99" s="501" t="s">
        <v>600</v>
      </c>
      <c r="J99" s="501" t="s">
        <v>455</v>
      </c>
      <c r="K99" s="501" t="s">
        <v>712</v>
      </c>
      <c r="L99" s="501" t="s">
        <v>13</v>
      </c>
    </row>
    <row r="100" spans="1:12" x14ac:dyDescent="0.3">
      <c r="A100" s="501" t="s">
        <v>565</v>
      </c>
      <c r="B100" s="501" t="s">
        <v>592</v>
      </c>
      <c r="C100" s="501" t="s">
        <v>567</v>
      </c>
      <c r="D100" s="501" t="s">
        <v>568</v>
      </c>
      <c r="E100" s="501" t="s">
        <v>693</v>
      </c>
      <c r="F100" s="501" t="s">
        <v>79</v>
      </c>
      <c r="G100" s="501" t="s">
        <v>70</v>
      </c>
      <c r="H100" s="501" t="s">
        <v>713</v>
      </c>
      <c r="I100" s="501" t="s">
        <v>714</v>
      </c>
      <c r="J100" s="501" t="s">
        <v>475</v>
      </c>
      <c r="K100" s="501" t="s">
        <v>715</v>
      </c>
      <c r="L100" s="501" t="s">
        <v>13</v>
      </c>
    </row>
    <row r="101" spans="1:12" x14ac:dyDescent="0.3">
      <c r="A101" s="501" t="s">
        <v>565</v>
      </c>
      <c r="B101" s="501" t="s">
        <v>566</v>
      </c>
      <c r="C101" s="501" t="s">
        <v>567</v>
      </c>
      <c r="D101" s="501" t="s">
        <v>568</v>
      </c>
      <c r="E101" s="501" t="s">
        <v>693</v>
      </c>
      <c r="F101" s="501" t="s">
        <v>79</v>
      </c>
      <c r="G101" s="501" t="s">
        <v>70</v>
      </c>
      <c r="H101" s="501" t="s">
        <v>671</v>
      </c>
      <c r="I101" s="501" t="s">
        <v>571</v>
      </c>
      <c r="J101" s="501" t="s">
        <v>456</v>
      </c>
      <c r="K101" s="501" t="s">
        <v>673</v>
      </c>
      <c r="L101" s="501" t="s">
        <v>13</v>
      </c>
    </row>
    <row r="102" spans="1:12" x14ac:dyDescent="0.3">
      <c r="A102" s="501" t="s">
        <v>565</v>
      </c>
      <c r="B102" s="501" t="s">
        <v>575</v>
      </c>
      <c r="C102" s="501" t="s">
        <v>567</v>
      </c>
      <c r="D102" s="501" t="s">
        <v>568</v>
      </c>
      <c r="E102" s="501" t="s">
        <v>693</v>
      </c>
      <c r="F102" s="501" t="s">
        <v>593</v>
      </c>
      <c r="G102" s="501" t="s">
        <v>70</v>
      </c>
      <c r="H102" s="501" t="s">
        <v>669</v>
      </c>
      <c r="I102" s="501" t="s">
        <v>578</v>
      </c>
      <c r="J102" s="501" t="s">
        <v>482</v>
      </c>
      <c r="K102" s="501" t="s">
        <v>670</v>
      </c>
      <c r="L102" s="501" t="s">
        <v>13</v>
      </c>
    </row>
    <row r="103" spans="1:12" x14ac:dyDescent="0.3">
      <c r="A103" s="501" t="s">
        <v>565</v>
      </c>
      <c r="B103" s="501" t="s">
        <v>566</v>
      </c>
      <c r="C103" s="501" t="s">
        <v>567</v>
      </c>
      <c r="D103" s="501" t="s">
        <v>568</v>
      </c>
      <c r="E103" s="501" t="s">
        <v>693</v>
      </c>
      <c r="F103" s="501" t="s">
        <v>593</v>
      </c>
      <c r="G103" s="501" t="s">
        <v>70</v>
      </c>
      <c r="H103" s="501" t="s">
        <v>671</v>
      </c>
      <c r="I103" s="501" t="s">
        <v>571</v>
      </c>
      <c r="J103" s="501" t="s">
        <v>476</v>
      </c>
      <c r="K103" s="501" t="s">
        <v>673</v>
      </c>
      <c r="L103" s="501" t="s">
        <v>13</v>
      </c>
    </row>
    <row r="104" spans="1:12" x14ac:dyDescent="0.3">
      <c r="A104" s="501" t="s">
        <v>565</v>
      </c>
      <c r="B104" s="501" t="s">
        <v>566</v>
      </c>
      <c r="C104" s="501" t="s">
        <v>567</v>
      </c>
      <c r="D104" s="501" t="s">
        <v>568</v>
      </c>
      <c r="E104" s="501" t="s">
        <v>693</v>
      </c>
      <c r="F104" s="501" t="s">
        <v>593</v>
      </c>
      <c r="G104" s="501" t="s">
        <v>70</v>
      </c>
      <c r="H104" s="501" t="s">
        <v>671</v>
      </c>
      <c r="I104" s="501" t="s">
        <v>571</v>
      </c>
      <c r="J104" s="501" t="s">
        <v>459</v>
      </c>
      <c r="K104" s="501" t="s">
        <v>680</v>
      </c>
      <c r="L104" s="501" t="s">
        <v>13</v>
      </c>
    </row>
    <row r="105" spans="1:12" x14ac:dyDescent="0.3">
      <c r="A105" s="501" t="s">
        <v>565</v>
      </c>
      <c r="B105" s="501" t="s">
        <v>646</v>
      </c>
      <c r="C105" s="501" t="s">
        <v>567</v>
      </c>
      <c r="D105" s="501" t="s">
        <v>568</v>
      </c>
      <c r="E105" s="501" t="s">
        <v>716</v>
      </c>
      <c r="F105" s="501" t="s">
        <v>79</v>
      </c>
      <c r="G105" s="501" t="s">
        <v>71</v>
      </c>
      <c r="H105" s="501" t="s">
        <v>704</v>
      </c>
      <c r="I105" s="501" t="s">
        <v>648</v>
      </c>
      <c r="J105" s="501" t="s">
        <v>463</v>
      </c>
      <c r="K105" s="501" t="s">
        <v>717</v>
      </c>
      <c r="L105" s="501" t="s">
        <v>13</v>
      </c>
    </row>
    <row r="106" spans="1:12" x14ac:dyDescent="0.3">
      <c r="A106" s="501" t="s">
        <v>565</v>
      </c>
      <c r="B106" s="501" t="s">
        <v>575</v>
      </c>
      <c r="C106" s="501" t="s">
        <v>567</v>
      </c>
      <c r="D106" s="501" t="s">
        <v>568</v>
      </c>
      <c r="E106" s="501" t="s">
        <v>716</v>
      </c>
      <c r="F106" s="501" t="s">
        <v>79</v>
      </c>
      <c r="G106" s="501" t="s">
        <v>71</v>
      </c>
      <c r="H106" s="501" t="s">
        <v>669</v>
      </c>
      <c r="I106" s="501" t="s">
        <v>578</v>
      </c>
      <c r="J106" s="501" t="s">
        <v>478</v>
      </c>
      <c r="K106" s="501" t="s">
        <v>670</v>
      </c>
      <c r="L106" s="501" t="s">
        <v>13</v>
      </c>
    </row>
    <row r="107" spans="1:12" x14ac:dyDescent="0.3">
      <c r="A107" s="501" t="s">
        <v>565</v>
      </c>
      <c r="B107" s="501" t="s">
        <v>602</v>
      </c>
      <c r="C107" s="501" t="s">
        <v>567</v>
      </c>
      <c r="D107" s="501" t="s">
        <v>568</v>
      </c>
      <c r="E107" s="501" t="s">
        <v>716</v>
      </c>
      <c r="F107" s="501" t="s">
        <v>79</v>
      </c>
      <c r="G107" s="501" t="s">
        <v>71</v>
      </c>
      <c r="H107" s="501" t="s">
        <v>678</v>
      </c>
      <c r="I107" s="501" t="s">
        <v>144</v>
      </c>
      <c r="J107" s="501" t="s">
        <v>462</v>
      </c>
      <c r="K107" s="501" t="s">
        <v>679</v>
      </c>
      <c r="L107" s="501" t="s">
        <v>13</v>
      </c>
    </row>
    <row r="108" spans="1:12" x14ac:dyDescent="0.3">
      <c r="A108" s="501" t="s">
        <v>565</v>
      </c>
      <c r="B108" s="501" t="s">
        <v>580</v>
      </c>
      <c r="C108" s="501" t="s">
        <v>567</v>
      </c>
      <c r="D108" s="501" t="s">
        <v>568</v>
      </c>
      <c r="E108" s="501" t="s">
        <v>716</v>
      </c>
      <c r="F108" s="501" t="s">
        <v>593</v>
      </c>
      <c r="G108" s="501" t="s">
        <v>71</v>
      </c>
      <c r="H108" s="501" t="s">
        <v>640</v>
      </c>
      <c r="I108" s="501" t="s">
        <v>608</v>
      </c>
      <c r="J108" s="501" t="s">
        <v>718</v>
      </c>
      <c r="K108" s="501" t="s">
        <v>719</v>
      </c>
      <c r="L108" s="501" t="s">
        <v>13</v>
      </c>
    </row>
    <row r="109" spans="1:12" x14ac:dyDescent="0.3">
      <c r="A109" s="501" t="s">
        <v>565</v>
      </c>
      <c r="B109" s="501" t="s">
        <v>580</v>
      </c>
      <c r="C109" s="501" t="s">
        <v>567</v>
      </c>
      <c r="D109" s="501" t="s">
        <v>568</v>
      </c>
      <c r="E109" s="501" t="s">
        <v>716</v>
      </c>
      <c r="F109" s="501" t="s">
        <v>79</v>
      </c>
      <c r="G109" s="501" t="s">
        <v>70</v>
      </c>
      <c r="H109" s="501" t="s">
        <v>640</v>
      </c>
      <c r="I109" s="501" t="s">
        <v>608</v>
      </c>
      <c r="J109" s="501" t="s">
        <v>720</v>
      </c>
      <c r="K109" s="501" t="s">
        <v>721</v>
      </c>
      <c r="L109" s="501" t="s">
        <v>13</v>
      </c>
    </row>
    <row r="110" spans="1:12" x14ac:dyDescent="0.3">
      <c r="A110" s="501" t="s">
        <v>565</v>
      </c>
      <c r="B110" s="501" t="s">
        <v>602</v>
      </c>
      <c r="C110" s="501" t="s">
        <v>567</v>
      </c>
      <c r="D110" s="501" t="s">
        <v>568</v>
      </c>
      <c r="E110" s="501" t="s">
        <v>716</v>
      </c>
      <c r="F110" s="501" t="s">
        <v>593</v>
      </c>
      <c r="G110" s="501" t="s">
        <v>70</v>
      </c>
      <c r="H110" s="501" t="s">
        <v>678</v>
      </c>
      <c r="I110" s="501" t="s">
        <v>144</v>
      </c>
      <c r="J110" s="501" t="s">
        <v>722</v>
      </c>
      <c r="K110" s="501" t="s">
        <v>679</v>
      </c>
      <c r="L110" s="501" t="s">
        <v>13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8ACB-E097-4BFD-94C1-EFBC3CEAF2D5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E23" sqref="E2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379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289</v>
      </c>
      <c r="C7" s="93" t="s">
        <v>290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291</v>
      </c>
      <c r="C8" s="93" t="s">
        <v>292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159</v>
      </c>
      <c r="C9" s="93" t="s">
        <v>293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294</v>
      </c>
      <c r="C10" s="93" t="s">
        <v>295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244" priority="7" stopIfTrue="1">
      <formula>$O7&gt;=1</formula>
    </cfRule>
  </conditionalFormatting>
  <conditionalFormatting sqref="B7:D14">
    <cfRule type="expression" dxfId="243" priority="5" stopIfTrue="1">
      <formula>$O7&gt;=1</formula>
    </cfRule>
  </conditionalFormatting>
  <conditionalFormatting sqref="B7:D27">
    <cfRule type="expression" dxfId="242" priority="1" stopIfTrue="1">
      <formula>$Q7&gt;=1</formula>
    </cfRule>
  </conditionalFormatting>
  <conditionalFormatting sqref="E7:E27">
    <cfRule type="expression" dxfId="241" priority="2" stopIfTrue="1">
      <formula>AND(ROUNDDOWN(($A$4-E7)/365.25,0)&lt;=13,G7&lt;&gt;"OK")</formula>
    </cfRule>
    <cfRule type="expression" dxfId="240" priority="3" stopIfTrue="1">
      <formula>AND(ROUNDDOWN(($A$4-E7)/365.25,0)&lt;=14,G7&lt;&gt;"OK")</formula>
    </cfRule>
    <cfRule type="expression" dxfId="239" priority="4" stopIfTrue="1">
      <formula>AND(ROUNDDOWN(($A$4-E7)/365.25,0)&lt;=17,G7&lt;&gt;"OK")</formula>
    </cfRule>
  </conditionalFormatting>
  <conditionalFormatting sqref="E7:E134">
    <cfRule type="expression" dxfId="238" priority="8" stopIfTrue="1">
      <formula>AND(ROUNDDOWN(($A$4-E7)/365.25,0)&lt;=13,#REF!&lt;&gt;"OK")</formula>
    </cfRule>
    <cfRule type="expression" dxfId="237" priority="9" stopIfTrue="1">
      <formula>AND(ROUNDDOWN(($A$4-E7)/365.25,0)&lt;=14,#REF!&lt;&gt;"OK")</formula>
    </cfRule>
    <cfRule type="expression" dxfId="236" priority="10" stopIfTrue="1">
      <formula>AND(ROUNDDOWN(($A$4-E7)/365.25,0)&lt;=17,#REF!&lt;&gt;"OK")</formula>
    </cfRule>
  </conditionalFormatting>
  <conditionalFormatting sqref="H7:H134">
    <cfRule type="cellIs" dxfId="235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761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308C-1487-4AC5-B4A4-C60D51AE844A}">
  <sheetPr>
    <tabColor indexed="11"/>
  </sheetPr>
  <dimension ref="A1:AK41"/>
  <sheetViews>
    <sheetView workbookViewId="0">
      <selection activeCell="B23" sqref="B2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288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291</v>
      </c>
      <c r="F7" s="559"/>
      <c r="G7" s="558" t="s">
        <v>292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159</v>
      </c>
      <c r="F9" s="559"/>
      <c r="G9" s="558" t="s">
        <v>293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296</v>
      </c>
      <c r="F11" s="559"/>
      <c r="G11" s="558" t="s">
        <v>290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297</v>
      </c>
      <c r="F13" s="559"/>
      <c r="G13" s="558" t="s">
        <v>295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Értékes</v>
      </c>
      <c r="E18" s="552"/>
      <c r="F18" s="552" t="str">
        <f>E9</f>
        <v>Oláh</v>
      </c>
      <c r="G18" s="552"/>
      <c r="H18" s="552" t="str">
        <f>E11</f>
        <v>Jászfai</v>
      </c>
      <c r="I18" s="552"/>
      <c r="J18" s="552" t="str">
        <f>E13</f>
        <v>Egyed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Értékes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Oláh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Jászfai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tr">
        <f>E13</f>
        <v>Egyed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34" priority="1" stopIfTrue="1" operator="equal">
      <formula>"Bye"</formula>
    </cfRule>
  </conditionalFormatting>
  <conditionalFormatting sqref="R41">
    <cfRule type="expression" dxfId="233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05B1D-02E6-419A-A291-5E3711AE84BE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298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139</v>
      </c>
      <c r="C7" s="93" t="s">
        <v>262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299</v>
      </c>
      <c r="C8" s="93" t="s">
        <v>169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183</v>
      </c>
      <c r="C9" s="93" t="s">
        <v>149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178</v>
      </c>
      <c r="C10" s="93" t="s">
        <v>192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 t="s">
        <v>194</v>
      </c>
      <c r="C11" s="93" t="s">
        <v>300</v>
      </c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 t="s">
        <v>193</v>
      </c>
      <c r="C12" s="93" t="s">
        <v>301</v>
      </c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 t="s">
        <v>302</v>
      </c>
      <c r="C13" s="93" t="s">
        <v>198</v>
      </c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 t="s">
        <v>303</v>
      </c>
      <c r="C14" s="93" t="s">
        <v>304</v>
      </c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482" t="s">
        <v>305</v>
      </c>
      <c r="C15" s="482" t="s">
        <v>306</v>
      </c>
      <c r="D15" s="496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497"/>
      <c r="C16" s="497"/>
      <c r="D16" s="496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B7:C14">
    <cfRule type="expression" dxfId="232" priority="61" stopIfTrue="1">
      <formula>$O8&gt;=1</formula>
    </cfRule>
    <cfRule type="expression" dxfId="231" priority="68" stopIfTrue="1">
      <formula>$Q8&gt;=1</formula>
    </cfRule>
  </conditionalFormatting>
  <conditionalFormatting sqref="D7:D15 A16:D134 A7:A15">
    <cfRule type="expression" dxfId="230" priority="7" stopIfTrue="1">
      <formula>$O7&gt;=1</formula>
    </cfRule>
  </conditionalFormatting>
  <conditionalFormatting sqref="D7:D15 B16:D27">
    <cfRule type="expression" dxfId="229" priority="1" stopIfTrue="1">
      <formula>$Q7&gt;=1</formula>
    </cfRule>
  </conditionalFormatting>
  <conditionalFormatting sqref="E7:E27">
    <cfRule type="expression" dxfId="228" priority="2" stopIfTrue="1">
      <formula>AND(ROUNDDOWN(($A$4-E7)/365.25,0)&lt;=13,G7&lt;&gt;"OK")</formula>
    </cfRule>
    <cfRule type="expression" dxfId="227" priority="3" stopIfTrue="1">
      <formula>AND(ROUNDDOWN(($A$4-E7)/365.25,0)&lt;=14,G7&lt;&gt;"OK")</formula>
    </cfRule>
    <cfRule type="expression" dxfId="226" priority="4" stopIfTrue="1">
      <formula>AND(ROUNDDOWN(($A$4-E7)/365.25,0)&lt;=17,G7&lt;&gt;"OK")</formula>
    </cfRule>
  </conditionalFormatting>
  <conditionalFormatting sqref="E7:E134">
    <cfRule type="expression" dxfId="225" priority="8" stopIfTrue="1">
      <formula>AND(ROUNDDOWN(($A$4-E7)/365.25,0)&lt;=13,#REF!&lt;&gt;"OK")</formula>
    </cfRule>
    <cfRule type="expression" dxfId="224" priority="9" stopIfTrue="1">
      <formula>AND(ROUNDDOWN(($A$4-E7)/365.25,0)&lt;=14,#REF!&lt;&gt;"OK")</formula>
    </cfRule>
    <cfRule type="expression" dxfId="223" priority="10" stopIfTrue="1">
      <formula>AND(ROUNDDOWN(($A$4-E7)/365.25,0)&lt;=17,#REF!&lt;&gt;"OK")</formula>
    </cfRule>
  </conditionalFormatting>
  <conditionalFormatting sqref="H7:H134">
    <cfRule type="cellIs" dxfId="222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966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2DBE9-B74C-4801-91A0-97ACA026509D}">
  <sheetPr>
    <tabColor indexed="19"/>
    <pageSetUpPr fitToPage="1"/>
  </sheetPr>
  <dimension ref="A1:U47"/>
  <sheetViews>
    <sheetView showGridLines="0" showZeros="0" zoomScaleNormal="100" workbookViewId="0">
      <selection activeCell="Y12" sqref="Y12"/>
    </sheetView>
  </sheetViews>
  <sheetFormatPr defaultRowHeight="13.2" x14ac:dyDescent="0.25"/>
  <cols>
    <col min="1" max="1" width="2.44140625" customWidth="1"/>
    <col min="2" max="2" width="6.44140625" style="96" customWidth="1"/>
    <col min="3" max="3" width="7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4" customWidth="1"/>
    <col min="11" max="11" width="10.6640625" customWidth="1"/>
    <col min="12" max="12" width="1.6640625" style="114" customWidth="1"/>
    <col min="13" max="13" width="10.6640625" customWidth="1"/>
    <col min="14" max="14" width="1.6640625" style="115" customWidth="1"/>
    <col min="15" max="15" width="10.6640625" customWidth="1"/>
    <col min="16" max="16" width="1.6640625" style="114" customWidth="1"/>
    <col min="17" max="17" width="5.109375" customWidth="1"/>
    <col min="18" max="18" width="1.6640625" style="115" customWidth="1"/>
    <col min="19" max="19" width="9.109375" hidden="1" customWidth="1"/>
    <col min="20" max="20" width="8.6640625" customWidth="1"/>
    <col min="21" max="21" width="9.109375" hidden="1" customWidth="1"/>
  </cols>
  <sheetData>
    <row r="1" spans="1:21" s="116" customFormat="1" ht="21.75" customHeight="1" x14ac:dyDescent="0.4">
      <c r="A1" s="85" t="str">
        <f>Altalanos!$A$6</f>
        <v>Pest Várnegye Diákolimpia</v>
      </c>
      <c r="B1" s="85"/>
      <c r="C1" s="117"/>
      <c r="D1" s="117"/>
      <c r="E1" s="117"/>
      <c r="F1" s="117"/>
      <c r="G1" s="117"/>
      <c r="H1" s="117"/>
      <c r="I1" s="227"/>
      <c r="J1" s="118"/>
      <c r="K1" s="105" t="s">
        <v>53</v>
      </c>
      <c r="L1" s="105"/>
      <c r="M1" s="86"/>
      <c r="N1" s="118"/>
      <c r="O1" s="118" t="s">
        <v>13</v>
      </c>
      <c r="P1" s="118"/>
      <c r="Q1" s="117"/>
      <c r="R1" s="118"/>
    </row>
    <row r="2" spans="1:21" s="96" customFormat="1" x14ac:dyDescent="0.25">
      <c r="A2" s="87" t="s">
        <v>57</v>
      </c>
      <c r="B2" s="87"/>
      <c r="C2" s="87" t="s">
        <v>298</v>
      </c>
      <c r="D2" s="265"/>
      <c r="E2" s="265"/>
      <c r="F2" s="87"/>
      <c r="G2" s="119"/>
      <c r="H2" s="97"/>
      <c r="I2" s="97"/>
      <c r="J2" s="120"/>
      <c r="K2" s="245" t="s">
        <v>54</v>
      </c>
      <c r="L2" s="105"/>
      <c r="M2" s="105"/>
      <c r="N2" s="120"/>
      <c r="O2" s="97"/>
      <c r="P2" s="120"/>
      <c r="Q2" s="97"/>
      <c r="R2" s="120"/>
    </row>
    <row r="3" spans="1:21" s="19" customFormat="1" ht="11.25" customHeight="1" x14ac:dyDescent="0.25">
      <c r="A3" s="50" t="s">
        <v>24</v>
      </c>
      <c r="B3" s="490"/>
      <c r="C3" s="50" t="s">
        <v>219</v>
      </c>
      <c r="D3" s="50"/>
      <c r="E3" s="50"/>
      <c r="F3" s="50"/>
      <c r="G3" s="50" t="s">
        <v>21</v>
      </c>
      <c r="H3" s="50"/>
      <c r="I3" s="50"/>
      <c r="J3" s="121"/>
      <c r="K3" s="50" t="s">
        <v>29</v>
      </c>
      <c r="L3" s="121"/>
      <c r="M3" s="263"/>
      <c r="N3" s="121"/>
      <c r="O3" s="50"/>
      <c r="P3" s="121"/>
      <c r="Q3" s="50"/>
      <c r="R3" s="51" t="s">
        <v>30</v>
      </c>
    </row>
    <row r="4" spans="1:21" s="28" customFormat="1" ht="11.25" customHeight="1" thickBot="1" x14ac:dyDescent="0.3">
      <c r="A4" s="561" t="str">
        <f>Altalanos!$A$10</f>
        <v>2025.05.08-09.</v>
      </c>
      <c r="B4" s="561"/>
      <c r="C4" s="561"/>
      <c r="D4" s="241"/>
      <c r="E4" s="122"/>
      <c r="F4" s="122"/>
      <c r="G4" s="122" t="str">
        <f>Altalanos!$C$10</f>
        <v>Százhalombatta</v>
      </c>
      <c r="H4" s="90"/>
      <c r="I4" s="122"/>
      <c r="J4" s="123"/>
      <c r="K4" s="124" t="str">
        <f>Altalanos!$D$10</f>
        <v xml:space="preserve">  </v>
      </c>
      <c r="L4" s="123"/>
      <c r="M4" s="92"/>
      <c r="N4" s="123"/>
      <c r="O4" s="122"/>
      <c r="P4" s="123"/>
      <c r="Q4" s="122"/>
      <c r="R4" s="81" t="str">
        <f>Altalanos!$E$10</f>
        <v>Dénes Tibor</v>
      </c>
    </row>
    <row r="5" spans="1:21" s="19" customFormat="1" ht="9.6" x14ac:dyDescent="0.25">
      <c r="A5" s="125"/>
      <c r="B5" s="126" t="s">
        <v>3</v>
      </c>
      <c r="C5" s="262" t="s">
        <v>45</v>
      </c>
      <c r="D5" s="126" t="s">
        <v>44</v>
      </c>
      <c r="E5" s="126" t="s">
        <v>41</v>
      </c>
      <c r="F5" s="127" t="s">
        <v>27</v>
      </c>
      <c r="G5" s="127" t="s">
        <v>28</v>
      </c>
      <c r="H5" s="127"/>
      <c r="I5" s="127" t="s">
        <v>31</v>
      </c>
      <c r="J5" s="127"/>
      <c r="K5" s="126" t="s">
        <v>64</v>
      </c>
      <c r="L5" s="128"/>
      <c r="M5" s="126" t="s">
        <v>43</v>
      </c>
      <c r="N5" s="128"/>
      <c r="O5" s="126"/>
      <c r="P5" s="128"/>
      <c r="Q5" s="126"/>
      <c r="R5" s="129"/>
    </row>
    <row r="6" spans="1:21" s="468" customFormat="1" ht="14.25" customHeight="1" thickBot="1" x14ac:dyDescent="0.3">
      <c r="A6" s="461"/>
      <c r="B6" s="491"/>
      <c r="C6" s="463"/>
      <c r="D6" s="463"/>
      <c r="E6" s="462"/>
      <c r="F6" s="464"/>
      <c r="G6" s="464"/>
      <c r="H6" s="465"/>
      <c r="I6" s="464"/>
      <c r="J6" s="466"/>
      <c r="K6" s="462"/>
      <c r="L6" s="466"/>
      <c r="M6" s="462"/>
      <c r="N6" s="466"/>
      <c r="O6" s="462"/>
      <c r="P6" s="466"/>
      <c r="Q6" s="462"/>
      <c r="R6" s="467"/>
    </row>
    <row r="7" spans="1:21" s="34" customFormat="1" ht="10.5" customHeight="1" x14ac:dyDescent="0.25">
      <c r="A7" s="130">
        <v>1</v>
      </c>
      <c r="B7" s="492" t="str">
        <f>IF($E7="","",VLOOKUP($E7,#REF!,12))</f>
        <v/>
      </c>
      <c r="C7" s="230" t="str">
        <f>IF($E7="","",VLOOKUP($E7,#REF!,13))</f>
        <v/>
      </c>
      <c r="D7" s="250" t="str">
        <f>IF($E7="","",VLOOKUP($E7,#REF!,5))</f>
        <v/>
      </c>
      <c r="E7" s="131"/>
      <c r="F7" s="494" t="s">
        <v>194</v>
      </c>
      <c r="G7" s="494" t="s">
        <v>300</v>
      </c>
      <c r="H7" s="417"/>
      <c r="I7" s="417" t="str">
        <f>IF($E7="","",VLOOKUP($E7,#REF!,4))</f>
        <v/>
      </c>
      <c r="J7" s="133"/>
      <c r="K7" s="132"/>
      <c r="L7" s="132"/>
      <c r="M7" s="132"/>
      <c r="N7" s="132"/>
      <c r="O7" s="134"/>
      <c r="P7" s="135"/>
      <c r="Q7" s="136"/>
      <c r="R7" s="137"/>
      <c r="S7" s="138"/>
      <c r="U7" s="139" t="str">
        <f>Birók!P21</f>
        <v>Bíró</v>
      </c>
    </row>
    <row r="8" spans="1:21" s="34" customFormat="1" ht="9.6" customHeight="1" x14ac:dyDescent="0.25">
      <c r="A8" s="140"/>
      <c r="B8" s="493"/>
      <c r="C8" s="141"/>
      <c r="D8" s="251"/>
      <c r="E8" s="141"/>
      <c r="F8" s="142"/>
      <c r="G8" s="142"/>
      <c r="H8" s="143"/>
      <c r="I8" s="428" t="s">
        <v>0</v>
      </c>
      <c r="J8" s="145"/>
      <c r="K8" s="146" t="s">
        <v>194</v>
      </c>
      <c r="L8" s="146"/>
      <c r="M8" s="132"/>
      <c r="N8" s="132"/>
      <c r="O8" s="134"/>
      <c r="P8" s="135"/>
      <c r="Q8" s="136"/>
      <c r="R8" s="137"/>
      <c r="S8" s="138"/>
      <c r="U8" s="147" t="str">
        <f>Birók!P22</f>
        <v xml:space="preserve"> </v>
      </c>
    </row>
    <row r="9" spans="1:21" s="34" customFormat="1" ht="9.6" customHeight="1" x14ac:dyDescent="0.25">
      <c r="A9" s="140">
        <v>2</v>
      </c>
      <c r="B9" s="492" t="str">
        <f>IF($E9="","",VLOOKUP($E9,#REF!,12))</f>
        <v/>
      </c>
      <c r="C9" s="230" t="str">
        <f>IF($E9="","",VLOOKUP($E9,#REF!,13))</f>
        <v/>
      </c>
      <c r="D9" s="250" t="str">
        <f>IF($E9="","",VLOOKUP($E9,#REF!,5))</f>
        <v/>
      </c>
      <c r="E9" s="131"/>
      <c r="F9" s="495" t="s">
        <v>283</v>
      </c>
      <c r="G9" s="270" t="str">
        <f>IF($E9="","",VLOOKUP($E9,#REF!,3))</f>
        <v/>
      </c>
      <c r="H9" s="270"/>
      <c r="I9" s="270" t="str">
        <f>IF($E9="","",VLOOKUP($E9,#REF!,4))</f>
        <v/>
      </c>
      <c r="J9" s="148"/>
      <c r="K9" s="132"/>
      <c r="L9" s="149"/>
      <c r="M9" s="132"/>
      <c r="N9" s="132"/>
      <c r="O9" s="134"/>
      <c r="P9" s="135"/>
      <c r="Q9" s="136"/>
      <c r="R9" s="137"/>
      <c r="S9" s="138"/>
      <c r="U9" s="147" t="str">
        <f>Birók!P23</f>
        <v xml:space="preserve"> </v>
      </c>
    </row>
    <row r="10" spans="1:21" s="34" customFormat="1" ht="9.6" customHeight="1" x14ac:dyDescent="0.25">
      <c r="A10" s="140"/>
      <c r="B10" s="493" t="str">
        <f>IF($E10="","",VLOOKUP($E10,#REF!,12))</f>
        <v/>
      </c>
      <c r="C10" s="141"/>
      <c r="D10" s="251"/>
      <c r="E10" s="150"/>
      <c r="F10" s="271"/>
      <c r="G10" s="271"/>
      <c r="H10" s="272"/>
      <c r="I10" s="271"/>
      <c r="J10" s="151"/>
      <c r="K10" s="429" t="s">
        <v>0</v>
      </c>
      <c r="L10" s="152"/>
      <c r="M10" s="146" t="str">
        <f>UPPER(IF(OR(L10="a",L10="as"),K8,IF(OR(L10="b",L10="bs"),K12,)))</f>
        <v/>
      </c>
      <c r="N10" s="153"/>
      <c r="O10" s="154"/>
      <c r="P10" s="154"/>
      <c r="Q10" s="136"/>
      <c r="R10" s="137"/>
      <c r="S10" s="138"/>
      <c r="U10" s="147" t="str">
        <f>Birók!P24</f>
        <v xml:space="preserve"> </v>
      </c>
    </row>
    <row r="11" spans="1:21" s="34" customFormat="1" ht="9.6" customHeight="1" x14ac:dyDescent="0.25">
      <c r="A11" s="140">
        <v>3</v>
      </c>
      <c r="B11" s="492" t="str">
        <f>IF($E11="","",VLOOKUP($E11,#REF!,12))</f>
        <v/>
      </c>
      <c r="C11" s="230" t="str">
        <f>IF($E11="","",VLOOKUP($E11,#REF!,13))</f>
        <v/>
      </c>
      <c r="D11" s="250" t="str">
        <f>IF($E11="","",VLOOKUP($E11,#REF!,5))</f>
        <v/>
      </c>
      <c r="E11" s="131"/>
      <c r="F11" s="495" t="s">
        <v>139</v>
      </c>
      <c r="G11" s="495" t="s">
        <v>262</v>
      </c>
      <c r="H11" s="270"/>
      <c r="I11" s="270" t="str">
        <f>IF($E11="","",VLOOKUP($E11,#REF!,4))</f>
        <v/>
      </c>
      <c r="J11" s="133"/>
      <c r="K11" s="132"/>
      <c r="L11" s="155"/>
      <c r="M11" s="132"/>
      <c r="N11" s="154"/>
      <c r="O11" s="154"/>
      <c r="P11" s="154"/>
      <c r="Q11" s="136"/>
      <c r="R11" s="137"/>
      <c r="S11" s="138"/>
      <c r="U11" s="147" t="str">
        <f>Birók!P25</f>
        <v xml:space="preserve"> </v>
      </c>
    </row>
    <row r="12" spans="1:21" s="34" customFormat="1" ht="9.6" customHeight="1" x14ac:dyDescent="0.25">
      <c r="A12" s="140"/>
      <c r="B12" s="493" t="str">
        <f>IF($E12="","",VLOOKUP($E12,#REF!,12))</f>
        <v/>
      </c>
      <c r="C12" s="141"/>
      <c r="D12" s="251"/>
      <c r="E12" s="150"/>
      <c r="F12" s="271"/>
      <c r="G12" s="271"/>
      <c r="H12" s="272"/>
      <c r="I12" s="429" t="s">
        <v>0</v>
      </c>
      <c r="J12" s="145"/>
      <c r="K12" s="146" t="s">
        <v>139</v>
      </c>
      <c r="L12" s="156"/>
      <c r="M12" s="132"/>
      <c r="N12" s="154"/>
      <c r="O12" s="154"/>
      <c r="P12" s="154"/>
      <c r="Q12" s="136"/>
      <c r="R12" s="137"/>
      <c r="S12" s="138"/>
      <c r="U12" s="147" t="str">
        <f>Birók!P26</f>
        <v xml:space="preserve"> </v>
      </c>
    </row>
    <row r="13" spans="1:21" s="34" customFormat="1" ht="9.6" customHeight="1" x14ac:dyDescent="0.25">
      <c r="A13" s="140">
        <v>4</v>
      </c>
      <c r="B13" s="492" t="str">
        <f>IF($E13="","",VLOOKUP($E13,#REF!,12))</f>
        <v/>
      </c>
      <c r="C13" s="230" t="str">
        <f>IF($E13="","",VLOOKUP($E13,#REF!,13))</f>
        <v/>
      </c>
      <c r="D13" s="250" t="str">
        <f>IF($E13="","",VLOOKUP($E13,#REF!,5))</f>
        <v/>
      </c>
      <c r="E13" s="131"/>
      <c r="F13" s="495" t="s">
        <v>283</v>
      </c>
      <c r="G13" s="270" t="str">
        <f>IF($E13="","",VLOOKUP($E13,#REF!,3))</f>
        <v/>
      </c>
      <c r="H13" s="270"/>
      <c r="I13" s="270" t="str">
        <f>IF($E13="","",VLOOKUP($E13,#REF!,4))</f>
        <v/>
      </c>
      <c r="J13" s="157"/>
      <c r="K13" s="132"/>
      <c r="L13" s="132"/>
      <c r="M13" s="132"/>
      <c r="N13" s="154"/>
      <c r="O13" s="154"/>
      <c r="P13" s="154"/>
      <c r="Q13" s="136"/>
      <c r="R13" s="137"/>
      <c r="S13" s="138"/>
      <c r="U13" s="147" t="str">
        <f>Birók!P27</f>
        <v xml:space="preserve"> </v>
      </c>
    </row>
    <row r="14" spans="1:21" s="34" customFormat="1" ht="9.6" customHeight="1" x14ac:dyDescent="0.25">
      <c r="A14" s="140"/>
      <c r="B14" s="141" t="str">
        <f>IF($E14="","",VLOOKUP($E14,#REF!,12))</f>
        <v/>
      </c>
      <c r="C14" s="141"/>
      <c r="D14" s="251"/>
      <c r="E14" s="150"/>
      <c r="F14" s="271"/>
      <c r="G14" s="271"/>
      <c r="H14" s="272"/>
      <c r="I14" s="271"/>
      <c r="J14" s="151"/>
      <c r="K14" s="132"/>
      <c r="L14" s="132"/>
      <c r="M14" s="144"/>
      <c r="N14" s="420"/>
      <c r="O14" s="132"/>
      <c r="P14" s="154"/>
      <c r="Q14" s="136"/>
      <c r="R14" s="137"/>
      <c r="S14" s="138"/>
      <c r="U14" s="147" t="str">
        <f>Birók!P28</f>
        <v xml:space="preserve"> </v>
      </c>
    </row>
    <row r="15" spans="1:21" s="34" customFormat="1" ht="9.6" customHeight="1" x14ac:dyDescent="0.25">
      <c r="A15" s="346">
        <v>5</v>
      </c>
      <c r="B15" s="492" t="str">
        <f>IF($E15="","",VLOOKUP($E15,#REF!,12))</f>
        <v/>
      </c>
      <c r="C15" s="230" t="str">
        <f>IF($E15="","",VLOOKUP($E15,#REF!,13))</f>
        <v/>
      </c>
      <c r="D15" s="250" t="str">
        <f>IF($E15="","",VLOOKUP($E15,#REF!,5))</f>
        <v/>
      </c>
      <c r="E15" s="434"/>
      <c r="F15" s="494" t="s">
        <v>302</v>
      </c>
      <c r="G15" s="494" t="s">
        <v>198</v>
      </c>
      <c r="H15" s="417"/>
      <c r="I15" s="417" t="str">
        <f>IF($E15="","",VLOOKUP($E15,#REF!,4))</f>
        <v/>
      </c>
      <c r="J15" s="427"/>
      <c r="K15" s="132"/>
      <c r="L15" s="132"/>
      <c r="M15" s="132"/>
      <c r="N15" s="154"/>
      <c r="O15" s="132"/>
      <c r="P15" s="154"/>
      <c r="Q15" s="136"/>
      <c r="R15" s="137"/>
      <c r="S15" s="138"/>
      <c r="U15" s="147" t="str">
        <f>Birók!P29</f>
        <v xml:space="preserve"> </v>
      </c>
    </row>
    <row r="16" spans="1:21" s="34" customFormat="1" ht="9.6" customHeight="1" thickBot="1" x14ac:dyDescent="0.3">
      <c r="A16" s="140"/>
      <c r="B16" s="141" t="str">
        <f>IF($E16="","",VLOOKUP($E16,#REF!,12))</f>
        <v/>
      </c>
      <c r="C16" s="141"/>
      <c r="D16" s="251"/>
      <c r="E16" s="150"/>
      <c r="F16" s="271"/>
      <c r="G16" s="271"/>
      <c r="H16" s="272"/>
      <c r="I16" s="429" t="s">
        <v>0</v>
      </c>
      <c r="J16" s="145"/>
      <c r="K16" s="146" t="s">
        <v>302</v>
      </c>
      <c r="L16" s="146"/>
      <c r="M16" s="132"/>
      <c r="N16" s="154"/>
      <c r="O16" s="154"/>
      <c r="P16" s="154"/>
      <c r="Q16" s="136"/>
      <c r="R16" s="137"/>
      <c r="S16" s="138"/>
      <c r="U16" s="160" t="str">
        <f>Birók!P30</f>
        <v>Egyik sem</v>
      </c>
    </row>
    <row r="17" spans="1:19" s="34" customFormat="1" ht="9.6" customHeight="1" x14ac:dyDescent="0.25">
      <c r="A17" s="140">
        <v>6</v>
      </c>
      <c r="B17" s="492" t="str">
        <f>IF($E17="","",VLOOKUP($E17,#REF!,12))</f>
        <v/>
      </c>
      <c r="C17" s="230" t="str">
        <f>IF($E17="","",VLOOKUP($E17,#REF!,13))</f>
        <v/>
      </c>
      <c r="D17" s="250" t="str">
        <f>IF($E17="","",VLOOKUP($E17,#REF!,5))</f>
        <v/>
      </c>
      <c r="E17" s="131"/>
      <c r="F17" s="495" t="s">
        <v>108</v>
      </c>
      <c r="G17" s="495"/>
      <c r="H17" s="270"/>
      <c r="I17" s="270" t="str">
        <f>IF($E17="","",VLOOKUP($E17,#REF!,4))</f>
        <v/>
      </c>
      <c r="J17" s="148"/>
      <c r="K17" s="132"/>
      <c r="L17" s="149"/>
      <c r="M17" s="132"/>
      <c r="N17" s="154"/>
      <c r="O17" s="154"/>
      <c r="P17" s="154"/>
      <c r="Q17" s="136"/>
      <c r="R17" s="137"/>
      <c r="S17" s="138"/>
    </row>
    <row r="18" spans="1:19" s="34" customFormat="1" ht="9.6" customHeight="1" x14ac:dyDescent="0.25">
      <c r="A18" s="140"/>
      <c r="B18" s="141" t="str">
        <f>IF($E18="","",VLOOKUP($E18,#REF!,12))</f>
        <v/>
      </c>
      <c r="C18" s="141"/>
      <c r="D18" s="251"/>
      <c r="E18" s="150"/>
      <c r="F18" s="271"/>
      <c r="G18" s="271"/>
      <c r="H18" s="272"/>
      <c r="I18" s="271"/>
      <c r="J18" s="151"/>
      <c r="K18" s="429" t="s">
        <v>0</v>
      </c>
      <c r="L18" s="152"/>
      <c r="M18" s="146" t="str">
        <f>UPPER(IF(OR(L18="a",L18="as"),K16,IF(OR(L18="b",L18="bs"),K20,)))</f>
        <v/>
      </c>
      <c r="N18" s="153"/>
      <c r="O18" s="154"/>
      <c r="P18" s="154"/>
      <c r="Q18" s="136"/>
      <c r="R18" s="137"/>
      <c r="S18" s="138"/>
    </row>
    <row r="19" spans="1:19" s="34" customFormat="1" ht="9.6" customHeight="1" x14ac:dyDescent="0.25">
      <c r="A19" s="140">
        <v>7</v>
      </c>
      <c r="B19" s="492" t="str">
        <f>IF($E19="","",VLOOKUP($E19,#REF!,12))</f>
        <v/>
      </c>
      <c r="C19" s="230" t="str">
        <f>IF($E19="","",VLOOKUP($E19,#REF!,13))</f>
        <v/>
      </c>
      <c r="D19" s="250" t="str">
        <f>IF($E19="","",VLOOKUP($E19,#REF!,5))</f>
        <v/>
      </c>
      <c r="E19" s="131"/>
      <c r="F19" s="495" t="s">
        <v>108</v>
      </c>
      <c r="G19" s="495"/>
      <c r="H19" s="270"/>
      <c r="I19" s="270" t="str">
        <f>IF($E19="","",VLOOKUP($E19,#REF!,4))</f>
        <v/>
      </c>
      <c r="J19" s="133"/>
      <c r="K19" s="132"/>
      <c r="L19" s="155"/>
      <c r="M19" s="132"/>
      <c r="N19" s="154"/>
      <c r="O19" s="154"/>
      <c r="P19" s="154"/>
      <c r="Q19" s="136"/>
      <c r="R19" s="137"/>
      <c r="S19" s="138"/>
    </row>
    <row r="20" spans="1:19" s="34" customFormat="1" ht="9.6" customHeight="1" x14ac:dyDescent="0.25">
      <c r="A20" s="140"/>
      <c r="B20" s="141" t="str">
        <f>IF($E20="","",VLOOKUP($E20,#REF!,12))</f>
        <v/>
      </c>
      <c r="C20" s="141"/>
      <c r="D20" s="260"/>
      <c r="E20" s="141"/>
      <c r="F20" s="142"/>
      <c r="G20" s="142"/>
      <c r="H20" s="143"/>
      <c r="I20" s="429" t="s">
        <v>0</v>
      </c>
      <c r="J20" s="145"/>
      <c r="K20" s="146" t="s">
        <v>303</v>
      </c>
      <c r="L20" s="156"/>
      <c r="M20" s="132"/>
      <c r="N20" s="154"/>
      <c r="O20" s="154"/>
      <c r="P20" s="154"/>
      <c r="Q20" s="136"/>
      <c r="R20" s="137"/>
      <c r="S20" s="138"/>
    </row>
    <row r="21" spans="1:19" s="34" customFormat="1" ht="9.6" customHeight="1" x14ac:dyDescent="0.25">
      <c r="A21" s="343" t="s">
        <v>12</v>
      </c>
      <c r="B21" s="492" t="str">
        <f>IF($E21="","",VLOOKUP($E21,#REF!,12))</f>
        <v/>
      </c>
      <c r="C21" s="230" t="str">
        <f>IF($E21="","",VLOOKUP($E21,#REF!,13))</f>
        <v/>
      </c>
      <c r="D21" s="250" t="str">
        <f>IF($E21="","",VLOOKUP($E21,#REF!,5))</f>
        <v/>
      </c>
      <c r="E21" s="131"/>
      <c r="F21" s="495" t="s">
        <v>303</v>
      </c>
      <c r="G21" s="495" t="s">
        <v>304</v>
      </c>
      <c r="H21" s="270"/>
      <c r="I21" s="270" t="str">
        <f>IF($E21="","",VLOOKUP($E21,#REF!,4))</f>
        <v/>
      </c>
      <c r="J21" s="157"/>
      <c r="K21" s="132"/>
      <c r="L21" s="132"/>
      <c r="M21" s="132"/>
      <c r="N21" s="154"/>
      <c r="O21" s="154"/>
      <c r="P21" s="154"/>
      <c r="Q21" s="136"/>
      <c r="R21" s="137"/>
      <c r="S21" s="138"/>
    </row>
    <row r="22" spans="1:19" s="34" customFormat="1" ht="9.6" customHeight="1" x14ac:dyDescent="0.25">
      <c r="A22" s="140"/>
      <c r="B22" s="141" t="str">
        <f>IF($E22="","",VLOOKUP($E22,#REF!,12))</f>
        <v/>
      </c>
      <c r="C22" s="141"/>
      <c r="D22" s="260"/>
      <c r="E22" s="141"/>
      <c r="F22" s="158"/>
      <c r="G22" s="158"/>
      <c r="H22" s="161"/>
      <c r="I22" s="158"/>
      <c r="J22" s="151"/>
      <c r="K22" s="132"/>
      <c r="L22" s="132"/>
      <c r="M22" s="132"/>
      <c r="N22" s="154"/>
      <c r="O22" s="154"/>
      <c r="P22" s="154"/>
      <c r="Q22" s="136"/>
      <c r="R22" s="137"/>
      <c r="S22" s="138"/>
    </row>
    <row r="23" spans="1:19" s="34" customFormat="1" ht="9.6" customHeight="1" x14ac:dyDescent="0.25">
      <c r="A23" s="130">
        <v>9</v>
      </c>
      <c r="B23" s="492" t="str">
        <f>IF($E23="","",VLOOKUP($E23,#REF!,12))</f>
        <v/>
      </c>
      <c r="C23" s="230" t="str">
        <f>IF($E23="","",VLOOKUP($E23,#REF!,13))</f>
        <v/>
      </c>
      <c r="D23" s="250" t="str">
        <f>IF($E23="","",VLOOKUP($E23,#REF!,5))</f>
        <v/>
      </c>
      <c r="E23" s="131"/>
      <c r="F23" s="494" t="s">
        <v>307</v>
      </c>
      <c r="G23" s="494" t="s">
        <v>149</v>
      </c>
      <c r="H23" s="417"/>
      <c r="I23" s="417" t="str">
        <f>IF($E23="","",VLOOKUP($E23,#REF!,4))</f>
        <v/>
      </c>
      <c r="J23" s="133"/>
      <c r="K23" s="132"/>
      <c r="L23" s="132"/>
      <c r="M23" s="132"/>
      <c r="N23" s="154"/>
      <c r="O23" s="154"/>
      <c r="P23" s="154"/>
      <c r="Q23" s="136"/>
      <c r="R23" s="137"/>
      <c r="S23" s="138"/>
    </row>
    <row r="24" spans="1:19" s="34" customFormat="1" ht="9.6" customHeight="1" x14ac:dyDescent="0.25">
      <c r="A24" s="140"/>
      <c r="B24" s="493" t="str">
        <f>IF($E24="","",VLOOKUP($E24,#REF!,12))</f>
        <v/>
      </c>
      <c r="C24" s="141"/>
      <c r="D24" s="260"/>
      <c r="E24" s="141"/>
      <c r="F24" s="142"/>
      <c r="G24" s="142"/>
      <c r="H24" s="143"/>
      <c r="I24" s="429" t="s">
        <v>0</v>
      </c>
      <c r="J24" s="145"/>
      <c r="K24" s="146"/>
      <c r="L24" s="146"/>
      <c r="M24" s="132"/>
      <c r="N24" s="154"/>
      <c r="O24" s="154"/>
      <c r="P24" s="154"/>
      <c r="Q24" s="136"/>
      <c r="R24" s="137"/>
      <c r="S24" s="138"/>
    </row>
    <row r="25" spans="1:19" s="34" customFormat="1" ht="9.6" customHeight="1" x14ac:dyDescent="0.25">
      <c r="A25" s="140">
        <v>10</v>
      </c>
      <c r="B25" s="492" t="str">
        <f>IF($E25="","",VLOOKUP($E25,#REF!,12))</f>
        <v/>
      </c>
      <c r="C25" s="230" t="str">
        <f>IF($E25="","",VLOOKUP($E25,#REF!,13))</f>
        <v/>
      </c>
      <c r="D25" s="250" t="str">
        <f>IF($E25="","",VLOOKUP($E25,#REF!,5))</f>
        <v/>
      </c>
      <c r="E25" s="131"/>
      <c r="F25" s="495" t="s">
        <v>299</v>
      </c>
      <c r="G25" s="495" t="s">
        <v>169</v>
      </c>
      <c r="H25" s="270"/>
      <c r="I25" s="270" t="str">
        <f>IF($E25="","",VLOOKUP($E25,#REF!,4))</f>
        <v/>
      </c>
      <c r="J25" s="148"/>
      <c r="K25" s="132"/>
      <c r="L25" s="149"/>
      <c r="M25" s="132"/>
      <c r="N25" s="154"/>
      <c r="O25" s="154"/>
      <c r="P25" s="154"/>
      <c r="Q25" s="136"/>
      <c r="R25" s="137"/>
      <c r="S25" s="138"/>
    </row>
    <row r="26" spans="1:19" s="34" customFormat="1" ht="9.6" customHeight="1" x14ac:dyDescent="0.25">
      <c r="A26" s="140"/>
      <c r="B26" s="141" t="str">
        <f>IF($E26="","",VLOOKUP($E26,#REF!,12))</f>
        <v/>
      </c>
      <c r="C26" s="141"/>
      <c r="D26" s="260"/>
      <c r="E26" s="150"/>
      <c r="F26" s="271"/>
      <c r="G26" s="271"/>
      <c r="H26" s="272"/>
      <c r="I26" s="271"/>
      <c r="J26" s="151"/>
      <c r="K26" s="429" t="s">
        <v>0</v>
      </c>
      <c r="L26" s="152"/>
      <c r="M26" s="146" t="str">
        <f>UPPER(IF(OR(L26="a",L26="as"),K24,IF(OR(L26="b",L26="bs"),K28,)))</f>
        <v/>
      </c>
      <c r="N26" s="153"/>
      <c r="O26" s="154"/>
      <c r="P26" s="154"/>
      <c r="Q26" s="136"/>
      <c r="R26" s="137"/>
      <c r="S26" s="138"/>
    </row>
    <row r="27" spans="1:19" s="34" customFormat="1" ht="9.6" customHeight="1" x14ac:dyDescent="0.25">
      <c r="A27" s="140">
        <v>11</v>
      </c>
      <c r="B27" s="492" t="str">
        <f>IF($E27="","",VLOOKUP($E27,#REF!,12))</f>
        <v/>
      </c>
      <c r="C27" s="230" t="str">
        <f>IF($E27="","",VLOOKUP($E27,#REF!,13))</f>
        <v/>
      </c>
      <c r="D27" s="250" t="str">
        <f>IF($E27="","",VLOOKUP($E27,#REF!,5))</f>
        <v/>
      </c>
      <c r="E27" s="131"/>
      <c r="F27" s="495" t="s">
        <v>108</v>
      </c>
      <c r="G27" s="495"/>
      <c r="H27" s="270"/>
      <c r="I27" s="270" t="str">
        <f>IF($E27="","",VLOOKUP($E27,#REF!,4))</f>
        <v/>
      </c>
      <c r="J27" s="133"/>
      <c r="K27" s="132"/>
      <c r="L27" s="155"/>
      <c r="M27" s="132"/>
      <c r="N27" s="154"/>
      <c r="O27" s="154"/>
      <c r="P27" s="154"/>
      <c r="Q27" s="136"/>
      <c r="R27" s="137"/>
      <c r="S27" s="138"/>
    </row>
    <row r="28" spans="1:19" s="34" customFormat="1" ht="9.6" customHeight="1" x14ac:dyDescent="0.25">
      <c r="A28" s="162"/>
      <c r="B28" s="141" t="str">
        <f>IF($E28="","",VLOOKUP($E28,#REF!,12))</f>
        <v/>
      </c>
      <c r="C28" s="141"/>
      <c r="D28" s="260"/>
      <c r="E28" s="150"/>
      <c r="F28" s="271"/>
      <c r="G28" s="271"/>
      <c r="H28" s="272"/>
      <c r="I28" s="429" t="s">
        <v>0</v>
      </c>
      <c r="J28" s="145"/>
      <c r="K28" s="146" t="s">
        <v>193</v>
      </c>
      <c r="L28" s="156"/>
      <c r="M28" s="132"/>
      <c r="N28" s="154"/>
      <c r="O28" s="154"/>
      <c r="P28" s="154"/>
      <c r="Q28" s="136"/>
      <c r="R28" s="137"/>
      <c r="S28" s="138"/>
    </row>
    <row r="29" spans="1:19" s="34" customFormat="1" ht="9.6" customHeight="1" x14ac:dyDescent="0.25">
      <c r="A29" s="140">
        <v>12</v>
      </c>
      <c r="B29" s="492" t="str">
        <f>IF($E29="","",VLOOKUP($E29,#REF!,12))</f>
        <v/>
      </c>
      <c r="C29" s="230" t="str">
        <f>IF($E29="","",VLOOKUP($E29,#REF!,13))</f>
        <v/>
      </c>
      <c r="D29" s="250" t="str">
        <f>IF($E29="","",VLOOKUP($E29,#REF!,5))</f>
        <v/>
      </c>
      <c r="E29" s="131"/>
      <c r="F29" s="495" t="s">
        <v>193</v>
      </c>
      <c r="G29" s="495" t="s">
        <v>301</v>
      </c>
      <c r="H29" s="270"/>
      <c r="I29" s="270" t="str">
        <f>IF($E29="","",VLOOKUP($E29,#REF!,4))</f>
        <v/>
      </c>
      <c r="J29" s="157"/>
      <c r="K29" s="132"/>
      <c r="L29" s="132"/>
      <c r="M29" s="132"/>
      <c r="N29" s="154"/>
      <c r="O29" s="154"/>
      <c r="P29" s="154"/>
      <c r="Q29" s="136"/>
      <c r="R29" s="137"/>
      <c r="S29" s="138"/>
    </row>
    <row r="30" spans="1:19" s="34" customFormat="1" ht="9.6" customHeight="1" x14ac:dyDescent="0.25">
      <c r="A30" s="140"/>
      <c r="B30" s="141" t="str">
        <f>IF($E30="","",VLOOKUP($E30,#REF!,12))</f>
        <v/>
      </c>
      <c r="C30" s="141"/>
      <c r="D30" s="260"/>
      <c r="E30" s="150"/>
      <c r="F30" s="271"/>
      <c r="G30" s="271"/>
      <c r="H30" s="272"/>
      <c r="I30" s="271"/>
      <c r="J30" s="151"/>
      <c r="K30" s="132"/>
      <c r="L30" s="132"/>
      <c r="M30" s="144"/>
      <c r="N30" s="420"/>
      <c r="O30" s="132"/>
      <c r="P30" s="154"/>
      <c r="Q30" s="136"/>
      <c r="R30" s="137"/>
      <c r="S30" s="138"/>
    </row>
    <row r="31" spans="1:19" s="34" customFormat="1" ht="9.6" customHeight="1" x14ac:dyDescent="0.25">
      <c r="A31" s="346">
        <v>13</v>
      </c>
      <c r="B31" s="492" t="str">
        <f>IF($E31="","",VLOOKUP($E31,#REF!,12))</f>
        <v/>
      </c>
      <c r="C31" s="230" t="str">
        <f>IF($E31="","",VLOOKUP($E31,#REF!,13))</f>
        <v/>
      </c>
      <c r="D31" s="250" t="str">
        <f>IF($E31="","",VLOOKUP($E31,#REF!,5))</f>
        <v/>
      </c>
      <c r="E31" s="434"/>
      <c r="F31" s="494" t="s">
        <v>108</v>
      </c>
      <c r="G31" s="494"/>
      <c r="H31" s="417"/>
      <c r="I31" s="417" t="str">
        <f>IF($E31="","",VLOOKUP($E31,#REF!,4))</f>
        <v/>
      </c>
      <c r="J31" s="159"/>
      <c r="K31" s="132"/>
      <c r="L31" s="132"/>
      <c r="M31" s="132"/>
      <c r="N31" s="154"/>
      <c r="O31" s="132"/>
      <c r="P31" s="154"/>
      <c r="Q31" s="136"/>
      <c r="R31" s="137"/>
      <c r="S31" s="138"/>
    </row>
    <row r="32" spans="1:19" s="34" customFormat="1" ht="9.6" customHeight="1" x14ac:dyDescent="0.25">
      <c r="A32" s="140"/>
      <c r="B32" s="493" t="str">
        <f>IF($E32="","",VLOOKUP($E32,#REF!,12))</f>
        <v/>
      </c>
      <c r="C32" s="141"/>
      <c r="D32" s="260"/>
      <c r="E32" s="150"/>
      <c r="F32" s="271"/>
      <c r="G32" s="271"/>
      <c r="H32" s="272"/>
      <c r="I32" s="429" t="s">
        <v>0</v>
      </c>
      <c r="J32" s="145"/>
      <c r="K32" s="146" t="s">
        <v>178</v>
      </c>
      <c r="L32" s="146"/>
      <c r="M32" s="132"/>
      <c r="N32" s="154"/>
      <c r="O32" s="154"/>
      <c r="P32" s="154"/>
      <c r="Q32" s="136"/>
      <c r="R32" s="137"/>
      <c r="S32" s="138"/>
    </row>
    <row r="33" spans="1:19" s="34" customFormat="1" ht="9.6" customHeight="1" x14ac:dyDescent="0.25">
      <c r="A33" s="140">
        <v>14</v>
      </c>
      <c r="B33" s="492" t="str">
        <f>IF($E33="","",VLOOKUP($E33,#REF!,12))</f>
        <v/>
      </c>
      <c r="C33" s="230" t="str">
        <f>IF($E33="","",VLOOKUP($E33,#REF!,13))</f>
        <v/>
      </c>
      <c r="D33" s="250" t="str">
        <f>IF($E33="","",VLOOKUP($E33,#REF!,5))</f>
        <v/>
      </c>
      <c r="E33" s="131"/>
      <c r="F33" s="495" t="s">
        <v>178</v>
      </c>
      <c r="G33" s="495" t="s">
        <v>192</v>
      </c>
      <c r="H33" s="270"/>
      <c r="I33" s="270" t="str">
        <f>IF($E33="","",VLOOKUP($E33,#REF!,4))</f>
        <v/>
      </c>
      <c r="J33" s="148"/>
      <c r="K33" s="132"/>
      <c r="L33" s="149"/>
      <c r="M33" s="132"/>
      <c r="N33" s="154"/>
      <c r="O33" s="154"/>
      <c r="P33" s="154"/>
      <c r="Q33" s="136"/>
      <c r="R33" s="137"/>
      <c r="S33" s="138"/>
    </row>
    <row r="34" spans="1:19" s="34" customFormat="1" ht="9.6" customHeight="1" x14ac:dyDescent="0.25">
      <c r="A34" s="140"/>
      <c r="B34" s="493" t="str">
        <f>IF($E34="","",VLOOKUP($E34,#REF!,12))</f>
        <v/>
      </c>
      <c r="C34" s="141"/>
      <c r="D34" s="260"/>
      <c r="E34" s="150"/>
      <c r="F34" s="271"/>
      <c r="G34" s="271"/>
      <c r="H34" s="272"/>
      <c r="I34" s="271"/>
      <c r="J34" s="151"/>
      <c r="K34" s="429" t="s">
        <v>0</v>
      </c>
      <c r="L34" s="152"/>
      <c r="M34" s="146" t="str">
        <f>UPPER(IF(OR(L34="a",L34="as"),K32,IF(OR(L34="b",L34="bs"),K36,)))</f>
        <v/>
      </c>
      <c r="N34" s="153"/>
      <c r="O34" s="154"/>
      <c r="P34" s="154"/>
      <c r="Q34" s="136"/>
      <c r="R34" s="137"/>
      <c r="S34" s="138"/>
    </row>
    <row r="35" spans="1:19" s="34" customFormat="1" ht="9.6" customHeight="1" x14ac:dyDescent="0.25">
      <c r="A35" s="140">
        <v>15</v>
      </c>
      <c r="B35" s="492" t="str">
        <f>IF($E35="","",VLOOKUP($E35,#REF!,12))</f>
        <v/>
      </c>
      <c r="C35" s="230" t="str">
        <f>IF($E35="","",VLOOKUP($E35,#REF!,13))</f>
        <v/>
      </c>
      <c r="D35" s="250" t="str">
        <f>IF($E35="","",VLOOKUP($E35,#REF!,5))</f>
        <v/>
      </c>
      <c r="E35" s="131"/>
      <c r="F35" s="495" t="s">
        <v>108</v>
      </c>
      <c r="G35" s="270" t="str">
        <f>IF($E35="","",VLOOKUP($E35,#REF!,3))</f>
        <v/>
      </c>
      <c r="H35" s="270"/>
      <c r="I35" s="270" t="str">
        <f>IF($E35="","",VLOOKUP($E35,#REF!,4))</f>
        <v/>
      </c>
      <c r="J35" s="133"/>
      <c r="K35" s="132"/>
      <c r="L35" s="155"/>
      <c r="M35" s="132"/>
      <c r="N35" s="154"/>
      <c r="O35" s="154"/>
      <c r="P35" s="154"/>
      <c r="Q35" s="136"/>
      <c r="R35" s="137"/>
      <c r="S35" s="138"/>
    </row>
    <row r="36" spans="1:19" s="34" customFormat="1" ht="9.6" customHeight="1" x14ac:dyDescent="0.25">
      <c r="A36" s="140"/>
      <c r="B36" s="493" t="str">
        <f>IF($E36="","",VLOOKUP($E36,#REF!,12))</f>
        <v/>
      </c>
      <c r="C36" s="141"/>
      <c r="D36" s="260"/>
      <c r="E36" s="141"/>
      <c r="F36" s="142"/>
      <c r="G36" s="142"/>
      <c r="H36" s="143"/>
      <c r="I36" s="429" t="s">
        <v>0</v>
      </c>
      <c r="J36" s="145"/>
      <c r="K36" s="146" t="s">
        <v>305</v>
      </c>
      <c r="L36" s="156"/>
      <c r="M36" s="132"/>
      <c r="N36" s="154"/>
      <c r="O36" s="154"/>
      <c r="P36" s="154"/>
      <c r="Q36" s="136"/>
      <c r="R36" s="137"/>
      <c r="S36" s="138"/>
    </row>
    <row r="37" spans="1:19" s="34" customFormat="1" ht="9.6" customHeight="1" x14ac:dyDescent="0.25">
      <c r="A37" s="343">
        <v>16</v>
      </c>
      <c r="B37" s="492" t="str">
        <f>IF($E37="","",VLOOKUP($E37,#REF!,12))</f>
        <v/>
      </c>
      <c r="C37" s="230" t="str">
        <f>IF($E37="","",VLOOKUP($E37,#REF!,13))</f>
        <v/>
      </c>
      <c r="D37" s="250" t="str">
        <f>IF($E37="","",VLOOKUP($E37,#REF!,5))</f>
        <v/>
      </c>
      <c r="E37" s="131"/>
      <c r="F37" s="495" t="s">
        <v>305</v>
      </c>
      <c r="G37" s="495" t="s">
        <v>306</v>
      </c>
      <c r="H37" s="270"/>
      <c r="I37" s="270" t="str">
        <f>IF($E37="","",VLOOKUP($E37,#REF!,4))</f>
        <v/>
      </c>
      <c r="J37" s="157"/>
      <c r="K37" s="132"/>
      <c r="L37" s="132"/>
      <c r="M37" s="132"/>
      <c r="N37" s="154"/>
      <c r="O37" s="154"/>
      <c r="P37" s="154"/>
      <c r="Q37" s="136"/>
      <c r="R37" s="137"/>
      <c r="S37" s="138"/>
    </row>
    <row r="38" spans="1:19" s="34" customFormat="1" ht="9.6" customHeight="1" x14ac:dyDescent="0.25">
      <c r="A38" s="163"/>
      <c r="B38" s="141"/>
      <c r="C38" s="141"/>
      <c r="D38" s="141"/>
      <c r="E38" s="141"/>
      <c r="F38" s="158"/>
      <c r="G38" s="158"/>
      <c r="H38" s="161"/>
      <c r="I38" s="132"/>
      <c r="J38" s="151"/>
      <c r="K38" s="132"/>
      <c r="L38" s="132"/>
      <c r="M38" s="132"/>
      <c r="N38" s="154"/>
      <c r="O38" s="154"/>
      <c r="P38" s="154"/>
      <c r="Q38" s="136"/>
      <c r="R38" s="137"/>
      <c r="S38" s="138"/>
    </row>
    <row r="39" spans="1:19" s="18" customFormat="1" ht="10.5" customHeight="1" x14ac:dyDescent="0.25">
      <c r="A39" s="170" t="s">
        <v>45</v>
      </c>
      <c r="B39" s="171"/>
      <c r="C39" s="171"/>
      <c r="D39" s="255"/>
      <c r="E39" s="172" t="s">
        <v>4</v>
      </c>
      <c r="F39" s="173" t="s">
        <v>47</v>
      </c>
      <c r="G39" s="172"/>
      <c r="H39" s="174"/>
      <c r="I39" s="175"/>
      <c r="J39" s="172" t="s">
        <v>4</v>
      </c>
      <c r="K39" s="173" t="s">
        <v>48</v>
      </c>
      <c r="L39" s="176"/>
      <c r="M39" s="173" t="s">
        <v>49</v>
      </c>
      <c r="N39" s="177"/>
      <c r="O39" s="178" t="s">
        <v>50</v>
      </c>
      <c r="P39" s="178"/>
      <c r="Q39" s="179"/>
      <c r="R39" s="180"/>
    </row>
    <row r="40" spans="1:19" s="18" customFormat="1" ht="9" customHeight="1" x14ac:dyDescent="0.25">
      <c r="A40" s="256" t="s">
        <v>46</v>
      </c>
      <c r="B40" s="257"/>
      <c r="C40" s="258"/>
      <c r="D40" s="259"/>
      <c r="E40" s="182">
        <v>1</v>
      </c>
      <c r="F40" s="84" t="e">
        <f>IF(E40&gt;$R$47,,UPPER(VLOOKUP(E40,#REF!,2)))</f>
        <v>#REF!</v>
      </c>
      <c r="G40" s="183"/>
      <c r="H40" s="84"/>
      <c r="I40" s="83"/>
      <c r="J40" s="184" t="s">
        <v>5</v>
      </c>
      <c r="K40" s="181"/>
      <c r="L40" s="185"/>
      <c r="M40" s="181"/>
      <c r="N40" s="186"/>
      <c r="O40" s="187" t="s">
        <v>51</v>
      </c>
      <c r="P40" s="188"/>
      <c r="Q40" s="188"/>
      <c r="R40" s="189"/>
    </row>
    <row r="41" spans="1:19" s="18" customFormat="1" ht="9" customHeight="1" x14ac:dyDescent="0.25">
      <c r="A41" s="194" t="s">
        <v>56</v>
      </c>
      <c r="B41" s="192"/>
      <c r="C41" s="252"/>
      <c r="D41" s="195"/>
      <c r="E41" s="182">
        <v>2</v>
      </c>
      <c r="F41" s="84" t="e">
        <f>IF(E41&gt;$R$47,,UPPER(VLOOKUP(E41,#REF!,2)))</f>
        <v>#REF!</v>
      </c>
      <c r="G41" s="183"/>
      <c r="H41" s="84"/>
      <c r="I41" s="83"/>
      <c r="J41" s="184" t="s">
        <v>6</v>
      </c>
      <c r="K41" s="181"/>
      <c r="L41" s="185"/>
      <c r="M41" s="181"/>
      <c r="N41" s="186"/>
      <c r="O41" s="190"/>
      <c r="P41" s="191"/>
      <c r="Q41" s="192"/>
      <c r="R41" s="193"/>
    </row>
    <row r="42" spans="1:19" s="18" customFormat="1" ht="9" customHeight="1" x14ac:dyDescent="0.25">
      <c r="A42" s="223"/>
      <c r="B42" s="224"/>
      <c r="C42" s="253"/>
      <c r="D42" s="225"/>
      <c r="E42" s="182">
        <v>3</v>
      </c>
      <c r="F42" s="84" t="e">
        <f>IF(E42&gt;$R$47,,UPPER(VLOOKUP(E42,#REF!,2)))</f>
        <v>#REF!</v>
      </c>
      <c r="G42" s="183"/>
      <c r="H42" s="84"/>
      <c r="I42" s="83"/>
      <c r="J42" s="184" t="s">
        <v>7</v>
      </c>
      <c r="K42" s="181"/>
      <c r="L42" s="185"/>
      <c r="M42" s="181"/>
      <c r="N42" s="186"/>
      <c r="O42" s="187" t="s">
        <v>52</v>
      </c>
      <c r="P42" s="188"/>
      <c r="Q42" s="188"/>
      <c r="R42" s="189"/>
    </row>
    <row r="43" spans="1:19" s="18" customFormat="1" ht="9" customHeight="1" x14ac:dyDescent="0.25">
      <c r="A43" s="196"/>
      <c r="B43" s="125"/>
      <c r="C43" s="125"/>
      <c r="D43" s="197"/>
      <c r="E43" s="182">
        <v>4</v>
      </c>
      <c r="F43" s="84" t="e">
        <f>IF(E43&gt;$R$47,,UPPER(VLOOKUP(E43,#REF!,2)))</f>
        <v>#REF!</v>
      </c>
      <c r="G43" s="183"/>
      <c r="H43" s="84"/>
      <c r="I43" s="83"/>
      <c r="J43" s="184" t="s">
        <v>8</v>
      </c>
      <c r="K43" s="181"/>
      <c r="L43" s="185"/>
      <c r="M43" s="181"/>
      <c r="N43" s="186"/>
      <c r="O43" s="181"/>
      <c r="P43" s="185"/>
      <c r="Q43" s="181"/>
      <c r="R43" s="186"/>
    </row>
    <row r="44" spans="1:19" s="18" customFormat="1" ht="9" customHeight="1" x14ac:dyDescent="0.25">
      <c r="A44" s="212"/>
      <c r="B44" s="226"/>
      <c r="C44" s="226"/>
      <c r="D44" s="254"/>
      <c r="E44" s="182"/>
      <c r="F44" s="84"/>
      <c r="G44" s="183"/>
      <c r="H44" s="84"/>
      <c r="I44" s="83"/>
      <c r="J44" s="184" t="s">
        <v>9</v>
      </c>
      <c r="K44" s="181"/>
      <c r="L44" s="185"/>
      <c r="M44" s="181"/>
      <c r="N44" s="186"/>
      <c r="O44" s="192"/>
      <c r="P44" s="191"/>
      <c r="Q44" s="192"/>
      <c r="R44" s="193"/>
    </row>
    <row r="45" spans="1:19" s="18" customFormat="1" ht="9" customHeight="1" x14ac:dyDescent="0.25">
      <c r="A45" s="213"/>
      <c r="B45" s="22"/>
      <c r="C45" s="125"/>
      <c r="D45" s="197"/>
      <c r="E45" s="182"/>
      <c r="F45" s="84"/>
      <c r="G45" s="183"/>
      <c r="H45" s="84"/>
      <c r="I45" s="83"/>
      <c r="J45" s="184" t="s">
        <v>10</v>
      </c>
      <c r="K45" s="181"/>
      <c r="L45" s="185"/>
      <c r="M45" s="181"/>
      <c r="N45" s="186"/>
      <c r="O45" s="187" t="s">
        <v>33</v>
      </c>
      <c r="P45" s="188"/>
      <c r="Q45" s="188"/>
      <c r="R45" s="189"/>
    </row>
    <row r="46" spans="1:19" s="18" customFormat="1" ht="9" customHeight="1" x14ac:dyDescent="0.25">
      <c r="A46" s="213"/>
      <c r="B46" s="22"/>
      <c r="C46" s="205"/>
      <c r="D46" s="221"/>
      <c r="E46" s="182"/>
      <c r="F46" s="84"/>
      <c r="G46" s="183"/>
      <c r="H46" s="84"/>
      <c r="I46" s="83"/>
      <c r="J46" s="184" t="s">
        <v>11</v>
      </c>
      <c r="K46" s="181"/>
      <c r="L46" s="185"/>
      <c r="M46" s="181"/>
      <c r="N46" s="186"/>
      <c r="O46" s="181"/>
      <c r="P46" s="185"/>
      <c r="Q46" s="181"/>
      <c r="R46" s="186"/>
    </row>
    <row r="47" spans="1:19" s="18" customFormat="1" ht="9" customHeight="1" x14ac:dyDescent="0.25">
      <c r="A47" s="214"/>
      <c r="B47" s="211"/>
      <c r="C47" s="249"/>
      <c r="D47" s="222"/>
      <c r="E47" s="198"/>
      <c r="F47" s="199"/>
      <c r="G47" s="200"/>
      <c r="H47" s="199"/>
      <c r="I47" s="201"/>
      <c r="J47" s="202" t="s">
        <v>12</v>
      </c>
      <c r="K47" s="192"/>
      <c r="L47" s="191"/>
      <c r="M47" s="192"/>
      <c r="N47" s="193"/>
      <c r="O47" s="192" t="str">
        <f>R4</f>
        <v>Dénes Tibor</v>
      </c>
      <c r="P47" s="191"/>
      <c r="Q47" s="192"/>
      <c r="R47" s="203" t="e">
        <f>MIN(4,#REF!)</f>
        <v>#REF!</v>
      </c>
    </row>
  </sheetData>
  <mergeCells count="1">
    <mergeCell ref="A4:C4"/>
  </mergeCells>
  <conditionalFormatting sqref="E7 E15 E17 E19 E21 E23">
    <cfRule type="expression" dxfId="221" priority="1" stopIfTrue="1">
      <formula>$E7&lt;5</formula>
    </cfRule>
  </conditionalFormatting>
  <conditionalFormatting sqref="F7 F9 F11 F13 F15 F17 F19 F21 F23 F25 F27 F29 F31 F33 F35 F37">
    <cfRule type="cellIs" dxfId="220" priority="2" stopIfTrue="1" operator="equal">
      <formula>"Bye"</formula>
    </cfRule>
  </conditionalFormatting>
  <conditionalFormatting sqref="H7 H9 H11 H13 H15 H17 H19 H21 H23 H25 H27 H29 H31 H33 H35 H37">
    <cfRule type="expression" dxfId="219" priority="9" stopIfTrue="1">
      <formula>AND($E7&lt;9,$C7&gt;0)</formula>
    </cfRule>
  </conditionalFormatting>
  <conditionalFormatting sqref="I8 K10 I12 M14 I16 K18 I20 I24 K26 I28 M30 I32 K34 I36">
    <cfRule type="expression" dxfId="218" priority="6" stopIfTrue="1">
      <formula>AND($O$1="CU",I8="Umpire")</formula>
    </cfRule>
    <cfRule type="expression" dxfId="217" priority="7" stopIfTrue="1">
      <formula>AND($O$1="CU",I8&lt;&gt;"Umpire",J8&lt;&gt;"")</formula>
    </cfRule>
    <cfRule type="expression" dxfId="216" priority="8" stopIfTrue="1">
      <formula>AND($O$1="CU",I8&lt;&gt;"Umpire")</formula>
    </cfRule>
  </conditionalFormatting>
  <conditionalFormatting sqref="J8 L10 J12 N14 J16 L18 J20 J24 L26 J28 N30 J32 L34 J36 R47">
    <cfRule type="expression" dxfId="215" priority="3" stopIfTrue="1">
      <formula>$O$1="CU"</formula>
    </cfRule>
  </conditionalFormatting>
  <conditionalFormatting sqref="K8 M10 K12 O14 K16 M18 K20 K24 M26 K28 O30 K32 M34 K36">
    <cfRule type="expression" dxfId="214" priority="4" stopIfTrue="1">
      <formula>J8="as"</formula>
    </cfRule>
    <cfRule type="expression" dxfId="213" priority="5" stopIfTrue="1">
      <formula>J8="bs"</formula>
    </cfRule>
  </conditionalFormatting>
  <dataValidations count="1">
    <dataValidation type="list" allowBlank="1" showInputMessage="1" sqref="I32 I20 I24 I28 I16 I8 I12 M14 M30 I36 K34 K26 K18 K10" xr:uid="{3307E52D-D434-4C7D-96D8-838780E50950}">
      <formula1>$U$7:$U$16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06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6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E96F-04F4-4577-BE79-0908C1F0FF31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U23" sqref="U2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308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291</v>
      </c>
      <c r="C7" s="93" t="s">
        <v>309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132</v>
      </c>
      <c r="C8" s="93" t="s">
        <v>177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310</v>
      </c>
      <c r="C9" s="93" t="s">
        <v>176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164</v>
      </c>
      <c r="C10" s="93" t="s">
        <v>201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212" priority="7" stopIfTrue="1">
      <formula>$O7&gt;=1</formula>
    </cfRule>
  </conditionalFormatting>
  <conditionalFormatting sqref="B7:D14">
    <cfRule type="expression" dxfId="211" priority="5" stopIfTrue="1">
      <formula>$O7&gt;=1</formula>
    </cfRule>
  </conditionalFormatting>
  <conditionalFormatting sqref="B7:D27">
    <cfRule type="expression" dxfId="210" priority="1" stopIfTrue="1">
      <formula>$Q7&gt;=1</formula>
    </cfRule>
  </conditionalFormatting>
  <conditionalFormatting sqref="E7:E27">
    <cfRule type="expression" dxfId="209" priority="2" stopIfTrue="1">
      <formula>AND(ROUNDDOWN(($A$4-E7)/365.25,0)&lt;=13,G7&lt;&gt;"OK")</formula>
    </cfRule>
    <cfRule type="expression" dxfId="208" priority="3" stopIfTrue="1">
      <formula>AND(ROUNDDOWN(($A$4-E7)/365.25,0)&lt;=14,G7&lt;&gt;"OK")</formula>
    </cfRule>
    <cfRule type="expression" dxfId="207" priority="4" stopIfTrue="1">
      <formula>AND(ROUNDDOWN(($A$4-E7)/365.25,0)&lt;=17,G7&lt;&gt;"OK")</formula>
    </cfRule>
  </conditionalFormatting>
  <conditionalFormatting sqref="E7:E134">
    <cfRule type="expression" dxfId="206" priority="8" stopIfTrue="1">
      <formula>AND(ROUNDDOWN(($A$4-E7)/365.25,0)&lt;=13,#REF!&lt;&gt;"OK")</formula>
    </cfRule>
    <cfRule type="expression" dxfId="205" priority="9" stopIfTrue="1">
      <formula>AND(ROUNDDOWN(($A$4-E7)/365.25,0)&lt;=14,#REF!&lt;&gt;"OK")</formula>
    </cfRule>
    <cfRule type="expression" dxfId="204" priority="10" stopIfTrue="1">
      <formula>AND(ROUNDDOWN(($A$4-E7)/365.25,0)&lt;=17,#REF!&lt;&gt;"OK")</formula>
    </cfRule>
  </conditionalFormatting>
  <conditionalFormatting sqref="H7:H134">
    <cfRule type="cellIs" dxfId="203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171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482E-33E4-49A1-B4A0-FCA937F7B322}">
  <sheetPr>
    <tabColor indexed="11"/>
  </sheetPr>
  <dimension ref="A1:AK41"/>
  <sheetViews>
    <sheetView workbookViewId="0">
      <selection activeCell="R19" sqref="R1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308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291</v>
      </c>
      <c r="F7" s="559"/>
      <c r="G7" s="558" t="s">
        <v>311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132</v>
      </c>
      <c r="F9" s="559"/>
      <c r="G9" s="558" t="s">
        <v>177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310</v>
      </c>
      <c r="F11" s="559"/>
      <c r="G11" s="558" t="s">
        <v>176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164</v>
      </c>
      <c r="F13" s="559"/>
      <c r="G13" s="558" t="s">
        <v>201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Értékes</v>
      </c>
      <c r="E18" s="552"/>
      <c r="F18" s="552" t="str">
        <f>E9</f>
        <v>Tóth</v>
      </c>
      <c r="G18" s="552"/>
      <c r="H18" s="552" t="str">
        <f>E11</f>
        <v>Sápi</v>
      </c>
      <c r="I18" s="552"/>
      <c r="J18" s="552" t="str">
        <f>E13</f>
        <v>Szmrek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Értékes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Tóth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Sápi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tr">
        <f>E13</f>
        <v>Szmrek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02" priority="1" stopIfTrue="1" operator="equal">
      <formula>"Bye"</formula>
    </cfRule>
  </conditionalFormatting>
  <conditionalFormatting sqref="R41">
    <cfRule type="expression" dxfId="20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32C-1576-4D91-AE58-186498548224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B13" sqref="B1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313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314</v>
      </c>
      <c r="C7" s="93" t="s">
        <v>315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188</v>
      </c>
      <c r="C8" s="93" t="s">
        <v>189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190</v>
      </c>
      <c r="C9" s="93" t="s">
        <v>191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187</v>
      </c>
      <c r="C10" s="93" t="s">
        <v>316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 t="s">
        <v>317</v>
      </c>
      <c r="C11" s="93" t="s">
        <v>318</v>
      </c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 t="s">
        <v>352</v>
      </c>
      <c r="C12" s="93" t="s">
        <v>249</v>
      </c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200" priority="7" stopIfTrue="1">
      <formula>$O7&gt;=1</formula>
    </cfRule>
  </conditionalFormatting>
  <conditionalFormatting sqref="B7:D14">
    <cfRule type="expression" dxfId="199" priority="5" stopIfTrue="1">
      <formula>$O7&gt;=1</formula>
    </cfRule>
  </conditionalFormatting>
  <conditionalFormatting sqref="B7:D27">
    <cfRule type="expression" dxfId="198" priority="1" stopIfTrue="1">
      <formula>$Q7&gt;=1</formula>
    </cfRule>
  </conditionalFormatting>
  <conditionalFormatting sqref="E7:E27">
    <cfRule type="expression" dxfId="197" priority="2" stopIfTrue="1">
      <formula>AND(ROUNDDOWN(($A$4-E7)/365.25,0)&lt;=13,G7&lt;&gt;"OK")</formula>
    </cfRule>
    <cfRule type="expression" dxfId="196" priority="3" stopIfTrue="1">
      <formula>AND(ROUNDDOWN(($A$4-E7)/365.25,0)&lt;=14,G7&lt;&gt;"OK")</formula>
    </cfRule>
    <cfRule type="expression" dxfId="195" priority="4" stopIfTrue="1">
      <formula>AND(ROUNDDOWN(($A$4-E7)/365.25,0)&lt;=17,G7&lt;&gt;"OK")</formula>
    </cfRule>
  </conditionalFormatting>
  <conditionalFormatting sqref="E7:E134">
    <cfRule type="expression" dxfId="194" priority="8" stopIfTrue="1">
      <formula>AND(ROUNDDOWN(($A$4-E7)/365.25,0)&lt;=13,#REF!&lt;&gt;"OK")</formula>
    </cfRule>
    <cfRule type="expression" dxfId="193" priority="9" stopIfTrue="1">
      <formula>AND(ROUNDDOWN(($A$4-E7)/365.25,0)&lt;=14,#REF!&lt;&gt;"OK")</formula>
    </cfRule>
    <cfRule type="expression" dxfId="192" priority="10" stopIfTrue="1">
      <formula>AND(ROUNDDOWN(($A$4-E7)/365.25,0)&lt;=17,#REF!&lt;&gt;"OK")</formula>
    </cfRule>
  </conditionalFormatting>
  <conditionalFormatting sqref="H7:H134">
    <cfRule type="cellIs" dxfId="191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5809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A956-C81A-463F-8D4C-C6206F4AD37E}">
  <sheetPr>
    <tabColor indexed="11"/>
  </sheetPr>
  <dimension ref="A1:AK41"/>
  <sheetViews>
    <sheetView topLeftCell="A2" zoomScale="130" zoomScaleNormal="130" workbookViewId="0">
      <selection activeCell="B22" sqref="B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320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187</v>
      </c>
      <c r="F7" s="350"/>
      <c r="G7" s="481" t="s">
        <v>316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188</v>
      </c>
      <c r="F9" s="350"/>
      <c r="G9" s="481" t="s">
        <v>189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 t="s">
        <v>352</v>
      </c>
      <c r="F11" s="350"/>
      <c r="G11" s="481" t="s">
        <v>249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Kőszegi</v>
      </c>
      <c r="E18" s="552"/>
      <c r="F18" s="552" t="str">
        <f>E9</f>
        <v>Rendek</v>
      </c>
      <c r="G18" s="552"/>
      <c r="H18" s="552" t="str">
        <f>E11</f>
        <v>Ajtai</v>
      </c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Kőszegi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Rendek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Ajtai</v>
      </c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90" priority="2" stopIfTrue="1" operator="equal">
      <formula>"Bye"</formula>
    </cfRule>
  </conditionalFormatting>
  <conditionalFormatting sqref="R41">
    <cfRule type="expression" dxfId="18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9AEC-09EE-4FBB-9E18-BCB56F51F603}">
  <sheetPr>
    <tabColor indexed="11"/>
  </sheetPr>
  <dimension ref="A1:AK41"/>
  <sheetViews>
    <sheetView topLeftCell="A2" zoomScaleNormal="100" workbookViewId="0">
      <selection activeCell="B21" sqref="B21:C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319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317</v>
      </c>
      <c r="F7" s="350"/>
      <c r="G7" s="481" t="s">
        <v>318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190</v>
      </c>
      <c r="F9" s="350"/>
      <c r="G9" s="481" t="s">
        <v>191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 t="s">
        <v>314</v>
      </c>
      <c r="F11" s="350"/>
      <c r="G11" s="481" t="s">
        <v>315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Zaránd</v>
      </c>
      <c r="E18" s="552"/>
      <c r="F18" s="552" t="str">
        <f>E9</f>
        <v>Bodó</v>
      </c>
      <c r="G18" s="552"/>
      <c r="H18" s="552" t="str">
        <f>E11</f>
        <v>Ruzics</v>
      </c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Zaránd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Bodó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Ruzics</v>
      </c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88" priority="2" stopIfTrue="1" operator="equal">
      <formula>"Bye"</formula>
    </cfRule>
  </conditionalFormatting>
  <conditionalFormatting sqref="R41">
    <cfRule type="expression" dxfId="18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2C67-C2CE-4C08-95CD-C6C887246007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312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321</v>
      </c>
      <c r="C7" s="93" t="s">
        <v>322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323</v>
      </c>
      <c r="C8" s="93" t="s">
        <v>179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324</v>
      </c>
      <c r="C9" s="93" t="s">
        <v>200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 t="s">
        <v>325</v>
      </c>
      <c r="C10" s="93" t="s">
        <v>199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186" priority="7" stopIfTrue="1">
      <formula>$O7&gt;=1</formula>
    </cfRule>
  </conditionalFormatting>
  <conditionalFormatting sqref="B7:D14">
    <cfRule type="expression" dxfId="185" priority="5" stopIfTrue="1">
      <formula>$O7&gt;=1</formula>
    </cfRule>
  </conditionalFormatting>
  <conditionalFormatting sqref="B7:D27">
    <cfRule type="expression" dxfId="184" priority="1" stopIfTrue="1">
      <formula>$Q7&gt;=1</formula>
    </cfRule>
  </conditionalFormatting>
  <conditionalFormatting sqref="E7:E27">
    <cfRule type="expression" dxfId="183" priority="2" stopIfTrue="1">
      <formula>AND(ROUNDDOWN(($A$4-E7)/365.25,0)&lt;=13,G7&lt;&gt;"OK")</formula>
    </cfRule>
    <cfRule type="expression" dxfId="182" priority="3" stopIfTrue="1">
      <formula>AND(ROUNDDOWN(($A$4-E7)/365.25,0)&lt;=14,G7&lt;&gt;"OK")</formula>
    </cfRule>
    <cfRule type="expression" dxfId="181" priority="4" stopIfTrue="1">
      <formula>AND(ROUNDDOWN(($A$4-E7)/365.25,0)&lt;=17,G7&lt;&gt;"OK")</formula>
    </cfRule>
  </conditionalFormatting>
  <conditionalFormatting sqref="E7:E134">
    <cfRule type="expression" dxfId="180" priority="8" stopIfTrue="1">
      <formula>AND(ROUNDDOWN(($A$4-E7)/365.25,0)&lt;=13,#REF!&lt;&gt;"OK")</formula>
    </cfRule>
    <cfRule type="expression" dxfId="179" priority="9" stopIfTrue="1">
      <formula>AND(ROUNDDOWN(($A$4-E7)/365.25,0)&lt;=14,#REF!&lt;&gt;"OK")</formula>
    </cfRule>
    <cfRule type="expression" dxfId="178" priority="10" stopIfTrue="1">
      <formula>AND(ROUNDDOWN(($A$4-E7)/365.25,0)&lt;=17,#REF!&lt;&gt;"OK")</formula>
    </cfRule>
  </conditionalFormatting>
  <conditionalFormatting sqref="H7:H134">
    <cfRule type="cellIs" dxfId="177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8881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A6E2-C2F4-4A32-91E7-D38272803841}">
  <dimension ref="A1:O77"/>
  <sheetViews>
    <sheetView tabSelected="1" zoomScale="140" zoomScaleNormal="140" workbookViewId="0">
      <selection activeCell="C18" sqref="C18"/>
    </sheetView>
  </sheetViews>
  <sheetFormatPr defaultRowHeight="14.4" x14ac:dyDescent="0.3"/>
  <cols>
    <col min="1" max="1" width="6" style="511" bestFit="1" customWidth="1"/>
    <col min="2" max="2" width="6.5546875" style="511" customWidth="1"/>
    <col min="3" max="3" width="17" style="511" customWidth="1"/>
    <col min="4" max="4" width="5.6640625" style="511" customWidth="1"/>
    <col min="5" max="6" width="22.109375" style="511" customWidth="1"/>
    <col min="7" max="7" width="16.88671875" style="511" customWidth="1"/>
    <col min="8" max="16384" width="8.88671875" style="501"/>
  </cols>
  <sheetData>
    <row r="1" spans="1:7" ht="45" customHeight="1" x14ac:dyDescent="0.3">
      <c r="A1" s="537" t="s">
        <v>380</v>
      </c>
      <c r="B1" s="538"/>
      <c r="C1" s="538"/>
      <c r="D1" s="538"/>
      <c r="E1" s="538"/>
      <c r="F1" s="538"/>
      <c r="G1" s="539"/>
    </row>
    <row r="2" spans="1:7" ht="40.5" customHeight="1" x14ac:dyDescent="0.3">
      <c r="A2" s="540" t="s">
        <v>381</v>
      </c>
      <c r="B2" s="541"/>
      <c r="C2" s="541"/>
      <c r="D2" s="541"/>
      <c r="E2" s="541"/>
      <c r="F2" s="541"/>
      <c r="G2" s="542"/>
    </row>
    <row r="3" spans="1:7" ht="21" hidden="1" x14ac:dyDescent="0.3">
      <c r="A3" s="543"/>
      <c r="B3" s="544"/>
      <c r="C3" s="544"/>
      <c r="D3" s="544"/>
      <c r="E3" s="544"/>
      <c r="F3" s="544"/>
      <c r="G3" s="545"/>
    </row>
    <row r="4" spans="1:7" ht="48" customHeight="1" x14ac:dyDescent="0.3">
      <c r="A4" s="502" t="s">
        <v>382</v>
      </c>
      <c r="B4" s="502" t="s">
        <v>383</v>
      </c>
      <c r="C4" s="502" t="s">
        <v>384</v>
      </c>
      <c r="D4" s="502" t="s">
        <v>385</v>
      </c>
      <c r="E4" s="503"/>
      <c r="F4" s="503"/>
      <c r="G4" s="503" t="s">
        <v>386</v>
      </c>
    </row>
    <row r="5" spans="1:7" ht="21.9" customHeight="1" x14ac:dyDescent="0.3">
      <c r="A5" s="504" t="s">
        <v>387</v>
      </c>
      <c r="B5" s="505"/>
      <c r="C5" s="504" t="s">
        <v>388</v>
      </c>
      <c r="D5" s="506">
        <v>1</v>
      </c>
      <c r="E5" s="503" t="s">
        <v>389</v>
      </c>
      <c r="F5" s="507" t="s">
        <v>390</v>
      </c>
      <c r="G5" s="508"/>
    </row>
    <row r="6" spans="1:7" ht="21.9" customHeight="1" x14ac:dyDescent="0.3">
      <c r="A6" s="503"/>
      <c r="B6" s="509"/>
      <c r="C6" s="503" t="s">
        <v>391</v>
      </c>
      <c r="D6" s="510" t="s">
        <v>6</v>
      </c>
      <c r="E6" s="507" t="s">
        <v>392</v>
      </c>
      <c r="F6" s="503" t="s">
        <v>393</v>
      </c>
      <c r="G6" s="503"/>
    </row>
    <row r="7" spans="1:7" ht="21.9" customHeight="1" x14ac:dyDescent="0.3">
      <c r="A7" s="503"/>
      <c r="B7" s="509"/>
      <c r="C7" s="503" t="s">
        <v>394</v>
      </c>
      <c r="D7" s="510" t="s">
        <v>7</v>
      </c>
      <c r="E7" s="507" t="s">
        <v>395</v>
      </c>
      <c r="F7" s="503" t="s">
        <v>396</v>
      </c>
      <c r="G7" s="510"/>
    </row>
    <row r="8" spans="1:7" ht="21.9" customHeight="1" x14ac:dyDescent="0.3">
      <c r="A8" s="503"/>
      <c r="B8" s="509"/>
      <c r="C8" s="503" t="s">
        <v>397</v>
      </c>
      <c r="D8" s="510" t="s">
        <v>8</v>
      </c>
      <c r="E8" s="503" t="s">
        <v>398</v>
      </c>
      <c r="F8" s="507" t="s">
        <v>399</v>
      </c>
      <c r="G8" s="510"/>
    </row>
    <row r="9" spans="1:7" ht="21.9" customHeight="1" x14ac:dyDescent="0.3">
      <c r="A9" s="503"/>
      <c r="B9" s="509"/>
      <c r="C9" s="503" t="s">
        <v>400</v>
      </c>
      <c r="D9" s="510" t="s">
        <v>9</v>
      </c>
      <c r="E9" s="503" t="s">
        <v>401</v>
      </c>
      <c r="F9" s="511" t="s">
        <v>402</v>
      </c>
      <c r="G9" s="510"/>
    </row>
    <row r="10" spans="1:7" ht="21.9" customHeight="1" x14ac:dyDescent="0.3">
      <c r="A10" s="503"/>
      <c r="B10" s="509"/>
      <c r="C10" s="503" t="s">
        <v>403</v>
      </c>
      <c r="D10" s="510" t="s">
        <v>10</v>
      </c>
      <c r="E10" s="507" t="s">
        <v>404</v>
      </c>
      <c r="F10" s="503" t="s">
        <v>405</v>
      </c>
      <c r="G10" s="510"/>
    </row>
    <row r="11" spans="1:7" ht="21.9" customHeight="1" x14ac:dyDescent="0.3">
      <c r="A11" s="503" t="s">
        <v>406</v>
      </c>
      <c r="B11" s="509"/>
      <c r="C11" s="503" t="s">
        <v>407</v>
      </c>
      <c r="D11" s="510"/>
      <c r="E11" s="507" t="s">
        <v>408</v>
      </c>
      <c r="F11" s="503" t="s">
        <v>409</v>
      </c>
      <c r="G11" s="510"/>
    </row>
    <row r="12" spans="1:7" ht="21.9" customHeight="1" x14ac:dyDescent="0.3">
      <c r="A12" s="503"/>
      <c r="B12" s="509"/>
      <c r="C12" s="503" t="s">
        <v>410</v>
      </c>
      <c r="D12" s="510"/>
      <c r="E12" s="507" t="s">
        <v>411</v>
      </c>
      <c r="F12" s="503" t="s">
        <v>412</v>
      </c>
      <c r="G12" s="510"/>
    </row>
    <row r="13" spans="1:7" ht="21.9" customHeight="1" x14ac:dyDescent="0.3">
      <c r="A13" s="503"/>
      <c r="B13" s="509"/>
      <c r="C13" s="503" t="s">
        <v>410</v>
      </c>
      <c r="D13" s="510"/>
      <c r="E13" s="503" t="s">
        <v>413</v>
      </c>
      <c r="F13" s="507" t="s">
        <v>414</v>
      </c>
      <c r="G13" s="510"/>
    </row>
    <row r="14" spans="1:7" ht="21.9" customHeight="1" x14ac:dyDescent="0.3">
      <c r="A14" s="503"/>
      <c r="B14" s="509"/>
      <c r="C14" s="504" t="s">
        <v>415</v>
      </c>
      <c r="D14" s="508"/>
      <c r="E14" s="507" t="s">
        <v>416</v>
      </c>
      <c r="F14" s="503" t="s">
        <v>417</v>
      </c>
      <c r="G14" s="510"/>
    </row>
    <row r="15" spans="1:7" ht="21.9" customHeight="1" x14ac:dyDescent="0.3">
      <c r="A15" s="503"/>
      <c r="B15" s="509"/>
      <c r="C15" s="503" t="s">
        <v>415</v>
      </c>
      <c r="D15" s="512"/>
      <c r="E15" s="507" t="s">
        <v>418</v>
      </c>
      <c r="F15" s="507" t="s">
        <v>419</v>
      </c>
      <c r="G15" s="510"/>
    </row>
    <row r="16" spans="1:7" ht="21.9" customHeight="1" x14ac:dyDescent="0.3">
      <c r="A16" s="503"/>
      <c r="B16" s="509"/>
      <c r="C16" s="503" t="s">
        <v>420</v>
      </c>
      <c r="D16" s="512"/>
      <c r="E16" s="507" t="s">
        <v>421</v>
      </c>
      <c r="F16" s="503" t="s">
        <v>422</v>
      </c>
      <c r="G16" s="510"/>
    </row>
    <row r="17" spans="1:7" ht="21.9" customHeight="1" x14ac:dyDescent="0.3">
      <c r="A17" s="503" t="s">
        <v>423</v>
      </c>
      <c r="B17" s="509"/>
      <c r="C17" s="503" t="s">
        <v>403</v>
      </c>
      <c r="D17" s="512"/>
      <c r="E17" s="503" t="s">
        <v>405</v>
      </c>
      <c r="F17" s="507" t="s">
        <v>424</v>
      </c>
      <c r="G17" s="510"/>
    </row>
    <row r="18" spans="1:7" ht="21.9" customHeight="1" x14ac:dyDescent="0.3">
      <c r="A18" s="503"/>
      <c r="B18" s="509"/>
      <c r="C18" s="503" t="s">
        <v>425</v>
      </c>
      <c r="D18" s="512"/>
      <c r="E18" s="503" t="s">
        <v>426</v>
      </c>
      <c r="F18" s="507" t="s">
        <v>401</v>
      </c>
      <c r="G18" s="510"/>
    </row>
    <row r="19" spans="1:7" ht="21.9" customHeight="1" x14ac:dyDescent="0.3">
      <c r="A19" s="503"/>
      <c r="B19" s="509"/>
      <c r="C19" s="503" t="s">
        <v>407</v>
      </c>
      <c r="D19" s="512"/>
      <c r="E19" s="507" t="s">
        <v>427</v>
      </c>
      <c r="F19" s="503" t="s">
        <v>428</v>
      </c>
      <c r="G19" s="510"/>
    </row>
    <row r="20" spans="1:7" ht="21.9" customHeight="1" x14ac:dyDescent="0.3">
      <c r="A20" s="503"/>
      <c r="B20" s="509"/>
      <c r="C20" s="503" t="s">
        <v>407</v>
      </c>
      <c r="D20" s="512"/>
      <c r="E20" s="513"/>
      <c r="F20" s="507" t="s">
        <v>429</v>
      </c>
      <c r="G20" s="510"/>
    </row>
    <row r="21" spans="1:7" ht="21.9" customHeight="1" x14ac:dyDescent="0.3">
      <c r="A21" s="503"/>
      <c r="B21" s="509"/>
      <c r="C21" s="503" t="s">
        <v>407</v>
      </c>
      <c r="D21" s="512"/>
      <c r="E21" s="503" t="s">
        <v>430</v>
      </c>
      <c r="F21" s="514" t="s">
        <v>431</v>
      </c>
      <c r="G21" s="510"/>
    </row>
    <row r="22" spans="1:7" ht="21.9" customHeight="1" x14ac:dyDescent="0.3">
      <c r="A22" s="503"/>
      <c r="B22" s="509"/>
      <c r="C22" s="503" t="s">
        <v>407</v>
      </c>
      <c r="D22" s="512"/>
      <c r="E22" s="507" t="s">
        <v>432</v>
      </c>
      <c r="F22" s="503" t="s">
        <v>433</v>
      </c>
      <c r="G22" s="510"/>
    </row>
    <row r="23" spans="1:7" ht="21.9" customHeight="1" x14ac:dyDescent="0.3">
      <c r="A23" s="503"/>
      <c r="B23" s="515"/>
      <c r="C23" s="503" t="s">
        <v>434</v>
      </c>
      <c r="D23" s="512"/>
      <c r="E23" s="503" t="s">
        <v>435</v>
      </c>
      <c r="F23" s="507" t="s">
        <v>436</v>
      </c>
      <c r="G23" s="510"/>
    </row>
    <row r="24" spans="1:7" ht="21.9" customHeight="1" x14ac:dyDescent="0.3">
      <c r="A24" s="503" t="s">
        <v>437</v>
      </c>
      <c r="B24" s="509"/>
      <c r="C24" s="503" t="s">
        <v>410</v>
      </c>
      <c r="D24" s="512"/>
      <c r="E24" s="516" t="s">
        <v>412</v>
      </c>
      <c r="F24" s="503" t="s">
        <v>413</v>
      </c>
      <c r="G24" s="510"/>
    </row>
    <row r="25" spans="1:7" ht="21.9" customHeight="1" x14ac:dyDescent="0.3">
      <c r="A25" s="503"/>
      <c r="B25" s="509"/>
      <c r="C25" s="503" t="s">
        <v>410</v>
      </c>
      <c r="D25" s="512"/>
      <c r="E25" s="507" t="s">
        <v>414</v>
      </c>
      <c r="F25" s="503" t="s">
        <v>411</v>
      </c>
      <c r="G25" s="510"/>
    </row>
    <row r="26" spans="1:7" ht="21.9" customHeight="1" x14ac:dyDescent="0.3">
      <c r="A26" s="503"/>
      <c r="B26" s="509"/>
      <c r="C26" s="503" t="s">
        <v>438</v>
      </c>
      <c r="D26" s="512"/>
      <c r="E26" s="507" t="s">
        <v>417</v>
      </c>
      <c r="F26" s="503" t="s">
        <v>418</v>
      </c>
      <c r="G26" s="510"/>
    </row>
    <row r="27" spans="1:7" ht="21.9" customHeight="1" x14ac:dyDescent="0.3">
      <c r="A27" s="503"/>
      <c r="B27" s="515"/>
      <c r="C27" s="503" t="s">
        <v>415</v>
      </c>
      <c r="D27" s="512"/>
      <c r="E27" s="503" t="s">
        <v>419</v>
      </c>
      <c r="F27" s="507" t="s">
        <v>416</v>
      </c>
      <c r="G27" s="510"/>
    </row>
    <row r="28" spans="1:7" ht="21.9" customHeight="1" x14ac:dyDescent="0.3">
      <c r="A28" s="503"/>
      <c r="B28" s="509"/>
      <c r="C28" s="517" t="s">
        <v>403</v>
      </c>
      <c r="D28" s="512"/>
      <c r="E28" s="503" t="s">
        <v>424</v>
      </c>
      <c r="F28" s="507" t="s">
        <v>404</v>
      </c>
      <c r="G28" s="510"/>
    </row>
    <row r="29" spans="1:7" ht="21.9" customHeight="1" x14ac:dyDescent="0.3">
      <c r="A29" s="503"/>
      <c r="B29" s="509"/>
      <c r="C29" s="503" t="s">
        <v>425</v>
      </c>
      <c r="D29" s="512"/>
      <c r="E29" s="503" t="s">
        <v>426</v>
      </c>
      <c r="F29" s="507" t="s">
        <v>402</v>
      </c>
      <c r="G29" s="510"/>
    </row>
    <row r="30" spans="1:7" ht="21.9" customHeight="1" x14ac:dyDescent="0.3">
      <c r="A30" s="503"/>
      <c r="B30" s="503"/>
      <c r="C30" s="503" t="s">
        <v>407</v>
      </c>
      <c r="D30" s="512"/>
      <c r="E30" s="518"/>
      <c r="F30" s="503"/>
      <c r="G30" s="510"/>
    </row>
    <row r="31" spans="1:7" ht="21.9" customHeight="1" x14ac:dyDescent="0.3">
      <c r="A31" s="503" t="s">
        <v>439</v>
      </c>
      <c r="B31" s="503"/>
      <c r="C31" s="503" t="s">
        <v>407</v>
      </c>
      <c r="D31" s="512"/>
      <c r="E31" s="518"/>
      <c r="F31" s="503"/>
      <c r="G31" s="510"/>
    </row>
    <row r="32" spans="1:7" ht="21.9" customHeight="1" x14ac:dyDescent="0.3">
      <c r="A32" s="503"/>
      <c r="B32" s="503"/>
      <c r="C32" s="503" t="s">
        <v>440</v>
      </c>
      <c r="D32" s="512"/>
      <c r="E32" s="503"/>
      <c r="F32" s="518"/>
      <c r="G32" s="510"/>
    </row>
    <row r="33" spans="1:8" ht="21.9" customHeight="1" x14ac:dyDescent="0.3">
      <c r="A33" s="503"/>
      <c r="B33" s="509"/>
      <c r="C33" s="503" t="s">
        <v>440</v>
      </c>
      <c r="D33" s="512"/>
      <c r="E33" s="518"/>
      <c r="F33" s="503"/>
      <c r="G33" s="510"/>
    </row>
    <row r="34" spans="1:8" ht="21.9" customHeight="1" x14ac:dyDescent="0.3">
      <c r="A34" s="503"/>
      <c r="B34" s="509"/>
      <c r="C34" s="503" t="s">
        <v>420</v>
      </c>
      <c r="D34" s="512"/>
      <c r="E34" s="503" t="s">
        <v>436</v>
      </c>
      <c r="F34" s="507" t="s">
        <v>421</v>
      </c>
      <c r="G34" s="510"/>
    </row>
    <row r="35" spans="1:8" ht="21.9" customHeight="1" x14ac:dyDescent="0.3">
      <c r="A35" s="503"/>
      <c r="B35" s="509"/>
      <c r="C35" s="503" t="s">
        <v>410</v>
      </c>
      <c r="D35" s="519"/>
      <c r="E35" s="503" t="s">
        <v>413</v>
      </c>
      <c r="F35" s="507" t="s">
        <v>411</v>
      </c>
      <c r="G35" s="510"/>
    </row>
    <row r="36" spans="1:8" ht="21.9" customHeight="1" x14ac:dyDescent="0.3">
      <c r="A36" s="503"/>
      <c r="B36" s="509"/>
      <c r="C36" s="503" t="s">
        <v>410</v>
      </c>
      <c r="D36" s="512"/>
      <c r="E36" s="507" t="s">
        <v>412</v>
      </c>
      <c r="F36" s="503" t="s">
        <v>441</v>
      </c>
      <c r="G36" s="510"/>
    </row>
    <row r="37" spans="1:8" ht="21.9" customHeight="1" x14ac:dyDescent="0.3">
      <c r="A37" s="503" t="s">
        <v>442</v>
      </c>
      <c r="B37" s="509"/>
      <c r="C37" s="503" t="s">
        <v>443</v>
      </c>
      <c r="D37" s="512"/>
      <c r="E37" s="503" t="s">
        <v>444</v>
      </c>
      <c r="F37" s="518"/>
      <c r="G37" s="512"/>
      <c r="H37" s="520"/>
    </row>
    <row r="38" spans="1:8" ht="21.9" customHeight="1" x14ac:dyDescent="0.3">
      <c r="B38" s="509"/>
      <c r="C38" s="503" t="s">
        <v>445</v>
      </c>
      <c r="D38" s="512"/>
      <c r="E38" s="503" t="s">
        <v>444</v>
      </c>
      <c r="F38" s="521"/>
      <c r="G38" s="512"/>
      <c r="H38" s="520"/>
    </row>
    <row r="39" spans="1:8" ht="21.9" customHeight="1" x14ac:dyDescent="0.3">
      <c r="A39" s="503"/>
      <c r="B39" s="509"/>
      <c r="C39" s="503" t="s">
        <v>407</v>
      </c>
      <c r="D39" s="512"/>
      <c r="E39" s="518"/>
      <c r="F39" s="503"/>
      <c r="G39" s="510"/>
    </row>
    <row r="40" spans="1:8" ht="21.9" customHeight="1" x14ac:dyDescent="0.3">
      <c r="A40" s="503"/>
      <c r="B40" s="509"/>
      <c r="C40" s="503" t="s">
        <v>440</v>
      </c>
      <c r="D40" s="512"/>
      <c r="E40" s="518"/>
      <c r="F40" s="503"/>
      <c r="G40" s="510"/>
    </row>
    <row r="41" spans="1:8" ht="21.9" customHeight="1" x14ac:dyDescent="0.3">
      <c r="A41" s="503"/>
      <c r="B41" s="509"/>
      <c r="C41" s="503" t="s">
        <v>440</v>
      </c>
      <c r="D41" s="512"/>
      <c r="E41" s="503"/>
      <c r="F41" s="503"/>
      <c r="G41" s="510"/>
    </row>
    <row r="42" spans="1:8" ht="21.9" customHeight="1" x14ac:dyDescent="0.3">
      <c r="A42" s="503"/>
      <c r="B42" s="509"/>
      <c r="C42" s="503" t="s">
        <v>446</v>
      </c>
      <c r="D42" s="512"/>
      <c r="E42" s="503" t="s">
        <v>447</v>
      </c>
      <c r="F42" s="507" t="s">
        <v>448</v>
      </c>
      <c r="G42" s="510"/>
    </row>
    <row r="43" spans="1:8" ht="21.9" customHeight="1" x14ac:dyDescent="0.3">
      <c r="A43" s="503" t="s">
        <v>449</v>
      </c>
      <c r="B43" s="509"/>
      <c r="C43" s="503" t="s">
        <v>446</v>
      </c>
      <c r="D43" s="512"/>
      <c r="E43" s="503" t="s">
        <v>450</v>
      </c>
      <c r="F43" s="507" t="s">
        <v>451</v>
      </c>
      <c r="G43" s="510"/>
    </row>
    <row r="44" spans="1:8" ht="21.9" customHeight="1" x14ac:dyDescent="0.3">
      <c r="A44" s="503"/>
      <c r="B44" s="509"/>
      <c r="C44" s="503" t="s">
        <v>415</v>
      </c>
      <c r="D44" s="512"/>
      <c r="E44" s="511" t="s">
        <v>418</v>
      </c>
      <c r="F44" s="507" t="s">
        <v>452</v>
      </c>
      <c r="G44" s="510"/>
    </row>
    <row r="45" spans="1:8" ht="21.9" customHeight="1" x14ac:dyDescent="0.3">
      <c r="A45" s="503"/>
      <c r="B45" s="509"/>
      <c r="C45" s="503" t="s">
        <v>453</v>
      </c>
      <c r="D45" s="512"/>
      <c r="E45" s="503" t="s">
        <v>417</v>
      </c>
      <c r="F45" s="507" t="s">
        <v>419</v>
      </c>
      <c r="G45" s="510"/>
    </row>
    <row r="46" spans="1:8" ht="21.9" customHeight="1" x14ac:dyDescent="0.3">
      <c r="A46" s="503"/>
      <c r="B46" s="503"/>
      <c r="C46" s="503" t="s">
        <v>454</v>
      </c>
      <c r="D46" s="512"/>
      <c r="E46" s="507" t="s">
        <v>455</v>
      </c>
      <c r="F46" s="503" t="s">
        <v>456</v>
      </c>
      <c r="G46" s="510"/>
    </row>
    <row r="47" spans="1:8" ht="21.9" customHeight="1" x14ac:dyDescent="0.3">
      <c r="A47" s="503"/>
      <c r="B47" s="503"/>
      <c r="C47" s="503" t="s">
        <v>457</v>
      </c>
      <c r="D47" s="512"/>
      <c r="E47" s="507" t="s">
        <v>458</v>
      </c>
      <c r="F47" s="503" t="s">
        <v>459</v>
      </c>
      <c r="G47" s="510"/>
    </row>
    <row r="48" spans="1:8" ht="21.9" customHeight="1" x14ac:dyDescent="0.3">
      <c r="A48" s="503" t="s">
        <v>460</v>
      </c>
      <c r="B48" s="509"/>
      <c r="C48" s="503" t="s">
        <v>461</v>
      </c>
      <c r="D48" s="512"/>
      <c r="E48" s="507" t="s">
        <v>462</v>
      </c>
      <c r="F48" s="503" t="s">
        <v>463</v>
      </c>
      <c r="G48" s="510"/>
    </row>
    <row r="49" spans="1:7" ht="21.9" customHeight="1" x14ac:dyDescent="0.3">
      <c r="A49" s="503"/>
      <c r="B49" s="509"/>
      <c r="C49" s="503" t="s">
        <v>464</v>
      </c>
      <c r="D49" s="503"/>
      <c r="E49" s="503" t="s">
        <v>465</v>
      </c>
      <c r="F49" s="503" t="s">
        <v>466</v>
      </c>
      <c r="G49" s="510"/>
    </row>
    <row r="50" spans="1:7" ht="21.9" customHeight="1" x14ac:dyDescent="0.3">
      <c r="A50" s="503"/>
      <c r="B50" s="509"/>
      <c r="C50" s="503" t="s">
        <v>464</v>
      </c>
      <c r="D50" s="503"/>
      <c r="E50" s="503" t="s">
        <v>467</v>
      </c>
      <c r="F50" s="503" t="s">
        <v>468</v>
      </c>
      <c r="G50" s="510"/>
    </row>
    <row r="51" spans="1:7" ht="21.9" customHeight="1" x14ac:dyDescent="0.3">
      <c r="A51" s="503"/>
      <c r="B51" s="503"/>
      <c r="C51" s="503" t="s">
        <v>464</v>
      </c>
      <c r="D51" s="503"/>
      <c r="E51" s="503" t="s">
        <v>469</v>
      </c>
      <c r="F51" s="503" t="s">
        <v>470</v>
      </c>
      <c r="G51" s="510"/>
    </row>
    <row r="52" spans="1:7" ht="21.9" customHeight="1" x14ac:dyDescent="0.3">
      <c r="A52" s="503"/>
      <c r="B52" s="503"/>
      <c r="C52" s="503" t="s">
        <v>446</v>
      </c>
      <c r="D52" s="512"/>
      <c r="E52" s="503" t="s">
        <v>448</v>
      </c>
      <c r="F52" s="507" t="s">
        <v>450</v>
      </c>
      <c r="G52" s="510"/>
    </row>
    <row r="53" spans="1:7" ht="21.9" customHeight="1" x14ac:dyDescent="0.3">
      <c r="A53" s="503"/>
      <c r="B53" s="503"/>
      <c r="C53" s="503" t="s">
        <v>446</v>
      </c>
      <c r="D53" s="512"/>
      <c r="E53" s="507" t="s">
        <v>451</v>
      </c>
      <c r="F53" s="503" t="s">
        <v>471</v>
      </c>
      <c r="G53" s="510"/>
    </row>
    <row r="54" spans="1:7" ht="21.9" customHeight="1" x14ac:dyDescent="0.3">
      <c r="A54" s="503" t="s">
        <v>472</v>
      </c>
      <c r="B54" s="503"/>
      <c r="C54" s="503" t="s">
        <v>454</v>
      </c>
      <c r="D54" s="512"/>
      <c r="E54" s="503" t="s">
        <v>456</v>
      </c>
      <c r="F54" s="507" t="s">
        <v>473</v>
      </c>
      <c r="G54" s="510"/>
    </row>
    <row r="55" spans="1:7" ht="21.9" customHeight="1" x14ac:dyDescent="0.3">
      <c r="A55" s="503"/>
      <c r="B55" s="503"/>
      <c r="C55" s="503" t="s">
        <v>454</v>
      </c>
      <c r="D55" s="512"/>
      <c r="E55" s="507" t="s">
        <v>474</v>
      </c>
      <c r="F55" s="503" t="s">
        <v>475</v>
      </c>
      <c r="G55" s="510"/>
    </row>
    <row r="56" spans="1:7" ht="21.9" customHeight="1" x14ac:dyDescent="0.3">
      <c r="A56" s="503"/>
      <c r="B56" s="503"/>
      <c r="C56" s="503" t="s">
        <v>457</v>
      </c>
      <c r="D56" s="512"/>
      <c r="E56" s="507" t="s">
        <v>459</v>
      </c>
      <c r="F56" s="503" t="s">
        <v>476</v>
      </c>
      <c r="G56" s="510"/>
    </row>
    <row r="57" spans="1:7" ht="21.9" customHeight="1" x14ac:dyDescent="0.3">
      <c r="A57" s="503"/>
      <c r="B57" s="503"/>
      <c r="C57" s="503" t="s">
        <v>477</v>
      </c>
      <c r="D57" s="512"/>
      <c r="E57" s="503" t="s">
        <v>463</v>
      </c>
      <c r="F57" s="507" t="s">
        <v>478</v>
      </c>
      <c r="G57" s="510"/>
    </row>
    <row r="58" spans="1:7" ht="21.9" customHeight="1" x14ac:dyDescent="0.3">
      <c r="A58" s="503"/>
      <c r="B58" s="503"/>
      <c r="C58" s="503" t="s">
        <v>464</v>
      </c>
      <c r="D58" s="512"/>
      <c r="E58" s="507" t="s">
        <v>466</v>
      </c>
      <c r="F58" s="503" t="s">
        <v>479</v>
      </c>
      <c r="G58" s="510"/>
    </row>
    <row r="59" spans="1:7" ht="21.9" customHeight="1" x14ac:dyDescent="0.3">
      <c r="A59" s="503"/>
      <c r="B59" s="503"/>
      <c r="C59" s="503" t="s">
        <v>464</v>
      </c>
      <c r="D59" s="503"/>
      <c r="E59" s="514" t="s">
        <v>468</v>
      </c>
      <c r="F59" s="503" t="s">
        <v>469</v>
      </c>
      <c r="G59" s="510"/>
    </row>
    <row r="60" spans="1:7" ht="21.9" customHeight="1" x14ac:dyDescent="0.3">
      <c r="A60" s="503" t="s">
        <v>480</v>
      </c>
      <c r="B60" s="509"/>
      <c r="C60" s="503" t="s">
        <v>464</v>
      </c>
      <c r="D60" s="503"/>
      <c r="E60" s="503" t="s">
        <v>470</v>
      </c>
      <c r="F60" s="503" t="s">
        <v>467</v>
      </c>
      <c r="G60" s="510"/>
    </row>
    <row r="61" spans="1:7" ht="21.9" customHeight="1" x14ac:dyDescent="0.3">
      <c r="A61" s="503"/>
      <c r="B61" s="509"/>
      <c r="C61" s="503" t="s">
        <v>481</v>
      </c>
      <c r="D61" s="503"/>
      <c r="E61" s="503" t="s">
        <v>450</v>
      </c>
      <c r="F61" s="503" t="s">
        <v>471</v>
      </c>
      <c r="G61" s="510"/>
    </row>
    <row r="62" spans="1:7" ht="21.9" customHeight="1" x14ac:dyDescent="0.3">
      <c r="A62" s="503"/>
      <c r="B62" s="509"/>
      <c r="C62" s="503" t="s">
        <v>446</v>
      </c>
      <c r="D62" s="503"/>
      <c r="E62" s="503" t="s">
        <v>448</v>
      </c>
      <c r="F62" s="503" t="s">
        <v>451</v>
      </c>
      <c r="G62" s="510"/>
    </row>
    <row r="63" spans="1:7" ht="21.9" customHeight="1" x14ac:dyDescent="0.3">
      <c r="A63" s="503"/>
      <c r="B63" s="509"/>
      <c r="C63" s="503" t="s">
        <v>454</v>
      </c>
      <c r="D63" s="503"/>
      <c r="E63" s="511" t="s">
        <v>473</v>
      </c>
      <c r="F63" s="503" t="s">
        <v>455</v>
      </c>
      <c r="G63" s="510"/>
    </row>
    <row r="64" spans="1:7" ht="21.9" customHeight="1" x14ac:dyDescent="0.3">
      <c r="A64" s="503"/>
      <c r="B64" s="509"/>
      <c r="C64" s="503" t="s">
        <v>457</v>
      </c>
      <c r="D64" s="503"/>
      <c r="E64" s="503" t="s">
        <v>476</v>
      </c>
      <c r="F64" s="503" t="s">
        <v>482</v>
      </c>
      <c r="G64" s="510"/>
    </row>
    <row r="65" spans="1:15" ht="21.9" customHeight="1" x14ac:dyDescent="0.3">
      <c r="A65" s="503" t="s">
        <v>483</v>
      </c>
      <c r="B65" s="509"/>
      <c r="C65" s="503" t="s">
        <v>477</v>
      </c>
      <c r="D65" s="503"/>
      <c r="E65" s="503" t="s">
        <v>478</v>
      </c>
      <c r="F65" s="503" t="s">
        <v>462</v>
      </c>
      <c r="G65" s="503"/>
    </row>
    <row r="66" spans="1:15" ht="21.9" customHeight="1" x14ac:dyDescent="0.3">
      <c r="B66" s="509"/>
      <c r="C66" s="503" t="s">
        <v>464</v>
      </c>
      <c r="D66" s="503"/>
      <c r="E66" s="503" t="s">
        <v>479</v>
      </c>
      <c r="F66" s="503" t="s">
        <v>484</v>
      </c>
      <c r="G66" s="503"/>
    </row>
    <row r="67" spans="1:15" ht="21.9" customHeight="1" x14ac:dyDescent="0.3">
      <c r="A67" s="503"/>
      <c r="B67" s="509"/>
      <c r="C67" s="503" t="s">
        <v>464</v>
      </c>
      <c r="D67" s="503"/>
      <c r="E67" s="503" t="s">
        <v>469</v>
      </c>
      <c r="F67" s="503" t="s">
        <v>467</v>
      </c>
      <c r="G67" s="503"/>
    </row>
    <row r="68" spans="1:15" ht="21.9" customHeight="1" x14ac:dyDescent="0.3">
      <c r="A68" s="503"/>
      <c r="B68" s="509"/>
      <c r="C68" s="503" t="s">
        <v>464</v>
      </c>
      <c r="D68" s="503"/>
      <c r="E68" s="503" t="s">
        <v>468</v>
      </c>
      <c r="F68" s="503" t="s">
        <v>470</v>
      </c>
      <c r="G68" s="503"/>
      <c r="H68" s="511"/>
      <c r="I68" s="511"/>
      <c r="J68" s="511"/>
      <c r="K68" s="511"/>
      <c r="L68" s="511"/>
      <c r="M68" s="511"/>
    </row>
    <row r="69" spans="1:15" ht="21" customHeight="1" x14ac:dyDescent="0.3">
      <c r="A69" s="503"/>
      <c r="B69" s="509"/>
      <c r="C69" s="503" t="s">
        <v>454</v>
      </c>
      <c r="D69" s="503"/>
      <c r="E69" s="503" t="s">
        <v>444</v>
      </c>
      <c r="F69" s="503"/>
      <c r="G69" s="503"/>
      <c r="I69" s="511"/>
      <c r="J69" s="522"/>
      <c r="K69" s="511"/>
      <c r="L69" s="511"/>
      <c r="M69" s="511"/>
      <c r="N69" s="511"/>
      <c r="O69" s="511"/>
    </row>
    <row r="70" spans="1:15" ht="21.6" customHeight="1" x14ac:dyDescent="0.3">
      <c r="A70" s="503"/>
      <c r="B70" s="509"/>
      <c r="C70" s="503" t="s">
        <v>454</v>
      </c>
      <c r="D70" s="503"/>
      <c r="E70" s="503" t="s">
        <v>444</v>
      </c>
      <c r="F70" s="503"/>
      <c r="G70" s="503"/>
    </row>
    <row r="71" spans="1:15" ht="21" customHeight="1" x14ac:dyDescent="0.3">
      <c r="A71" s="503" t="s">
        <v>485</v>
      </c>
      <c r="B71" s="509"/>
      <c r="C71" s="503" t="s">
        <v>454</v>
      </c>
      <c r="D71" s="503"/>
      <c r="E71" s="503" t="s">
        <v>444</v>
      </c>
      <c r="F71" s="503"/>
      <c r="G71" s="503"/>
    </row>
    <row r="72" spans="1:15" ht="21.6" customHeight="1" x14ac:dyDescent="0.3">
      <c r="A72" s="503"/>
      <c r="B72" s="509"/>
      <c r="C72" s="503" t="s">
        <v>464</v>
      </c>
      <c r="D72" s="503"/>
      <c r="E72" s="503" t="s">
        <v>444</v>
      </c>
      <c r="F72" s="503"/>
      <c r="G72" s="503"/>
    </row>
    <row r="73" spans="1:15" ht="21" customHeight="1" x14ac:dyDescent="0.3">
      <c r="A73" s="503"/>
      <c r="B73" s="509"/>
      <c r="C73" s="503" t="s">
        <v>464</v>
      </c>
      <c r="D73" s="503"/>
      <c r="E73" s="503" t="s">
        <v>444</v>
      </c>
      <c r="F73" s="503"/>
      <c r="G73" s="503"/>
    </row>
    <row r="74" spans="1:15" ht="21" customHeight="1" x14ac:dyDescent="0.3">
      <c r="A74" s="503"/>
      <c r="B74" s="509"/>
      <c r="C74" s="503" t="s">
        <v>464</v>
      </c>
      <c r="D74" s="503"/>
      <c r="E74" s="503" t="s">
        <v>444</v>
      </c>
      <c r="F74" s="503"/>
      <c r="G74" s="503"/>
    </row>
    <row r="75" spans="1:15" ht="21" customHeight="1" x14ac:dyDescent="0.3">
      <c r="A75" s="503"/>
      <c r="B75" s="509"/>
      <c r="C75" s="503"/>
      <c r="D75" s="503"/>
      <c r="E75" s="503"/>
      <c r="F75" s="503"/>
      <c r="G75" s="503"/>
    </row>
    <row r="76" spans="1:15" ht="21" customHeight="1" x14ac:dyDescent="0.3">
      <c r="A76" s="503"/>
      <c r="B76" s="509"/>
      <c r="C76" s="503"/>
      <c r="D76" s="503"/>
      <c r="E76" s="503"/>
      <c r="F76" s="503"/>
      <c r="G76" s="503"/>
    </row>
    <row r="77" spans="1:15" ht="21" customHeight="1" x14ac:dyDescent="0.3">
      <c r="A77" s="503"/>
      <c r="B77" s="503"/>
      <c r="C77" s="503"/>
      <c r="D77" s="503"/>
      <c r="E77" s="503"/>
      <c r="F77" s="503"/>
      <c r="G77" s="503"/>
    </row>
  </sheetData>
  <mergeCells count="3">
    <mergeCell ref="A1:G1"/>
    <mergeCell ref="A2:G2"/>
    <mergeCell ref="A3:G3"/>
  </mergeCells>
  <conditionalFormatting sqref="E20">
    <cfRule type="expression" dxfId="402" priority="3" stopIfTrue="1">
      <formula>$Q12&gt;=1</formula>
    </cfRule>
  </conditionalFormatting>
  <conditionalFormatting sqref="E24">
    <cfRule type="expression" dxfId="401" priority="2" stopIfTrue="1">
      <formula>$Q16&gt;=1</formula>
    </cfRule>
  </conditionalFormatting>
  <conditionalFormatting sqref="F5">
    <cfRule type="expression" dxfId="400" priority="4" stopIfTrue="1">
      <formula>$Q6&gt;=1</formula>
    </cfRule>
  </conditionalFormatting>
  <conditionalFormatting sqref="F38">
    <cfRule type="expression" dxfId="399" priority="1" stopIfTrue="1">
      <formula>$Q28&gt;=1</formula>
    </cfRule>
  </conditionalFormatting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80D5-0015-46E3-B15C-E0F6994DC939}">
  <sheetPr>
    <tabColor indexed="11"/>
  </sheetPr>
  <dimension ref="A1:AK41"/>
  <sheetViews>
    <sheetView workbookViewId="0">
      <selection activeCell="G13" sqref="G13:H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312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325</v>
      </c>
      <c r="F7" s="559"/>
      <c r="G7" s="558" t="s">
        <v>199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321</v>
      </c>
      <c r="F9" s="559"/>
      <c r="G9" s="558" t="s">
        <v>326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323</v>
      </c>
      <c r="F11" s="559"/>
      <c r="G11" s="558" t="s">
        <v>179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324</v>
      </c>
      <c r="F13" s="559"/>
      <c r="G13" s="558" t="s">
        <v>327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Árgyelán</v>
      </c>
      <c r="E18" s="552"/>
      <c r="F18" s="552" t="str">
        <f>E9</f>
        <v>Kővári</v>
      </c>
      <c r="G18" s="552"/>
      <c r="H18" s="552" t="str">
        <f>E11</f>
        <v>Kálmán</v>
      </c>
      <c r="I18" s="552"/>
      <c r="J18" s="552" t="str">
        <f>E13</f>
        <v>Sándor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Árgyelán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Kővári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Kálmán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tr">
        <f>E13</f>
        <v>Sándor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76" priority="1" stopIfTrue="1" operator="equal">
      <formula>"Bye"</formula>
    </cfRule>
  </conditionalFormatting>
  <conditionalFormatting sqref="R41">
    <cfRule type="expression" dxfId="175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3C2F-F2C5-4246-8553-BA622309D3B8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C2" sqref="C2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328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329</v>
      </c>
      <c r="C7" s="93" t="s">
        <v>330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331</v>
      </c>
      <c r="C8" s="93" t="s">
        <v>304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332</v>
      </c>
      <c r="C9" s="93" t="s">
        <v>138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 t="s">
        <v>213</v>
      </c>
      <c r="C10" s="93" t="s">
        <v>334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 t="s">
        <v>335</v>
      </c>
      <c r="C11" s="93" t="s">
        <v>138</v>
      </c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 t="s">
        <v>184</v>
      </c>
      <c r="C12" s="93" t="s">
        <v>142</v>
      </c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 t="s">
        <v>185</v>
      </c>
      <c r="C13" s="93" t="s">
        <v>186</v>
      </c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 t="s">
        <v>336</v>
      </c>
      <c r="C14" s="93" t="s">
        <v>249</v>
      </c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 t="s">
        <v>337</v>
      </c>
      <c r="C15" s="93" t="s">
        <v>333</v>
      </c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 t="s">
        <v>338</v>
      </c>
      <c r="C16" s="93" t="s">
        <v>339</v>
      </c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 t="s">
        <v>212</v>
      </c>
      <c r="C17" s="93" t="s">
        <v>149</v>
      </c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174" priority="7" stopIfTrue="1">
      <formula>$O7&gt;=1</formula>
    </cfRule>
  </conditionalFormatting>
  <conditionalFormatting sqref="B7:D14">
    <cfRule type="expression" dxfId="173" priority="5" stopIfTrue="1">
      <formula>$O7&gt;=1</formula>
    </cfRule>
  </conditionalFormatting>
  <conditionalFormatting sqref="B7:D27">
    <cfRule type="expression" dxfId="172" priority="1" stopIfTrue="1">
      <formula>$Q7&gt;=1</formula>
    </cfRule>
  </conditionalFormatting>
  <conditionalFormatting sqref="E7:E27">
    <cfRule type="expression" dxfId="171" priority="2" stopIfTrue="1">
      <formula>AND(ROUNDDOWN(($A$4-E7)/365.25,0)&lt;=13,G7&lt;&gt;"OK")</formula>
    </cfRule>
    <cfRule type="expression" dxfId="170" priority="3" stopIfTrue="1">
      <formula>AND(ROUNDDOWN(($A$4-E7)/365.25,0)&lt;=14,G7&lt;&gt;"OK")</formula>
    </cfRule>
    <cfRule type="expression" dxfId="169" priority="4" stopIfTrue="1">
      <formula>AND(ROUNDDOWN(($A$4-E7)/365.25,0)&lt;=17,G7&lt;&gt;"OK")</formula>
    </cfRule>
  </conditionalFormatting>
  <conditionalFormatting sqref="E7:E134">
    <cfRule type="expression" dxfId="168" priority="8" stopIfTrue="1">
      <formula>AND(ROUNDDOWN(($A$4-E7)/365.25,0)&lt;=13,#REF!&lt;&gt;"OK")</formula>
    </cfRule>
    <cfRule type="expression" dxfId="167" priority="9" stopIfTrue="1">
      <formula>AND(ROUNDDOWN(($A$4-E7)/365.25,0)&lt;=14,#REF!&lt;&gt;"OK")</formula>
    </cfRule>
    <cfRule type="expression" dxfId="166" priority="10" stopIfTrue="1">
      <formula>AND(ROUNDDOWN(($A$4-E7)/365.25,0)&lt;=17,#REF!&lt;&gt;"OK")</formula>
    </cfRule>
  </conditionalFormatting>
  <conditionalFormatting sqref="H7:H134">
    <cfRule type="cellIs" dxfId="165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0929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5F38-BFBF-4472-AE44-AFE0F7539674}">
  <sheetPr>
    <tabColor indexed="19"/>
    <pageSetUpPr fitToPage="1"/>
  </sheetPr>
  <dimension ref="A1:U47"/>
  <sheetViews>
    <sheetView showGridLines="0" showZeros="0" zoomScaleNormal="100" workbookViewId="0">
      <selection activeCell="C2" sqref="C2"/>
    </sheetView>
  </sheetViews>
  <sheetFormatPr defaultRowHeight="13.2" x14ac:dyDescent="0.25"/>
  <cols>
    <col min="1" max="1" width="2.44140625" customWidth="1"/>
    <col min="2" max="2" width="6.44140625" style="96" customWidth="1"/>
    <col min="3" max="3" width="7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4" customWidth="1"/>
    <col min="11" max="11" width="10.6640625" customWidth="1"/>
    <col min="12" max="12" width="1.6640625" style="114" customWidth="1"/>
    <col min="13" max="13" width="10.6640625" customWidth="1"/>
    <col min="14" max="14" width="1.6640625" style="115" customWidth="1"/>
    <col min="15" max="15" width="10.6640625" customWidth="1"/>
    <col min="16" max="16" width="1.6640625" style="114" customWidth="1"/>
    <col min="17" max="17" width="5.109375" customWidth="1"/>
    <col min="18" max="18" width="1.6640625" style="115" customWidth="1"/>
    <col min="19" max="19" width="9.109375" hidden="1" customWidth="1"/>
    <col min="20" max="20" width="8.6640625" customWidth="1"/>
    <col min="21" max="21" width="9.109375" hidden="1" customWidth="1"/>
  </cols>
  <sheetData>
    <row r="1" spans="1:21" s="116" customFormat="1" ht="21.75" customHeight="1" x14ac:dyDescent="0.4">
      <c r="A1" s="85" t="str">
        <f>Altalanos!$A$6</f>
        <v>Pest Várnegye Diákolimpia</v>
      </c>
      <c r="B1" s="85"/>
      <c r="C1" s="117"/>
      <c r="D1" s="117"/>
      <c r="E1" s="117"/>
      <c r="F1" s="117"/>
      <c r="G1" s="117"/>
      <c r="H1" s="117"/>
      <c r="I1" s="227"/>
      <c r="J1" s="118"/>
      <c r="K1" s="105" t="s">
        <v>53</v>
      </c>
      <c r="L1" s="105"/>
      <c r="M1" s="86"/>
      <c r="N1" s="118"/>
      <c r="O1" s="118" t="s">
        <v>13</v>
      </c>
      <c r="P1" s="118"/>
      <c r="Q1" s="117"/>
      <c r="R1" s="118"/>
    </row>
    <row r="2" spans="1:21" s="96" customFormat="1" x14ac:dyDescent="0.25">
      <c r="A2" s="87" t="s">
        <v>57</v>
      </c>
      <c r="B2" s="87"/>
      <c r="C2" s="87" t="s">
        <v>328</v>
      </c>
      <c r="D2" s="265"/>
      <c r="E2" s="265">
        <f>Altalanos!$B$8</f>
        <v>0</v>
      </c>
      <c r="F2" s="87"/>
      <c r="G2" s="119"/>
      <c r="H2" s="97"/>
      <c r="I2" s="97"/>
      <c r="J2" s="120"/>
      <c r="K2" s="245" t="s">
        <v>54</v>
      </c>
      <c r="L2" s="105"/>
      <c r="M2" s="105"/>
      <c r="N2" s="120"/>
      <c r="O2" s="97"/>
      <c r="P2" s="120"/>
      <c r="Q2" s="97"/>
      <c r="R2" s="120"/>
    </row>
    <row r="3" spans="1:21" s="19" customFormat="1" ht="11.25" customHeight="1" x14ac:dyDescent="0.25">
      <c r="A3" s="50" t="s">
        <v>24</v>
      </c>
      <c r="B3" s="490"/>
      <c r="C3" s="50" t="s">
        <v>219</v>
      </c>
      <c r="D3" s="50"/>
      <c r="E3" s="50"/>
      <c r="F3" s="50"/>
      <c r="G3" s="50" t="s">
        <v>21</v>
      </c>
      <c r="H3" s="50"/>
      <c r="I3" s="50"/>
      <c r="J3" s="121"/>
      <c r="K3" s="50" t="s">
        <v>29</v>
      </c>
      <c r="L3" s="121"/>
      <c r="M3" s="263"/>
      <c r="N3" s="121"/>
      <c r="O3" s="50"/>
      <c r="P3" s="121"/>
      <c r="Q3" s="50"/>
      <c r="R3" s="51" t="s">
        <v>30</v>
      </c>
    </row>
    <row r="4" spans="1:21" s="28" customFormat="1" ht="11.25" customHeight="1" thickBot="1" x14ac:dyDescent="0.3">
      <c r="A4" s="561" t="str">
        <f>Altalanos!$A$10</f>
        <v>2025.05.08-09.</v>
      </c>
      <c r="B4" s="561"/>
      <c r="C4" s="561"/>
      <c r="D4" s="241"/>
      <c r="E4" s="122"/>
      <c r="F4" s="122"/>
      <c r="G4" s="122" t="str">
        <f>Altalanos!$C$10</f>
        <v>Százhalombatta</v>
      </c>
      <c r="H4" s="90"/>
      <c r="I4" s="122"/>
      <c r="J4" s="123"/>
      <c r="K4" s="124" t="str">
        <f>Altalanos!$D$10</f>
        <v xml:space="preserve">  </v>
      </c>
      <c r="L4" s="123"/>
      <c r="M4" s="92"/>
      <c r="N4" s="123"/>
      <c r="O4" s="122"/>
      <c r="P4" s="123"/>
      <c r="Q4" s="122"/>
      <c r="R4" s="81" t="str">
        <f>Altalanos!$E$10</f>
        <v>Dénes Tibor</v>
      </c>
    </row>
    <row r="5" spans="1:21" s="19" customFormat="1" ht="9.6" x14ac:dyDescent="0.25">
      <c r="A5" s="125"/>
      <c r="B5" s="126" t="s">
        <v>3</v>
      </c>
      <c r="C5" s="262" t="s">
        <v>45</v>
      </c>
      <c r="D5" s="126" t="s">
        <v>44</v>
      </c>
      <c r="E5" s="126" t="s">
        <v>41</v>
      </c>
      <c r="F5" s="127" t="s">
        <v>27</v>
      </c>
      <c r="G5" s="127" t="s">
        <v>28</v>
      </c>
      <c r="H5" s="127"/>
      <c r="I5" s="127" t="s">
        <v>31</v>
      </c>
      <c r="J5" s="127"/>
      <c r="K5" s="126" t="s">
        <v>64</v>
      </c>
      <c r="L5" s="128"/>
      <c r="M5" s="126" t="s">
        <v>43</v>
      </c>
      <c r="N5" s="128"/>
      <c r="O5" s="126"/>
      <c r="P5" s="128"/>
      <c r="Q5" s="126"/>
      <c r="R5" s="129"/>
    </row>
    <row r="6" spans="1:21" s="468" customFormat="1" ht="14.25" customHeight="1" thickBot="1" x14ac:dyDescent="0.3">
      <c r="A6" s="461"/>
      <c r="B6" s="491"/>
      <c r="C6" s="463"/>
      <c r="D6" s="463"/>
      <c r="E6" s="462"/>
      <c r="F6" s="464"/>
      <c r="G6" s="464"/>
      <c r="H6" s="465"/>
      <c r="I6" s="464"/>
      <c r="J6" s="466"/>
      <c r="K6" s="462"/>
      <c r="L6" s="466"/>
      <c r="M6" s="462"/>
      <c r="N6" s="466"/>
      <c r="O6" s="462"/>
      <c r="P6" s="466"/>
      <c r="Q6" s="462"/>
      <c r="R6" s="467"/>
    </row>
    <row r="7" spans="1:21" s="34" customFormat="1" ht="10.5" customHeight="1" x14ac:dyDescent="0.25">
      <c r="A7" s="130">
        <v>1</v>
      </c>
      <c r="B7" s="492" t="str">
        <f>IF($E7="","",VLOOKUP($E7,#REF!,12))</f>
        <v/>
      </c>
      <c r="C7" s="230" t="str">
        <f>IF($E7="","",VLOOKUP($E7,#REF!,13))</f>
        <v/>
      </c>
      <c r="D7" s="250" t="str">
        <f>IF($E7="","",VLOOKUP($E7,#REF!,5))</f>
        <v/>
      </c>
      <c r="E7" s="131"/>
      <c r="F7" s="494" t="s">
        <v>184</v>
      </c>
      <c r="G7" s="494" t="s">
        <v>142</v>
      </c>
      <c r="H7" s="417"/>
      <c r="I7" s="417" t="str">
        <f>IF($E7="","",VLOOKUP($E7,#REF!,4))</f>
        <v/>
      </c>
      <c r="J7" s="133"/>
      <c r="K7" s="132"/>
      <c r="L7" s="132"/>
      <c r="M7" s="132"/>
      <c r="N7" s="132"/>
      <c r="O7" s="134"/>
      <c r="P7" s="135"/>
      <c r="Q7" s="136"/>
      <c r="R7" s="137"/>
      <c r="S7" s="138"/>
      <c r="U7" s="139" t="str">
        <f>Birók!P21</f>
        <v>Bíró</v>
      </c>
    </row>
    <row r="8" spans="1:21" s="34" customFormat="1" ht="9.6" customHeight="1" x14ac:dyDescent="0.25">
      <c r="A8" s="140"/>
      <c r="B8" s="493"/>
      <c r="C8" s="141"/>
      <c r="D8" s="251"/>
      <c r="E8" s="141"/>
      <c r="F8" s="142"/>
      <c r="G8" s="142"/>
      <c r="H8" s="143"/>
      <c r="I8" s="428" t="s">
        <v>0</v>
      </c>
      <c r="J8" s="145"/>
      <c r="K8" s="146" t="s">
        <v>184</v>
      </c>
      <c r="L8" s="146"/>
      <c r="M8" s="132"/>
      <c r="N8" s="132"/>
      <c r="O8" s="134"/>
      <c r="P8" s="135"/>
      <c r="Q8" s="136"/>
      <c r="R8" s="137"/>
      <c r="S8" s="138"/>
      <c r="U8" s="147" t="str">
        <f>Birók!P22</f>
        <v xml:space="preserve"> </v>
      </c>
    </row>
    <row r="9" spans="1:21" s="34" customFormat="1" ht="9.6" customHeight="1" x14ac:dyDescent="0.25">
      <c r="A9" s="140">
        <v>2</v>
      </c>
      <c r="B9" s="492" t="str">
        <f>IF($E9="","",VLOOKUP($E9,#REF!,12))</f>
        <v/>
      </c>
      <c r="C9" s="230" t="str">
        <f>IF($E9="","",VLOOKUP($E9,#REF!,13))</f>
        <v/>
      </c>
      <c r="D9" s="250" t="str">
        <f>IF($E9="","",VLOOKUP($E9,#REF!,5))</f>
        <v/>
      </c>
      <c r="E9" s="131"/>
      <c r="F9" s="495" t="s">
        <v>108</v>
      </c>
      <c r="G9" s="270" t="str">
        <f>IF($E9="","",VLOOKUP($E9,#REF!,3))</f>
        <v/>
      </c>
      <c r="H9" s="270"/>
      <c r="I9" s="270" t="str">
        <f>IF($E9="","",VLOOKUP($E9,#REF!,4))</f>
        <v/>
      </c>
      <c r="J9" s="148"/>
      <c r="K9" s="132"/>
      <c r="L9" s="149"/>
      <c r="M9" s="132"/>
      <c r="N9" s="132"/>
      <c r="O9" s="134"/>
      <c r="P9" s="135"/>
      <c r="Q9" s="136"/>
      <c r="R9" s="137"/>
      <c r="S9" s="138"/>
      <c r="U9" s="147" t="str">
        <f>Birók!P23</f>
        <v xml:space="preserve"> </v>
      </c>
    </row>
    <row r="10" spans="1:21" s="34" customFormat="1" ht="9.6" customHeight="1" x14ac:dyDescent="0.25">
      <c r="A10" s="140"/>
      <c r="B10" s="493" t="str">
        <f>IF($E10="","",VLOOKUP($E10,#REF!,12))</f>
        <v/>
      </c>
      <c r="C10" s="141"/>
      <c r="D10" s="251"/>
      <c r="E10" s="150"/>
      <c r="F10" s="271"/>
      <c r="G10" s="271"/>
      <c r="H10" s="272"/>
      <c r="I10" s="271"/>
      <c r="J10" s="151"/>
      <c r="K10" s="429" t="s">
        <v>0</v>
      </c>
      <c r="L10" s="152"/>
      <c r="M10" s="146" t="str">
        <f>UPPER(IF(OR(L10="a",L10="as"),K8,IF(OR(L10="b",L10="bs"),K12,)))</f>
        <v/>
      </c>
      <c r="N10" s="153"/>
      <c r="O10" s="154"/>
      <c r="P10" s="154"/>
      <c r="Q10" s="136"/>
      <c r="R10" s="137"/>
      <c r="S10" s="138"/>
      <c r="U10" s="147" t="str">
        <f>Birók!P24</f>
        <v xml:space="preserve"> </v>
      </c>
    </row>
    <row r="11" spans="1:21" s="34" customFormat="1" ht="9.6" customHeight="1" x14ac:dyDescent="0.25">
      <c r="A11" s="140">
        <v>3</v>
      </c>
      <c r="B11" s="492" t="str">
        <f>IF($E11="","",VLOOKUP($E11,#REF!,12))</f>
        <v/>
      </c>
      <c r="C11" s="230" t="str">
        <f>IF($E11="","",VLOOKUP($E11,#REF!,13))</f>
        <v/>
      </c>
      <c r="D11" s="250" t="str">
        <f>IF($E11="","",VLOOKUP($E11,#REF!,5))</f>
        <v/>
      </c>
      <c r="E11" s="131"/>
      <c r="F11" s="495" t="s">
        <v>331</v>
      </c>
      <c r="G11" s="495" t="s">
        <v>304</v>
      </c>
      <c r="H11" s="270"/>
      <c r="I11" s="270" t="str">
        <f>IF($E11="","",VLOOKUP($E11,#REF!,4))</f>
        <v/>
      </c>
      <c r="J11" s="133"/>
      <c r="K11" s="132"/>
      <c r="L11" s="155"/>
      <c r="M11" s="132"/>
      <c r="N11" s="154"/>
      <c r="O11" s="154"/>
      <c r="P11" s="154"/>
      <c r="Q11" s="136"/>
      <c r="R11" s="137"/>
      <c r="S11" s="138"/>
      <c r="U11" s="147" t="str">
        <f>Birók!P25</f>
        <v xml:space="preserve"> </v>
      </c>
    </row>
    <row r="12" spans="1:21" s="34" customFormat="1" ht="9.6" customHeight="1" x14ac:dyDescent="0.25">
      <c r="A12" s="140"/>
      <c r="B12" s="493" t="str">
        <f>IF($E12="","",VLOOKUP($E12,#REF!,12))</f>
        <v/>
      </c>
      <c r="C12" s="141"/>
      <c r="D12" s="251"/>
      <c r="E12" s="150"/>
      <c r="F12" s="271"/>
      <c r="G12" s="271"/>
      <c r="H12" s="272"/>
      <c r="I12" s="429" t="s">
        <v>0</v>
      </c>
      <c r="J12" s="145"/>
      <c r="K12" s="146"/>
      <c r="L12" s="156"/>
      <c r="M12" s="132"/>
      <c r="N12" s="154"/>
      <c r="O12" s="154"/>
      <c r="P12" s="154"/>
      <c r="Q12" s="136"/>
      <c r="R12" s="137"/>
      <c r="S12" s="138"/>
      <c r="U12" s="147" t="str">
        <f>Birók!P26</f>
        <v xml:space="preserve"> </v>
      </c>
    </row>
    <row r="13" spans="1:21" s="34" customFormat="1" ht="9.6" customHeight="1" x14ac:dyDescent="0.25">
      <c r="A13" s="140">
        <v>4</v>
      </c>
      <c r="B13" s="492" t="str">
        <f>IF($E13="","",VLOOKUP($E13,#REF!,12))</f>
        <v/>
      </c>
      <c r="C13" s="230" t="str">
        <f>IF($E13="","",VLOOKUP($E13,#REF!,13))</f>
        <v/>
      </c>
      <c r="D13" s="250" t="str">
        <f>IF($E13="","",VLOOKUP($E13,#REF!,5))</f>
        <v/>
      </c>
      <c r="E13" s="131"/>
      <c r="F13" s="495" t="s">
        <v>212</v>
      </c>
      <c r="G13" s="495" t="s">
        <v>149</v>
      </c>
      <c r="H13" s="270"/>
      <c r="I13" s="270" t="str">
        <f>IF($E13="","",VLOOKUP($E13,#REF!,4))</f>
        <v/>
      </c>
      <c r="J13" s="157"/>
      <c r="K13" s="132"/>
      <c r="L13" s="132"/>
      <c r="M13" s="132"/>
      <c r="N13" s="154"/>
      <c r="O13" s="154"/>
      <c r="P13" s="154"/>
      <c r="Q13" s="136"/>
      <c r="R13" s="137"/>
      <c r="S13" s="138"/>
      <c r="U13" s="147" t="str">
        <f>Birók!P27</f>
        <v xml:space="preserve"> </v>
      </c>
    </row>
    <row r="14" spans="1:21" s="34" customFormat="1" ht="9.6" customHeight="1" x14ac:dyDescent="0.25">
      <c r="A14" s="140"/>
      <c r="B14" s="141" t="str">
        <f>IF($E14="","",VLOOKUP($E14,#REF!,12))</f>
        <v/>
      </c>
      <c r="C14" s="141"/>
      <c r="D14" s="251"/>
      <c r="E14" s="150"/>
      <c r="F14" s="271"/>
      <c r="G14" s="271"/>
      <c r="H14" s="272"/>
      <c r="I14" s="271"/>
      <c r="J14" s="151"/>
      <c r="K14" s="132"/>
      <c r="L14" s="132"/>
      <c r="M14" s="144"/>
      <c r="N14" s="420"/>
      <c r="O14" s="132"/>
      <c r="P14" s="154"/>
      <c r="Q14" s="136"/>
      <c r="R14" s="137"/>
      <c r="S14" s="138"/>
      <c r="U14" s="147" t="str">
        <f>Birók!P28</f>
        <v xml:space="preserve"> </v>
      </c>
    </row>
    <row r="15" spans="1:21" s="34" customFormat="1" ht="9.6" customHeight="1" x14ac:dyDescent="0.25">
      <c r="A15" s="346">
        <v>5</v>
      </c>
      <c r="B15" s="492" t="str">
        <f>IF($E15="","",VLOOKUP($E15,#REF!,12))</f>
        <v/>
      </c>
      <c r="C15" s="230" t="str">
        <f>IF($E15="","",VLOOKUP($E15,#REF!,13))</f>
        <v/>
      </c>
      <c r="D15" s="250" t="str">
        <f>IF($E15="","",VLOOKUP($E15,#REF!,5))</f>
        <v/>
      </c>
      <c r="E15" s="434"/>
      <c r="F15" s="494" t="s">
        <v>337</v>
      </c>
      <c r="G15" s="494" t="s">
        <v>195</v>
      </c>
      <c r="H15" s="417"/>
      <c r="I15" s="417" t="str">
        <f>IF($E15="","",VLOOKUP($E15,#REF!,4))</f>
        <v/>
      </c>
      <c r="J15" s="427"/>
      <c r="K15" s="132"/>
      <c r="L15" s="132"/>
      <c r="M15" s="132"/>
      <c r="N15" s="154"/>
      <c r="O15" s="132"/>
      <c r="P15" s="154"/>
      <c r="Q15" s="136"/>
      <c r="R15" s="137"/>
      <c r="S15" s="138"/>
      <c r="U15" s="147" t="str">
        <f>Birók!P29</f>
        <v xml:space="preserve"> </v>
      </c>
    </row>
    <row r="16" spans="1:21" s="34" customFormat="1" ht="9.6" customHeight="1" thickBot="1" x14ac:dyDescent="0.3">
      <c r="A16" s="140"/>
      <c r="B16" s="141" t="str">
        <f>IF($E16="","",VLOOKUP($E16,#REF!,12))</f>
        <v/>
      </c>
      <c r="C16" s="141"/>
      <c r="D16" s="251"/>
      <c r="E16" s="150"/>
      <c r="F16" s="271"/>
      <c r="G16" s="271"/>
      <c r="H16" s="272"/>
      <c r="I16" s="429" t="s">
        <v>0</v>
      </c>
      <c r="J16" s="145"/>
      <c r="K16" s="146" t="s">
        <v>343</v>
      </c>
      <c r="L16" s="146"/>
      <c r="M16" s="132"/>
      <c r="N16" s="154"/>
      <c r="O16" s="154"/>
      <c r="P16" s="154"/>
      <c r="Q16" s="136"/>
      <c r="R16" s="137"/>
      <c r="S16" s="138"/>
      <c r="U16" s="160" t="str">
        <f>Birók!P30</f>
        <v>Egyik sem</v>
      </c>
    </row>
    <row r="17" spans="1:19" s="34" customFormat="1" ht="9.6" customHeight="1" x14ac:dyDescent="0.25">
      <c r="A17" s="140">
        <v>6</v>
      </c>
      <c r="B17" s="492" t="str">
        <f>IF($E17="","",VLOOKUP($E17,#REF!,12))</f>
        <v/>
      </c>
      <c r="C17" s="230" t="str">
        <f>IF($E17="","",VLOOKUP($E17,#REF!,13))</f>
        <v/>
      </c>
      <c r="D17" s="250" t="str">
        <f>IF($E17="","",VLOOKUP($E17,#REF!,5))</f>
        <v/>
      </c>
      <c r="E17" s="131"/>
      <c r="F17" s="495" t="s">
        <v>108</v>
      </c>
      <c r="G17" s="495"/>
      <c r="H17" s="270"/>
      <c r="I17" s="270" t="str">
        <f>IF($E17="","",VLOOKUP($E17,#REF!,4))</f>
        <v/>
      </c>
      <c r="J17" s="148"/>
      <c r="K17" s="132"/>
      <c r="L17" s="149"/>
      <c r="M17" s="132"/>
      <c r="N17" s="154"/>
      <c r="O17" s="154"/>
      <c r="P17" s="154"/>
      <c r="Q17" s="136"/>
      <c r="R17" s="137"/>
      <c r="S17" s="138"/>
    </row>
    <row r="18" spans="1:19" s="34" customFormat="1" ht="9.6" customHeight="1" x14ac:dyDescent="0.25">
      <c r="A18" s="140"/>
      <c r="B18" s="141" t="str">
        <f>IF($E18="","",VLOOKUP($E18,#REF!,12))</f>
        <v/>
      </c>
      <c r="C18" s="141"/>
      <c r="D18" s="251"/>
      <c r="E18" s="150"/>
      <c r="F18" s="271"/>
      <c r="G18" s="271"/>
      <c r="H18" s="272"/>
      <c r="I18" s="271"/>
      <c r="J18" s="151"/>
      <c r="K18" s="429" t="s">
        <v>0</v>
      </c>
      <c r="L18" s="152"/>
      <c r="M18" s="146" t="str">
        <f>UPPER(IF(OR(L18="a",L18="as"),K16,IF(OR(L18="b",L18="bs"),K20,)))</f>
        <v/>
      </c>
      <c r="N18" s="153"/>
      <c r="O18" s="154"/>
      <c r="P18" s="154"/>
      <c r="Q18" s="136"/>
      <c r="R18" s="137"/>
      <c r="S18" s="138"/>
    </row>
    <row r="19" spans="1:19" s="34" customFormat="1" ht="9.6" customHeight="1" x14ac:dyDescent="0.25">
      <c r="A19" s="140">
        <v>7</v>
      </c>
      <c r="B19" s="492" t="str">
        <f>IF($E19="","",VLOOKUP($E19,#REF!,12))</f>
        <v/>
      </c>
      <c r="C19" s="230" t="str">
        <f>IF($E19="","",VLOOKUP($E19,#REF!,13))</f>
        <v/>
      </c>
      <c r="D19" s="250" t="str">
        <f>IF($E19="","",VLOOKUP($E19,#REF!,5))</f>
        <v/>
      </c>
      <c r="E19" s="131"/>
      <c r="F19" s="495" t="s">
        <v>336</v>
      </c>
      <c r="G19" s="495" t="s">
        <v>249</v>
      </c>
      <c r="H19" s="270"/>
      <c r="I19" s="270" t="str">
        <f>IF($E19="","",VLOOKUP($E19,#REF!,4))</f>
        <v/>
      </c>
      <c r="J19" s="133"/>
      <c r="K19" s="132"/>
      <c r="L19" s="155"/>
      <c r="M19" s="132"/>
      <c r="N19" s="154"/>
      <c r="O19" s="154"/>
      <c r="P19" s="154"/>
      <c r="Q19" s="136"/>
      <c r="R19" s="137"/>
      <c r="S19" s="138"/>
    </row>
    <row r="20" spans="1:19" s="34" customFormat="1" ht="9.6" customHeight="1" x14ac:dyDescent="0.25">
      <c r="A20" s="140"/>
      <c r="B20" s="141" t="str">
        <f>IF($E20="","",VLOOKUP($E20,#REF!,12))</f>
        <v/>
      </c>
      <c r="C20" s="141"/>
      <c r="D20" s="260"/>
      <c r="E20" s="141"/>
      <c r="F20" s="142"/>
      <c r="G20" s="142"/>
      <c r="H20" s="143"/>
      <c r="I20" s="429" t="s">
        <v>0</v>
      </c>
      <c r="J20" s="145"/>
      <c r="K20" s="146"/>
      <c r="L20" s="156"/>
      <c r="M20" s="132"/>
      <c r="N20" s="154"/>
      <c r="O20" s="154"/>
      <c r="P20" s="154"/>
      <c r="Q20" s="136"/>
      <c r="R20" s="137"/>
      <c r="S20" s="138"/>
    </row>
    <row r="21" spans="1:19" s="34" customFormat="1" ht="9.6" customHeight="1" x14ac:dyDescent="0.25">
      <c r="A21" s="343" t="s">
        <v>12</v>
      </c>
      <c r="B21" s="492" t="str">
        <f>IF($E21="","",VLOOKUP($E21,#REF!,12))</f>
        <v/>
      </c>
      <c r="C21" s="230" t="str">
        <f>IF($E21="","",VLOOKUP($E21,#REF!,13))</f>
        <v/>
      </c>
      <c r="D21" s="250" t="str">
        <f>IF($E21="","",VLOOKUP($E21,#REF!,5))</f>
        <v/>
      </c>
      <c r="E21" s="131"/>
      <c r="F21" s="495" t="s">
        <v>329</v>
      </c>
      <c r="G21" s="495" t="s">
        <v>330</v>
      </c>
      <c r="H21" s="270"/>
      <c r="I21" s="270" t="str">
        <f>IF($E21="","",VLOOKUP($E21,#REF!,4))</f>
        <v/>
      </c>
      <c r="J21" s="157"/>
      <c r="K21" s="132"/>
      <c r="L21" s="132"/>
      <c r="M21" s="132"/>
      <c r="N21" s="154"/>
      <c r="O21" s="154"/>
      <c r="P21" s="154"/>
      <c r="Q21" s="136"/>
      <c r="R21" s="137"/>
      <c r="S21" s="138"/>
    </row>
    <row r="22" spans="1:19" s="34" customFormat="1" ht="9.6" customHeight="1" x14ac:dyDescent="0.25">
      <c r="A22" s="140"/>
      <c r="B22" s="141" t="str">
        <f>IF($E22="","",VLOOKUP($E22,#REF!,12))</f>
        <v/>
      </c>
      <c r="C22" s="141"/>
      <c r="D22" s="260"/>
      <c r="E22" s="141"/>
      <c r="F22" s="158"/>
      <c r="G22" s="158"/>
      <c r="H22" s="161"/>
      <c r="I22" s="158"/>
      <c r="J22" s="151"/>
      <c r="K22" s="132"/>
      <c r="L22" s="132"/>
      <c r="M22" s="132"/>
      <c r="N22" s="154"/>
      <c r="O22" s="154"/>
      <c r="P22" s="154"/>
      <c r="Q22" s="136"/>
      <c r="R22" s="137"/>
      <c r="S22" s="138"/>
    </row>
    <row r="23" spans="1:19" s="34" customFormat="1" ht="9.6" customHeight="1" x14ac:dyDescent="0.25">
      <c r="A23" s="130">
        <v>9</v>
      </c>
      <c r="B23" s="492" t="str">
        <f>IF($E23="","",VLOOKUP($E23,#REF!,12))</f>
        <v/>
      </c>
      <c r="C23" s="230" t="str">
        <f>IF($E23="","",VLOOKUP($E23,#REF!,13))</f>
        <v/>
      </c>
      <c r="D23" s="250" t="str">
        <f>IF($E23="","",VLOOKUP($E23,#REF!,5))</f>
        <v/>
      </c>
      <c r="E23" s="131"/>
      <c r="F23" s="494" t="s">
        <v>341</v>
      </c>
      <c r="G23" s="494" t="s">
        <v>340</v>
      </c>
      <c r="H23" s="417"/>
      <c r="I23" s="417" t="str">
        <f>IF($E23="","",VLOOKUP($E23,#REF!,4))</f>
        <v/>
      </c>
      <c r="J23" s="133"/>
      <c r="K23" s="132"/>
      <c r="L23" s="132"/>
      <c r="M23" s="132"/>
      <c r="N23" s="154"/>
      <c r="O23" s="154"/>
      <c r="P23" s="154"/>
      <c r="Q23" s="136"/>
      <c r="R23" s="137"/>
      <c r="S23" s="138"/>
    </row>
    <row r="24" spans="1:19" s="34" customFormat="1" ht="9.6" customHeight="1" x14ac:dyDescent="0.25">
      <c r="A24" s="140"/>
      <c r="B24" s="493" t="str">
        <f>IF($E24="","",VLOOKUP($E24,#REF!,12))</f>
        <v/>
      </c>
      <c r="C24" s="141"/>
      <c r="D24" s="260"/>
      <c r="E24" s="141"/>
      <c r="F24" s="142"/>
      <c r="G24" s="142"/>
      <c r="H24" s="143"/>
      <c r="I24" s="429" t="s">
        <v>0</v>
      </c>
      <c r="J24" s="145"/>
      <c r="K24" s="146"/>
      <c r="L24" s="146"/>
      <c r="M24" s="132"/>
      <c r="N24" s="154"/>
      <c r="O24" s="154"/>
      <c r="P24" s="154"/>
      <c r="Q24" s="136"/>
      <c r="R24" s="137"/>
      <c r="S24" s="138"/>
    </row>
    <row r="25" spans="1:19" s="34" customFormat="1" ht="9.6" customHeight="1" x14ac:dyDescent="0.25">
      <c r="A25" s="140">
        <v>10</v>
      </c>
      <c r="B25" s="492" t="str">
        <f>IF($E25="","",VLOOKUP($E25,#REF!,12))</f>
        <v/>
      </c>
      <c r="C25" s="230" t="str">
        <f>IF($E25="","",VLOOKUP($E25,#REF!,13))</f>
        <v/>
      </c>
      <c r="D25" s="250" t="str">
        <f>IF($E25="","",VLOOKUP($E25,#REF!,5))</f>
        <v/>
      </c>
      <c r="E25" s="131"/>
      <c r="F25" s="495" t="s">
        <v>332</v>
      </c>
      <c r="G25" s="495" t="s">
        <v>138</v>
      </c>
      <c r="H25" s="270"/>
      <c r="I25" s="270" t="str">
        <f>IF($E25="","",VLOOKUP($E25,#REF!,4))</f>
        <v/>
      </c>
      <c r="J25" s="148"/>
      <c r="K25" s="132"/>
      <c r="L25" s="149"/>
      <c r="M25" s="132"/>
      <c r="N25" s="154"/>
      <c r="O25" s="154"/>
      <c r="P25" s="154"/>
      <c r="Q25" s="136"/>
      <c r="R25" s="137"/>
      <c r="S25" s="138"/>
    </row>
    <row r="26" spans="1:19" s="34" customFormat="1" ht="9.6" customHeight="1" x14ac:dyDescent="0.25">
      <c r="A26" s="140"/>
      <c r="B26" s="141" t="str">
        <f>IF($E26="","",VLOOKUP($E26,#REF!,12))</f>
        <v/>
      </c>
      <c r="C26" s="141"/>
      <c r="D26" s="260"/>
      <c r="E26" s="150"/>
      <c r="F26" s="271"/>
      <c r="G26" s="271"/>
      <c r="H26" s="272"/>
      <c r="I26" s="271"/>
      <c r="J26" s="151"/>
      <c r="K26" s="429" t="s">
        <v>0</v>
      </c>
      <c r="L26" s="152"/>
      <c r="M26" s="146" t="str">
        <f>UPPER(IF(OR(L26="a",L26="as"),K24,IF(OR(L26="b",L26="bs"),K28,)))</f>
        <v/>
      </c>
      <c r="N26" s="153"/>
      <c r="O26" s="154"/>
      <c r="P26" s="154"/>
      <c r="Q26" s="136"/>
      <c r="R26" s="137"/>
      <c r="S26" s="138"/>
    </row>
    <row r="27" spans="1:19" s="34" customFormat="1" ht="9.6" customHeight="1" x14ac:dyDescent="0.25">
      <c r="A27" s="140">
        <v>11</v>
      </c>
      <c r="B27" s="492" t="str">
        <f>IF($E27="","",VLOOKUP($E27,#REF!,12))</f>
        <v/>
      </c>
      <c r="C27" s="230" t="str">
        <f>IF($E27="","",VLOOKUP($E27,#REF!,13))</f>
        <v/>
      </c>
      <c r="D27" s="250" t="str">
        <f>IF($E27="","",VLOOKUP($E27,#REF!,5))</f>
        <v/>
      </c>
      <c r="E27" s="131"/>
      <c r="F27" s="495" t="s">
        <v>108</v>
      </c>
      <c r="G27" s="495"/>
      <c r="H27" s="270"/>
      <c r="I27" s="270" t="str">
        <f>IF($E27="","",VLOOKUP($E27,#REF!,4))</f>
        <v/>
      </c>
      <c r="J27" s="133"/>
      <c r="K27" s="132"/>
      <c r="L27" s="155"/>
      <c r="M27" s="132"/>
      <c r="N27" s="154"/>
      <c r="O27" s="154"/>
      <c r="P27" s="154"/>
      <c r="Q27" s="136"/>
      <c r="R27" s="137"/>
      <c r="S27" s="138"/>
    </row>
    <row r="28" spans="1:19" s="34" customFormat="1" ht="9.6" customHeight="1" x14ac:dyDescent="0.25">
      <c r="A28" s="162"/>
      <c r="B28" s="141" t="str">
        <f>IF($E28="","",VLOOKUP($E28,#REF!,12))</f>
        <v/>
      </c>
      <c r="C28" s="141"/>
      <c r="D28" s="260"/>
      <c r="E28" s="150"/>
      <c r="F28" s="271"/>
      <c r="G28" s="271"/>
      <c r="H28" s="272"/>
      <c r="I28" s="429" t="s">
        <v>0</v>
      </c>
      <c r="J28" s="145"/>
      <c r="K28" s="146" t="s">
        <v>213</v>
      </c>
      <c r="L28" s="156"/>
      <c r="M28" s="132"/>
      <c r="N28" s="154"/>
      <c r="O28" s="154"/>
      <c r="P28" s="154"/>
      <c r="Q28" s="136"/>
      <c r="R28" s="137"/>
      <c r="S28" s="138"/>
    </row>
    <row r="29" spans="1:19" s="34" customFormat="1" ht="9.6" customHeight="1" x14ac:dyDescent="0.25">
      <c r="A29" s="140">
        <v>12</v>
      </c>
      <c r="B29" s="492" t="str">
        <f>IF($E29="","",VLOOKUP($E29,#REF!,12))</f>
        <v/>
      </c>
      <c r="C29" s="230" t="str">
        <f>IF($E29="","",VLOOKUP($E29,#REF!,13))</f>
        <v/>
      </c>
      <c r="D29" s="250" t="str">
        <f>IF($E29="","",VLOOKUP($E29,#REF!,5))</f>
        <v/>
      </c>
      <c r="E29" s="131"/>
      <c r="F29" s="495" t="s">
        <v>213</v>
      </c>
      <c r="G29" s="495" t="s">
        <v>334</v>
      </c>
      <c r="H29" s="270"/>
      <c r="I29" s="270" t="str">
        <f>IF($E29="","",VLOOKUP($E29,#REF!,4))</f>
        <v/>
      </c>
      <c r="J29" s="157"/>
      <c r="K29" s="132"/>
      <c r="L29" s="132"/>
      <c r="M29" s="132"/>
      <c r="N29" s="154"/>
      <c r="O29" s="154"/>
      <c r="P29" s="154"/>
      <c r="Q29" s="136"/>
      <c r="R29" s="137"/>
      <c r="S29" s="138"/>
    </row>
    <row r="30" spans="1:19" s="34" customFormat="1" ht="9.6" customHeight="1" x14ac:dyDescent="0.25">
      <c r="A30" s="140"/>
      <c r="B30" s="141" t="str">
        <f>IF($E30="","",VLOOKUP($E30,#REF!,12))</f>
        <v/>
      </c>
      <c r="C30" s="141"/>
      <c r="D30" s="260"/>
      <c r="E30" s="150"/>
      <c r="F30" s="271"/>
      <c r="G30" s="271"/>
      <c r="H30" s="272"/>
      <c r="I30" s="271"/>
      <c r="J30" s="151"/>
      <c r="K30" s="132"/>
      <c r="L30" s="132"/>
      <c r="M30" s="144"/>
      <c r="N30" s="420"/>
      <c r="O30" s="132"/>
      <c r="P30" s="154"/>
      <c r="Q30" s="136"/>
      <c r="R30" s="137"/>
      <c r="S30" s="138"/>
    </row>
    <row r="31" spans="1:19" s="34" customFormat="1" ht="9.6" customHeight="1" x14ac:dyDescent="0.25">
      <c r="A31" s="346">
        <v>13</v>
      </c>
      <c r="B31" s="492" t="str">
        <f>IF($E31="","",VLOOKUP($E31,#REF!,12))</f>
        <v/>
      </c>
      <c r="C31" s="230" t="str">
        <f>IF($E31="","",VLOOKUP($E31,#REF!,13))</f>
        <v/>
      </c>
      <c r="D31" s="250" t="str">
        <f>IF($E31="","",VLOOKUP($E31,#REF!,5))</f>
        <v/>
      </c>
      <c r="E31" s="434"/>
      <c r="F31" s="494" t="s">
        <v>108</v>
      </c>
      <c r="G31" s="494"/>
      <c r="H31" s="417"/>
      <c r="I31" s="417" t="str">
        <f>IF($E31="","",VLOOKUP($E31,#REF!,4))</f>
        <v/>
      </c>
      <c r="J31" s="159"/>
      <c r="K31" s="132"/>
      <c r="L31" s="132"/>
      <c r="M31" s="132"/>
      <c r="N31" s="154"/>
      <c r="O31" s="132"/>
      <c r="P31" s="154"/>
      <c r="Q31" s="136"/>
      <c r="R31" s="137"/>
      <c r="S31" s="138"/>
    </row>
    <row r="32" spans="1:19" s="34" customFormat="1" ht="9.6" customHeight="1" x14ac:dyDescent="0.25">
      <c r="A32" s="140"/>
      <c r="B32" s="493" t="str">
        <f>IF($E32="","",VLOOKUP($E32,#REF!,12))</f>
        <v/>
      </c>
      <c r="C32" s="141"/>
      <c r="D32" s="260"/>
      <c r="E32" s="150"/>
      <c r="F32" s="271"/>
      <c r="G32" s="271"/>
      <c r="H32" s="272"/>
      <c r="I32" s="429" t="s">
        <v>0</v>
      </c>
      <c r="J32" s="145"/>
      <c r="K32" s="146" t="s">
        <v>338</v>
      </c>
      <c r="L32" s="146"/>
      <c r="M32" s="132"/>
      <c r="N32" s="154"/>
      <c r="O32" s="154"/>
      <c r="P32" s="154"/>
      <c r="Q32" s="136"/>
      <c r="R32" s="137"/>
      <c r="S32" s="138"/>
    </row>
    <row r="33" spans="1:19" s="34" customFormat="1" ht="9.6" customHeight="1" x14ac:dyDescent="0.25">
      <c r="A33" s="140">
        <v>14</v>
      </c>
      <c r="B33" s="492" t="str">
        <f>IF($E33="","",VLOOKUP($E33,#REF!,12))</f>
        <v/>
      </c>
      <c r="C33" s="230" t="str">
        <f>IF($E33="","",VLOOKUP($E33,#REF!,13))</f>
        <v/>
      </c>
      <c r="D33" s="250" t="str">
        <f>IF($E33="","",VLOOKUP($E33,#REF!,5))</f>
        <v/>
      </c>
      <c r="E33" s="131"/>
      <c r="F33" s="495" t="s">
        <v>338</v>
      </c>
      <c r="G33" s="495" t="s">
        <v>339</v>
      </c>
      <c r="H33" s="270"/>
      <c r="I33" s="270" t="str">
        <f>IF($E33="","",VLOOKUP($E33,#REF!,4))</f>
        <v/>
      </c>
      <c r="J33" s="148"/>
      <c r="K33" s="132"/>
      <c r="L33" s="149"/>
      <c r="M33" s="132"/>
      <c r="N33" s="154"/>
      <c r="O33" s="154"/>
      <c r="P33" s="154"/>
      <c r="Q33" s="136"/>
      <c r="R33" s="137"/>
      <c r="S33" s="138"/>
    </row>
    <row r="34" spans="1:19" s="34" customFormat="1" ht="9.6" customHeight="1" x14ac:dyDescent="0.25">
      <c r="A34" s="140"/>
      <c r="B34" s="493" t="str">
        <f>IF($E34="","",VLOOKUP($E34,#REF!,12))</f>
        <v/>
      </c>
      <c r="C34" s="141"/>
      <c r="D34" s="260"/>
      <c r="E34" s="150"/>
      <c r="F34" s="271"/>
      <c r="G34" s="271"/>
      <c r="H34" s="272"/>
      <c r="I34" s="271"/>
      <c r="J34" s="151"/>
      <c r="K34" s="429" t="s">
        <v>0</v>
      </c>
      <c r="L34" s="152"/>
      <c r="M34" s="146" t="str">
        <f>UPPER(IF(OR(L34="a",L34="as"),K32,IF(OR(L34="b",L34="bs"),K36,)))</f>
        <v/>
      </c>
      <c r="N34" s="153"/>
      <c r="O34" s="154"/>
      <c r="P34" s="154"/>
      <c r="Q34" s="136"/>
      <c r="R34" s="137"/>
      <c r="S34" s="138"/>
    </row>
    <row r="35" spans="1:19" s="34" customFormat="1" ht="9.6" customHeight="1" x14ac:dyDescent="0.25">
      <c r="A35" s="140">
        <v>15</v>
      </c>
      <c r="B35" s="492" t="str">
        <f>IF($E35="","",VLOOKUP($E35,#REF!,12))</f>
        <v/>
      </c>
      <c r="C35" s="230" t="str">
        <f>IF($E35="","",VLOOKUP($E35,#REF!,13))</f>
        <v/>
      </c>
      <c r="D35" s="250" t="str">
        <f>IF($E35="","",VLOOKUP($E35,#REF!,5))</f>
        <v/>
      </c>
      <c r="E35" s="131"/>
      <c r="F35" s="495" t="s">
        <v>108</v>
      </c>
      <c r="G35" s="270" t="str">
        <f>IF($E35="","",VLOOKUP($E35,#REF!,3))</f>
        <v/>
      </c>
      <c r="H35" s="270"/>
      <c r="I35" s="270" t="str">
        <f>IF($E35="","",VLOOKUP($E35,#REF!,4))</f>
        <v/>
      </c>
      <c r="J35" s="133"/>
      <c r="K35" s="132"/>
      <c r="L35" s="155"/>
      <c r="M35" s="132"/>
      <c r="N35" s="154"/>
      <c r="O35" s="154"/>
      <c r="P35" s="154"/>
      <c r="Q35" s="136"/>
      <c r="R35" s="137"/>
      <c r="S35" s="138"/>
    </row>
    <row r="36" spans="1:19" s="34" customFormat="1" ht="9.6" customHeight="1" x14ac:dyDescent="0.25">
      <c r="A36" s="140"/>
      <c r="B36" s="493" t="str">
        <f>IF($E36="","",VLOOKUP($E36,#REF!,12))</f>
        <v/>
      </c>
      <c r="C36" s="141"/>
      <c r="D36" s="260"/>
      <c r="E36" s="141"/>
      <c r="F36" s="142"/>
      <c r="G36" s="142"/>
      <c r="H36" s="143"/>
      <c r="I36" s="429" t="s">
        <v>0</v>
      </c>
      <c r="J36" s="145"/>
      <c r="K36" s="146" t="s">
        <v>342</v>
      </c>
      <c r="L36" s="156"/>
      <c r="M36" s="132"/>
      <c r="N36" s="154"/>
      <c r="O36" s="154"/>
      <c r="P36" s="154"/>
      <c r="Q36" s="136"/>
      <c r="R36" s="137"/>
      <c r="S36" s="138"/>
    </row>
    <row r="37" spans="1:19" s="34" customFormat="1" ht="9.6" customHeight="1" x14ac:dyDescent="0.25">
      <c r="A37" s="343">
        <v>16</v>
      </c>
      <c r="B37" s="492" t="str">
        <f>IF($E37="","",VLOOKUP($E37,#REF!,12))</f>
        <v/>
      </c>
      <c r="C37" s="230" t="str">
        <f>IF($E37="","",VLOOKUP($E37,#REF!,13))</f>
        <v/>
      </c>
      <c r="D37" s="250" t="str">
        <f>IF($E37="","",VLOOKUP($E37,#REF!,5))</f>
        <v/>
      </c>
      <c r="E37" s="131"/>
      <c r="F37" s="495" t="s">
        <v>342</v>
      </c>
      <c r="G37" s="495" t="s">
        <v>138</v>
      </c>
      <c r="H37" s="270"/>
      <c r="I37" s="270" t="str">
        <f>IF($E37="","",VLOOKUP($E37,#REF!,4))</f>
        <v/>
      </c>
      <c r="J37" s="157"/>
      <c r="K37" s="132"/>
      <c r="L37" s="132"/>
      <c r="M37" s="132"/>
      <c r="N37" s="154"/>
      <c r="O37" s="154"/>
      <c r="P37" s="154"/>
      <c r="Q37" s="136"/>
      <c r="R37" s="137"/>
      <c r="S37" s="138"/>
    </row>
    <row r="38" spans="1:19" s="34" customFormat="1" ht="9.6" customHeight="1" x14ac:dyDescent="0.25">
      <c r="A38" s="163"/>
      <c r="B38" s="141"/>
      <c r="C38" s="141"/>
      <c r="D38" s="141"/>
      <c r="E38" s="141"/>
      <c r="F38" s="158"/>
      <c r="G38" s="158"/>
      <c r="H38" s="161"/>
      <c r="I38" s="132"/>
      <c r="J38" s="151"/>
      <c r="K38" s="132"/>
      <c r="L38" s="132"/>
      <c r="M38" s="132"/>
      <c r="N38" s="154"/>
      <c r="O38" s="154"/>
      <c r="P38" s="154"/>
      <c r="Q38" s="136"/>
      <c r="R38" s="137"/>
      <c r="S38" s="138"/>
    </row>
    <row r="39" spans="1:19" s="18" customFormat="1" ht="10.5" customHeight="1" x14ac:dyDescent="0.25">
      <c r="A39" s="170" t="s">
        <v>45</v>
      </c>
      <c r="B39" s="171"/>
      <c r="C39" s="171"/>
      <c r="D39" s="255"/>
      <c r="E39" s="172" t="s">
        <v>4</v>
      </c>
      <c r="F39" s="173" t="s">
        <v>47</v>
      </c>
      <c r="G39" s="172"/>
      <c r="H39" s="174"/>
      <c r="I39" s="175"/>
      <c r="J39" s="172" t="s">
        <v>4</v>
      </c>
      <c r="K39" s="173" t="s">
        <v>48</v>
      </c>
      <c r="L39" s="176"/>
      <c r="M39" s="173" t="s">
        <v>49</v>
      </c>
      <c r="N39" s="177"/>
      <c r="O39" s="178" t="s">
        <v>50</v>
      </c>
      <c r="P39" s="178"/>
      <c r="Q39" s="179"/>
      <c r="R39" s="180"/>
    </row>
    <row r="40" spans="1:19" s="18" customFormat="1" ht="9" customHeight="1" x14ac:dyDescent="0.25">
      <c r="A40" s="256" t="s">
        <v>46</v>
      </c>
      <c r="B40" s="257"/>
      <c r="C40" s="258"/>
      <c r="D40" s="259"/>
      <c r="E40" s="182">
        <v>1</v>
      </c>
      <c r="F40" s="84" t="e">
        <f>IF(E40&gt;$R$47,,UPPER(VLOOKUP(E40,#REF!,2)))</f>
        <v>#REF!</v>
      </c>
      <c r="G40" s="183"/>
      <c r="H40" s="84"/>
      <c r="I40" s="83"/>
      <c r="J40" s="184" t="s">
        <v>5</v>
      </c>
      <c r="K40" s="181"/>
      <c r="L40" s="185"/>
      <c r="M40" s="181"/>
      <c r="N40" s="186"/>
      <c r="O40" s="187" t="s">
        <v>51</v>
      </c>
      <c r="P40" s="188"/>
      <c r="Q40" s="188"/>
      <c r="R40" s="189"/>
    </row>
    <row r="41" spans="1:19" s="18" customFormat="1" ht="9" customHeight="1" x14ac:dyDescent="0.25">
      <c r="A41" s="194" t="s">
        <v>56</v>
      </c>
      <c r="B41" s="192"/>
      <c r="C41" s="252"/>
      <c r="D41" s="195"/>
      <c r="E41" s="182">
        <v>2</v>
      </c>
      <c r="F41" s="84" t="e">
        <f>IF(E41&gt;$R$47,,UPPER(VLOOKUP(E41,#REF!,2)))</f>
        <v>#REF!</v>
      </c>
      <c r="G41" s="183"/>
      <c r="H41" s="84"/>
      <c r="I41" s="83"/>
      <c r="J41" s="184" t="s">
        <v>6</v>
      </c>
      <c r="K41" s="181"/>
      <c r="L41" s="185"/>
      <c r="M41" s="181"/>
      <c r="N41" s="186"/>
      <c r="O41" s="190"/>
      <c r="P41" s="191"/>
      <c r="Q41" s="192"/>
      <c r="R41" s="193"/>
    </row>
    <row r="42" spans="1:19" s="18" customFormat="1" ht="9" customHeight="1" x14ac:dyDescent="0.25">
      <c r="A42" s="223"/>
      <c r="B42" s="224"/>
      <c r="C42" s="253"/>
      <c r="D42" s="225"/>
      <c r="E42" s="182">
        <v>3</v>
      </c>
      <c r="F42" s="84" t="e">
        <f>IF(E42&gt;$R$47,,UPPER(VLOOKUP(E42,#REF!,2)))</f>
        <v>#REF!</v>
      </c>
      <c r="G42" s="183"/>
      <c r="H42" s="84"/>
      <c r="I42" s="83"/>
      <c r="J42" s="184" t="s">
        <v>7</v>
      </c>
      <c r="K42" s="181"/>
      <c r="L42" s="185"/>
      <c r="M42" s="181"/>
      <c r="N42" s="186"/>
      <c r="O42" s="187" t="s">
        <v>52</v>
      </c>
      <c r="P42" s="188"/>
      <c r="Q42" s="188"/>
      <c r="R42" s="189"/>
    </row>
    <row r="43" spans="1:19" s="18" customFormat="1" ht="9" customHeight="1" x14ac:dyDescent="0.25">
      <c r="A43" s="196"/>
      <c r="B43" s="125"/>
      <c r="C43" s="125"/>
      <c r="D43" s="197"/>
      <c r="E43" s="182">
        <v>4</v>
      </c>
      <c r="F43" s="84" t="e">
        <f>IF(E43&gt;$R$47,,UPPER(VLOOKUP(E43,#REF!,2)))</f>
        <v>#REF!</v>
      </c>
      <c r="G43" s="183"/>
      <c r="H43" s="84"/>
      <c r="I43" s="83"/>
      <c r="J43" s="184" t="s">
        <v>8</v>
      </c>
      <c r="K43" s="181"/>
      <c r="L43" s="185"/>
      <c r="M43" s="181"/>
      <c r="N43" s="186"/>
      <c r="O43" s="181"/>
      <c r="P43" s="185"/>
      <c r="Q43" s="181"/>
      <c r="R43" s="186"/>
    </row>
    <row r="44" spans="1:19" s="18" customFormat="1" ht="9" customHeight="1" x14ac:dyDescent="0.25">
      <c r="A44" s="212"/>
      <c r="B44" s="226"/>
      <c r="C44" s="226"/>
      <c r="D44" s="254"/>
      <c r="E44" s="182"/>
      <c r="F44" s="84"/>
      <c r="G44" s="183"/>
      <c r="H44" s="84"/>
      <c r="I44" s="83"/>
      <c r="J44" s="184" t="s">
        <v>9</v>
      </c>
      <c r="K44" s="181"/>
      <c r="L44" s="185"/>
      <c r="M44" s="181"/>
      <c r="N44" s="186"/>
      <c r="O44" s="192"/>
      <c r="P44" s="191"/>
      <c r="Q44" s="192"/>
      <c r="R44" s="193"/>
    </row>
    <row r="45" spans="1:19" s="18" customFormat="1" ht="9" customHeight="1" x14ac:dyDescent="0.25">
      <c r="A45" s="213"/>
      <c r="B45" s="22"/>
      <c r="C45" s="125"/>
      <c r="D45" s="197"/>
      <c r="E45" s="182"/>
      <c r="F45" s="84"/>
      <c r="G45" s="183"/>
      <c r="H45" s="84"/>
      <c r="I45" s="83"/>
      <c r="J45" s="184" t="s">
        <v>10</v>
      </c>
      <c r="K45" s="181"/>
      <c r="L45" s="185"/>
      <c r="M45" s="181"/>
      <c r="N45" s="186"/>
      <c r="O45" s="187" t="s">
        <v>33</v>
      </c>
      <c r="P45" s="188"/>
      <c r="Q45" s="188"/>
      <c r="R45" s="189"/>
    </row>
    <row r="46" spans="1:19" s="18" customFormat="1" ht="9" customHeight="1" x14ac:dyDescent="0.25">
      <c r="A46" s="213"/>
      <c r="B46" s="22"/>
      <c r="C46" s="205"/>
      <c r="D46" s="221"/>
      <c r="E46" s="182"/>
      <c r="F46" s="84"/>
      <c r="G46" s="183"/>
      <c r="H46" s="84"/>
      <c r="I46" s="83"/>
      <c r="J46" s="184" t="s">
        <v>11</v>
      </c>
      <c r="K46" s="181"/>
      <c r="L46" s="185"/>
      <c r="M46" s="181"/>
      <c r="N46" s="186"/>
      <c r="O46" s="181"/>
      <c r="P46" s="185"/>
      <c r="Q46" s="181"/>
      <c r="R46" s="186"/>
    </row>
    <row r="47" spans="1:19" s="18" customFormat="1" ht="9" customHeight="1" x14ac:dyDescent="0.25">
      <c r="A47" s="214"/>
      <c r="B47" s="211"/>
      <c r="C47" s="249"/>
      <c r="D47" s="222"/>
      <c r="E47" s="198"/>
      <c r="F47" s="199"/>
      <c r="G47" s="200"/>
      <c r="H47" s="199"/>
      <c r="I47" s="201"/>
      <c r="J47" s="202" t="s">
        <v>12</v>
      </c>
      <c r="K47" s="192"/>
      <c r="L47" s="191"/>
      <c r="M47" s="192"/>
      <c r="N47" s="193"/>
      <c r="O47" s="192" t="str">
        <f>R4</f>
        <v>Dénes Tibor</v>
      </c>
      <c r="P47" s="191"/>
      <c r="Q47" s="192"/>
      <c r="R47" s="203" t="e">
        <f>MIN(4,#REF!)</f>
        <v>#REF!</v>
      </c>
    </row>
  </sheetData>
  <mergeCells count="1">
    <mergeCell ref="A4:C4"/>
  </mergeCells>
  <conditionalFormatting sqref="E7 E15 E17 E19 E21 E23">
    <cfRule type="expression" dxfId="164" priority="1" stopIfTrue="1">
      <formula>$E7&lt;5</formula>
    </cfRule>
  </conditionalFormatting>
  <conditionalFormatting sqref="F7 F9 F11 F13 F15 F17 F19 F21 F23 F25 F27 F29 F31 F33 F35 F37">
    <cfRule type="cellIs" dxfId="163" priority="2" stopIfTrue="1" operator="equal">
      <formula>"Bye"</formula>
    </cfRule>
  </conditionalFormatting>
  <conditionalFormatting sqref="H7 H9 H11 H13 H15 H17 H19 H21 H23 H25 H27 H29 H31 H33 H35 H37">
    <cfRule type="expression" dxfId="162" priority="9" stopIfTrue="1">
      <formula>AND($E7&lt;9,$C7&gt;0)</formula>
    </cfRule>
  </conditionalFormatting>
  <conditionalFormatting sqref="I8 K10 I12 M14 I16 K18 I20 I24 K26 I28 M30 I32 K34 I36">
    <cfRule type="expression" dxfId="161" priority="6" stopIfTrue="1">
      <formula>AND($O$1="CU",I8="Umpire")</formula>
    </cfRule>
    <cfRule type="expression" dxfId="160" priority="7" stopIfTrue="1">
      <formula>AND($O$1="CU",I8&lt;&gt;"Umpire",J8&lt;&gt;"")</formula>
    </cfRule>
    <cfRule type="expression" dxfId="159" priority="8" stopIfTrue="1">
      <formula>AND($O$1="CU",I8&lt;&gt;"Umpire")</formula>
    </cfRule>
  </conditionalFormatting>
  <conditionalFormatting sqref="J8 L10 J12 N14 J16 L18 J20 J24 L26 J28 N30 J32 L34 J36 R47">
    <cfRule type="expression" dxfId="158" priority="3" stopIfTrue="1">
      <formula>$O$1="CU"</formula>
    </cfRule>
  </conditionalFormatting>
  <conditionalFormatting sqref="K8 M10 K12 O14 K16 M18 K20 K24 M26 K28 O30 K32 M34 K36">
    <cfRule type="expression" dxfId="157" priority="4" stopIfTrue="1">
      <formula>J8="as"</formula>
    </cfRule>
    <cfRule type="expression" dxfId="156" priority="5" stopIfTrue="1">
      <formula>J8="bs"</formula>
    </cfRule>
  </conditionalFormatting>
  <dataValidations count="1">
    <dataValidation type="list" allowBlank="1" showInputMessage="1" sqref="I32 I20 I24 I28 I16 I8 I12 M14 M30 I36 K34 K26 K18 K10" xr:uid="{0C8B1A74-C5C2-4338-894F-1B82D244AF8A}">
      <formula1>$U$7:$U$16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195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95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20654-6A07-4629-AA90-4EB69247B390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C2" sqref="C2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344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281</v>
      </c>
      <c r="C7" s="93" t="s">
        <v>200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345</v>
      </c>
      <c r="C8" s="93" t="s">
        <v>346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347</v>
      </c>
      <c r="C9" s="93" t="s">
        <v>348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 t="s">
        <v>349</v>
      </c>
      <c r="C10" s="93" t="s">
        <v>265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 t="s">
        <v>205</v>
      </c>
      <c r="C11" s="93" t="s">
        <v>154</v>
      </c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 t="s">
        <v>203</v>
      </c>
      <c r="C12" s="93" t="s">
        <v>204</v>
      </c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 t="s">
        <v>202</v>
      </c>
      <c r="C13" s="93" t="s">
        <v>126</v>
      </c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155" priority="7" stopIfTrue="1">
      <formula>$O7&gt;=1</formula>
    </cfRule>
  </conditionalFormatting>
  <conditionalFormatting sqref="B7:D14">
    <cfRule type="expression" dxfId="154" priority="5" stopIfTrue="1">
      <formula>$O7&gt;=1</formula>
    </cfRule>
  </conditionalFormatting>
  <conditionalFormatting sqref="B7:D27">
    <cfRule type="expression" dxfId="153" priority="1" stopIfTrue="1">
      <formula>$Q7&gt;=1</formula>
    </cfRule>
  </conditionalFormatting>
  <conditionalFormatting sqref="E7:E27">
    <cfRule type="expression" dxfId="152" priority="2" stopIfTrue="1">
      <formula>AND(ROUNDDOWN(($A$4-E7)/365.25,0)&lt;=13,G7&lt;&gt;"OK")</formula>
    </cfRule>
    <cfRule type="expression" dxfId="151" priority="3" stopIfTrue="1">
      <formula>AND(ROUNDDOWN(($A$4-E7)/365.25,0)&lt;=14,G7&lt;&gt;"OK")</formula>
    </cfRule>
    <cfRule type="expression" dxfId="150" priority="4" stopIfTrue="1">
      <formula>AND(ROUNDDOWN(($A$4-E7)/365.25,0)&lt;=17,G7&lt;&gt;"OK")</formula>
    </cfRule>
  </conditionalFormatting>
  <conditionalFormatting sqref="E7:E134">
    <cfRule type="expression" dxfId="149" priority="8" stopIfTrue="1">
      <formula>AND(ROUNDDOWN(($A$4-E7)/365.25,0)&lt;=13,#REF!&lt;&gt;"OK")</formula>
    </cfRule>
    <cfRule type="expression" dxfId="148" priority="9" stopIfTrue="1">
      <formula>AND(ROUNDDOWN(($A$4-E7)/365.25,0)&lt;=14,#REF!&lt;&gt;"OK")</formula>
    </cfRule>
    <cfRule type="expression" dxfId="147" priority="10" stopIfTrue="1">
      <formula>AND(ROUNDDOWN(($A$4-E7)/365.25,0)&lt;=17,#REF!&lt;&gt;"OK")</formula>
    </cfRule>
  </conditionalFormatting>
  <conditionalFormatting sqref="H7:H134">
    <cfRule type="cellIs" dxfId="146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297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CB03-05EC-4633-A384-42A2F115C251}">
  <sheetPr>
    <tabColor indexed="11"/>
  </sheetPr>
  <dimension ref="A1:AK49"/>
  <sheetViews>
    <sheetView topLeftCell="A7" workbookViewId="0">
      <selection activeCell="E2" sqref="E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368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87" t="s">
        <v>70</v>
      </c>
      <c r="B7" s="398"/>
      <c r="C7" s="349" t="str">
        <f>IF($B7="","",VLOOKUP($B7,#REF!,5))</f>
        <v/>
      </c>
      <c r="D7" s="349" t="str">
        <f>IF($B7="","",VLOOKUP($B7,#REF!,15))</f>
        <v/>
      </c>
      <c r="E7" s="480" t="s">
        <v>349</v>
      </c>
      <c r="F7" s="348"/>
      <c r="G7" s="480" t="s">
        <v>265</v>
      </c>
      <c r="H7" s="348"/>
      <c r="I7" s="345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Q7" s="392" t="s">
        <v>84</v>
      </c>
      <c r="R7" s="452" t="s">
        <v>120</v>
      </c>
      <c r="S7" s="452" t="s">
        <v>122</v>
      </c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99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Q8" s="394" t="s">
        <v>91</v>
      </c>
      <c r="R8" s="453" t="s">
        <v>121</v>
      </c>
      <c r="S8" s="453" t="s">
        <v>123</v>
      </c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400"/>
      <c r="C9" s="349" t="str">
        <f>IF($B9="","",VLOOKUP($B9,#REF!,5))</f>
        <v/>
      </c>
      <c r="D9" s="349" t="str">
        <f>IF($B9="","",VLOOKUP($B9,#REF!,15))</f>
        <v/>
      </c>
      <c r="E9" s="481" t="s">
        <v>202</v>
      </c>
      <c r="F9" s="350"/>
      <c r="G9" s="481" t="s">
        <v>126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Q9" s="396" t="s">
        <v>92</v>
      </c>
      <c r="R9" s="454" t="s">
        <v>96</v>
      </c>
      <c r="S9" s="454" t="s">
        <v>124</v>
      </c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99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400"/>
      <c r="C11" s="349" t="str">
        <f>IF($B11="","",VLOOKUP($B11,#REF!,5))</f>
        <v/>
      </c>
      <c r="D11" s="349" t="str">
        <f>IF($B11="","",VLOOKUP($B11,#REF!,15))</f>
        <v/>
      </c>
      <c r="E11" s="481" t="s">
        <v>350</v>
      </c>
      <c r="F11" s="350"/>
      <c r="G11" s="481" t="s">
        <v>348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87"/>
      <c r="C12" s="379"/>
      <c r="D12" s="325"/>
      <c r="E12" s="325"/>
      <c r="F12" s="325"/>
      <c r="G12" s="325"/>
      <c r="H12" s="325"/>
      <c r="I12" s="32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87" t="s">
        <v>77</v>
      </c>
      <c r="B13" s="398"/>
      <c r="C13" s="349" t="str">
        <f>IF($B13="","",VLOOKUP($B13,#REF!,5))</f>
        <v/>
      </c>
      <c r="D13" s="349" t="str">
        <f>IF($B13="","",VLOOKUP($B13,#REF!,15))</f>
        <v/>
      </c>
      <c r="E13" s="480" t="s">
        <v>345</v>
      </c>
      <c r="F13" s="348"/>
      <c r="G13" s="480" t="s">
        <v>346</v>
      </c>
      <c r="H13" s="348"/>
      <c r="I13" s="345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56"/>
      <c r="B14" s="399"/>
      <c r="C14" s="357"/>
      <c r="D14" s="357"/>
      <c r="E14" s="357"/>
      <c r="F14" s="357"/>
      <c r="G14" s="357"/>
      <c r="H14" s="357"/>
      <c r="I14" s="357"/>
      <c r="J14" s="325"/>
      <c r="K14" s="356"/>
      <c r="L14" s="356"/>
      <c r="M14" s="410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56" t="s">
        <v>78</v>
      </c>
      <c r="B15" s="400"/>
      <c r="C15" s="349" t="str">
        <f>IF($B15="","",VLOOKUP($B15,#REF!,5))</f>
        <v/>
      </c>
      <c r="D15" s="349" t="str">
        <f>IF($B15="","",VLOOKUP($B15,#REF!,15))</f>
        <v/>
      </c>
      <c r="E15" s="481" t="s">
        <v>205</v>
      </c>
      <c r="F15" s="350"/>
      <c r="G15" s="481" t="s">
        <v>154</v>
      </c>
      <c r="H15" s="350"/>
      <c r="I15" s="344" t="str">
        <f>IF($B15="","",VLOOKUP($B15,#REF!,4))</f>
        <v/>
      </c>
      <c r="J15" s="325"/>
      <c r="K15" s="484"/>
      <c r="L15" s="404" t="str">
        <f>IF(K15="","",CONCATENATE(VLOOKUP($Y$3,$AB$1:$AK$1,K15)," pont"))</f>
        <v/>
      </c>
      <c r="M15" s="409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56"/>
      <c r="B16" s="399"/>
      <c r="C16" s="357"/>
      <c r="D16" s="357"/>
      <c r="E16" s="357"/>
      <c r="F16" s="357"/>
      <c r="G16" s="357"/>
      <c r="H16" s="357"/>
      <c r="I16" s="357"/>
      <c r="J16" s="325"/>
      <c r="K16" s="356"/>
      <c r="L16" s="356"/>
      <c r="M16" s="410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56" t="s">
        <v>79</v>
      </c>
      <c r="B17" s="400"/>
      <c r="C17" s="349" t="str">
        <f>IF($B17="","",VLOOKUP($B17,#REF!,5))</f>
        <v/>
      </c>
      <c r="D17" s="349" t="str">
        <f>IF($B17="","",VLOOKUP($B17,#REF!,15))</f>
        <v/>
      </c>
      <c r="E17" s="481" t="s">
        <v>203</v>
      </c>
      <c r="F17" s="350"/>
      <c r="G17" s="481" t="s">
        <v>204</v>
      </c>
      <c r="H17" s="350"/>
      <c r="I17" s="344" t="str">
        <f>IF($B17="","",VLOOKUP($B17,#REF!,4))</f>
        <v/>
      </c>
      <c r="J17" s="325"/>
      <c r="K17" s="484"/>
      <c r="L17" s="404" t="str">
        <f>IF(K17="","",CONCATENATE(VLOOKUP($Y$3,$AB$1:$AK$1,K17)," pont"))</f>
        <v/>
      </c>
      <c r="M17" s="409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x14ac:dyDescent="0.25">
      <c r="A18" s="356"/>
      <c r="B18" s="399"/>
      <c r="C18" s="357"/>
      <c r="D18" s="357"/>
      <c r="E18" s="357"/>
      <c r="F18" s="357"/>
      <c r="G18" s="357"/>
      <c r="H18" s="357"/>
      <c r="I18" s="357"/>
      <c r="J18" s="325"/>
      <c r="K18" s="356"/>
      <c r="L18" s="356"/>
      <c r="M18" s="410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x14ac:dyDescent="0.25">
      <c r="A19" s="356" t="s">
        <v>83</v>
      </c>
      <c r="B19" s="400"/>
      <c r="C19" s="349" t="str">
        <f>IF($B19="","",VLOOKUP($B19,#REF!,5))</f>
        <v/>
      </c>
      <c r="D19" s="349" t="str">
        <f>IF($B19="","",VLOOKUP($B19,#REF!,15))</f>
        <v/>
      </c>
      <c r="E19" s="481" t="s">
        <v>175</v>
      </c>
      <c r="F19" s="350"/>
      <c r="G19" s="481" t="s">
        <v>200</v>
      </c>
      <c r="H19" s="350"/>
      <c r="I19" s="344" t="str">
        <f>IF($B19="","",VLOOKUP($B19,#REF!,4))</f>
        <v/>
      </c>
      <c r="J19" s="325"/>
      <c r="K19" s="484"/>
      <c r="L19" s="404" t="str">
        <f>IF(K19="","",CONCATENATE(VLOOKUP($Y$3,$AB$1:$AK$1,K19)," pont"))</f>
        <v/>
      </c>
      <c r="M19" s="409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x14ac:dyDescent="0.25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x14ac:dyDescent="0.25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25"/>
      <c r="B22" s="555"/>
      <c r="C22" s="555"/>
      <c r="D22" s="552" t="str">
        <f>E7</f>
        <v>Tardos</v>
      </c>
      <c r="E22" s="552"/>
      <c r="F22" s="552" t="str">
        <f>E9</f>
        <v>Pacsirta</v>
      </c>
      <c r="G22" s="552"/>
      <c r="H22" s="552" t="str">
        <f>E11</f>
        <v>Czibrus</v>
      </c>
      <c r="I22" s="552"/>
      <c r="J22" s="325"/>
      <c r="K22" s="325"/>
      <c r="L22" s="325"/>
      <c r="M22" s="388" t="s">
        <v>74</v>
      </c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ht="18.75" customHeight="1" x14ac:dyDescent="0.25">
      <c r="A23" s="386" t="s">
        <v>70</v>
      </c>
      <c r="B23" s="548" t="str">
        <f>E7</f>
        <v>Tardos</v>
      </c>
      <c r="C23" s="548"/>
      <c r="D23" s="551"/>
      <c r="E23" s="551"/>
      <c r="F23" s="556"/>
      <c r="G23" s="550"/>
      <c r="H23" s="556"/>
      <c r="I23" s="550"/>
      <c r="J23" s="325"/>
      <c r="K23" s="325"/>
      <c r="L23" s="325"/>
      <c r="M23" s="486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ht="18.75" customHeight="1" x14ac:dyDescent="0.25">
      <c r="A24" s="386" t="s">
        <v>71</v>
      </c>
      <c r="B24" s="548" t="str">
        <f>E9</f>
        <v>Pacsirta</v>
      </c>
      <c r="C24" s="548"/>
      <c r="D24" s="556"/>
      <c r="E24" s="550"/>
      <c r="F24" s="551"/>
      <c r="G24" s="551"/>
      <c r="H24" s="556"/>
      <c r="I24" s="550"/>
      <c r="J24" s="325"/>
      <c r="K24" s="325"/>
      <c r="L24" s="325"/>
      <c r="M24" s="486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ht="18.75" customHeight="1" x14ac:dyDescent="0.25">
      <c r="A25" s="386" t="s">
        <v>72</v>
      </c>
      <c r="B25" s="548" t="str">
        <f>E11</f>
        <v>Czibrus</v>
      </c>
      <c r="C25" s="548"/>
      <c r="D25" s="556"/>
      <c r="E25" s="550"/>
      <c r="F25" s="556"/>
      <c r="G25" s="550"/>
      <c r="H25" s="551"/>
      <c r="I25" s="551"/>
      <c r="J25" s="325"/>
      <c r="K25" s="325"/>
      <c r="L25" s="325"/>
      <c r="M25" s="486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89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ht="18.75" customHeight="1" x14ac:dyDescent="0.25">
      <c r="A27" s="325"/>
      <c r="B27" s="555"/>
      <c r="C27" s="555"/>
      <c r="D27" s="552" t="str">
        <f>E13</f>
        <v>Ravasz</v>
      </c>
      <c r="E27" s="552"/>
      <c r="F27" s="552" t="str">
        <f>E15</f>
        <v>Fritz</v>
      </c>
      <c r="G27" s="552"/>
      <c r="H27" s="552" t="str">
        <f>E17</f>
        <v>Egri</v>
      </c>
      <c r="I27" s="552"/>
      <c r="J27" s="552" t="str">
        <f>E19</f>
        <v>Göbölyös</v>
      </c>
      <c r="K27" s="552"/>
      <c r="L27" s="325"/>
      <c r="M27" s="389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ht="18.75" customHeight="1" x14ac:dyDescent="0.25">
      <c r="A28" s="386" t="s">
        <v>77</v>
      </c>
      <c r="B28" s="548" t="str">
        <f>E13</f>
        <v>Ravasz</v>
      </c>
      <c r="C28" s="548"/>
      <c r="D28" s="551"/>
      <c r="E28" s="551"/>
      <c r="F28" s="556"/>
      <c r="G28" s="550"/>
      <c r="H28" s="556"/>
      <c r="I28" s="550"/>
      <c r="J28" s="557"/>
      <c r="K28" s="552"/>
      <c r="L28" s="325"/>
      <c r="M28" s="486"/>
    </row>
    <row r="29" spans="1:37" ht="18.75" customHeight="1" x14ac:dyDescent="0.25">
      <c r="A29" s="386" t="s">
        <v>78</v>
      </c>
      <c r="B29" s="548" t="str">
        <f>E15</f>
        <v>Fritz</v>
      </c>
      <c r="C29" s="548"/>
      <c r="D29" s="556"/>
      <c r="E29" s="550"/>
      <c r="F29" s="551"/>
      <c r="G29" s="551"/>
      <c r="H29" s="556"/>
      <c r="I29" s="550"/>
      <c r="J29" s="556"/>
      <c r="K29" s="550"/>
      <c r="L29" s="325"/>
      <c r="M29" s="486"/>
    </row>
    <row r="30" spans="1:37" ht="18.75" customHeight="1" x14ac:dyDescent="0.25">
      <c r="A30" s="386" t="s">
        <v>79</v>
      </c>
      <c r="B30" s="548" t="str">
        <f>E17</f>
        <v>Egri</v>
      </c>
      <c r="C30" s="548"/>
      <c r="D30" s="556"/>
      <c r="E30" s="550"/>
      <c r="F30" s="556"/>
      <c r="G30" s="550"/>
      <c r="H30" s="551"/>
      <c r="I30" s="551"/>
      <c r="J30" s="565"/>
      <c r="K30" s="566"/>
      <c r="L30" s="325"/>
      <c r="M30" s="486"/>
    </row>
    <row r="31" spans="1:37" ht="18.75" customHeight="1" x14ac:dyDescent="0.25">
      <c r="A31" s="386" t="s">
        <v>83</v>
      </c>
      <c r="B31" s="548" t="str">
        <f>E19</f>
        <v>Göbölyös</v>
      </c>
      <c r="C31" s="548"/>
      <c r="D31" s="556"/>
      <c r="E31" s="550"/>
      <c r="F31" s="556"/>
      <c r="G31" s="550"/>
      <c r="H31" s="557"/>
      <c r="I31" s="552"/>
      <c r="J31" s="551"/>
      <c r="K31" s="551"/>
      <c r="L31" s="325"/>
      <c r="M31" s="486"/>
    </row>
    <row r="32" spans="1:37" ht="18.75" customHeight="1" x14ac:dyDescent="0.25">
      <c r="A32" s="204"/>
      <c r="B32" s="390"/>
      <c r="C32" s="390"/>
      <c r="D32" s="204"/>
      <c r="E32" s="204"/>
      <c r="F32" s="204"/>
      <c r="G32" s="204"/>
      <c r="H32" s="204"/>
      <c r="I32" s="204"/>
      <c r="J32" s="325"/>
      <c r="K32" s="325"/>
      <c r="L32" s="325"/>
      <c r="M32" s="391"/>
    </row>
    <row r="33" spans="1:18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</row>
    <row r="34" spans="1:18" x14ac:dyDescent="0.25">
      <c r="A34" s="325" t="s">
        <v>64</v>
      </c>
      <c r="B34" s="325"/>
      <c r="C34" s="562"/>
      <c r="D34" s="563"/>
      <c r="E34" s="356" t="s">
        <v>81</v>
      </c>
      <c r="F34" s="564"/>
      <c r="G34" s="564"/>
      <c r="H34" s="325"/>
      <c r="I34" s="487"/>
      <c r="J34" s="325"/>
      <c r="K34" s="325"/>
      <c r="L34" s="325"/>
      <c r="M34" s="325"/>
    </row>
    <row r="35" spans="1:18" x14ac:dyDescent="0.25">
      <c r="A35" s="325"/>
      <c r="B35" s="325"/>
      <c r="C35" s="325"/>
      <c r="D35" s="325"/>
      <c r="E35" s="325"/>
      <c r="F35" s="356"/>
      <c r="G35" s="356"/>
      <c r="H35" s="325"/>
      <c r="I35" s="325"/>
      <c r="J35" s="325"/>
      <c r="K35" s="325"/>
      <c r="L35" s="325"/>
      <c r="M35" s="325"/>
    </row>
    <row r="36" spans="1:18" x14ac:dyDescent="0.25">
      <c r="A36" s="325" t="s">
        <v>80</v>
      </c>
      <c r="B36" s="325"/>
      <c r="C36" s="562"/>
      <c r="D36" s="563"/>
      <c r="E36" s="356" t="s">
        <v>81</v>
      </c>
      <c r="F36" s="564"/>
      <c r="G36" s="563"/>
      <c r="H36" s="325"/>
      <c r="I36" s="487"/>
      <c r="J36" s="325"/>
      <c r="K36" s="325"/>
      <c r="L36" s="325"/>
      <c r="M36" s="325"/>
    </row>
    <row r="37" spans="1:18" x14ac:dyDescent="0.25">
      <c r="A37" s="325"/>
      <c r="B37" s="325"/>
      <c r="C37" s="356"/>
      <c r="D37" s="356"/>
      <c r="E37" s="356"/>
      <c r="F37" s="356"/>
      <c r="G37" s="356"/>
      <c r="H37" s="325"/>
      <c r="I37" s="325"/>
      <c r="J37" s="325"/>
      <c r="K37" s="325"/>
      <c r="L37" s="325"/>
      <c r="M37" s="325"/>
    </row>
    <row r="38" spans="1:18" x14ac:dyDescent="0.25">
      <c r="A38" s="325" t="s">
        <v>82</v>
      </c>
      <c r="B38" s="325"/>
      <c r="C38" s="562"/>
      <c r="D38" s="563"/>
      <c r="E38" s="356" t="s">
        <v>81</v>
      </c>
      <c r="F38" s="564"/>
      <c r="G38" s="563"/>
      <c r="H38" s="325"/>
      <c r="I38" s="487"/>
      <c r="J38" s="325"/>
      <c r="K38" s="325"/>
      <c r="L38" s="325"/>
      <c r="M38" s="325"/>
    </row>
    <row r="39" spans="1:18" x14ac:dyDescent="0.25">
      <c r="A39" s="325"/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</row>
    <row r="40" spans="1:18" x14ac:dyDescent="0.25">
      <c r="A40" s="325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03"/>
      <c r="M40" s="325"/>
    </row>
    <row r="41" spans="1:18" x14ac:dyDescent="0.25">
      <c r="A41" s="170" t="s">
        <v>45</v>
      </c>
      <c r="B41" s="171"/>
      <c r="C41" s="255"/>
      <c r="D41" s="362" t="s">
        <v>4</v>
      </c>
      <c r="E41" s="363" t="s">
        <v>47</v>
      </c>
      <c r="F41" s="377"/>
      <c r="G41" s="362" t="s">
        <v>4</v>
      </c>
      <c r="H41" s="363" t="s">
        <v>60</v>
      </c>
      <c r="I41" s="210"/>
      <c r="J41" s="363" t="s">
        <v>61</v>
      </c>
      <c r="K41" s="209" t="s">
        <v>62</v>
      </c>
      <c r="L41" s="33"/>
      <c r="M41" s="377"/>
      <c r="P41" s="358"/>
      <c r="Q41" s="358"/>
      <c r="R41" s="359"/>
    </row>
    <row r="42" spans="1:18" x14ac:dyDescent="0.25">
      <c r="A42" s="336" t="s">
        <v>46</v>
      </c>
      <c r="B42" s="337"/>
      <c r="C42" s="339"/>
      <c r="D42" s="364">
        <v>1</v>
      </c>
      <c r="E42" s="546" t="e">
        <f>IF(D42&gt;$R$44,,UPPER(VLOOKUP(D42,#REF!,2)))</f>
        <v>#REF!</v>
      </c>
      <c r="F42" s="546"/>
      <c r="G42" s="371" t="s">
        <v>5</v>
      </c>
      <c r="H42" s="337"/>
      <c r="I42" s="365"/>
      <c r="J42" s="372"/>
      <c r="K42" s="331" t="s">
        <v>51</v>
      </c>
      <c r="L42" s="378"/>
      <c r="M42" s="366"/>
      <c r="P42" s="360"/>
      <c r="Q42" s="360"/>
      <c r="R42" s="185"/>
    </row>
    <row r="43" spans="1:18" x14ac:dyDescent="0.25">
      <c r="A43" s="340" t="s">
        <v>59</v>
      </c>
      <c r="B43" s="208"/>
      <c r="C43" s="342"/>
      <c r="D43" s="367">
        <v>2</v>
      </c>
      <c r="E43" s="547" t="e">
        <f>IF(D43&gt;$R$44,,UPPER(VLOOKUP(D43,#REF!,2)))</f>
        <v>#REF!</v>
      </c>
      <c r="F43" s="547"/>
      <c r="G43" s="373" t="s">
        <v>6</v>
      </c>
      <c r="H43" s="82"/>
      <c r="I43" s="329"/>
      <c r="J43" s="83"/>
      <c r="K43" s="375"/>
      <c r="L43" s="303"/>
      <c r="M43" s="370"/>
      <c r="P43" s="185"/>
      <c r="Q43" s="181"/>
      <c r="R43" s="185"/>
    </row>
    <row r="44" spans="1:18" x14ac:dyDescent="0.25">
      <c r="A44" s="223"/>
      <c r="B44" s="224"/>
      <c r="C44" s="225"/>
      <c r="D44" s="367"/>
      <c r="E44" s="84"/>
      <c r="F44" s="325"/>
      <c r="G44" s="373" t="s">
        <v>7</v>
      </c>
      <c r="H44" s="82"/>
      <c r="I44" s="329"/>
      <c r="J44" s="83"/>
      <c r="K44" s="331" t="s">
        <v>52</v>
      </c>
      <c r="L44" s="378"/>
      <c r="M44" s="366"/>
      <c r="P44" s="360"/>
      <c r="Q44" s="360"/>
      <c r="R44" s="361" t="e">
        <f>MIN(4,#REF!)</f>
        <v>#REF!</v>
      </c>
    </row>
    <row r="45" spans="1:18" x14ac:dyDescent="0.25">
      <c r="A45" s="196"/>
      <c r="B45" s="125"/>
      <c r="C45" s="197"/>
      <c r="D45" s="367"/>
      <c r="E45" s="84"/>
      <c r="F45" s="325"/>
      <c r="G45" s="373" t="s">
        <v>8</v>
      </c>
      <c r="H45" s="82"/>
      <c r="I45" s="329"/>
      <c r="J45" s="83"/>
      <c r="K45" s="376"/>
      <c r="L45" s="325"/>
      <c r="M45" s="368"/>
      <c r="P45" s="185"/>
      <c r="Q45" s="181"/>
      <c r="R45" s="185"/>
    </row>
    <row r="46" spans="1:18" x14ac:dyDescent="0.25">
      <c r="A46" s="212"/>
      <c r="B46" s="226"/>
      <c r="C46" s="254"/>
      <c r="D46" s="367"/>
      <c r="E46" s="84"/>
      <c r="F46" s="325"/>
      <c r="G46" s="373" t="s">
        <v>9</v>
      </c>
      <c r="H46" s="82"/>
      <c r="I46" s="329"/>
      <c r="J46" s="83"/>
      <c r="K46" s="340"/>
      <c r="L46" s="303"/>
      <c r="M46" s="370"/>
      <c r="P46" s="185"/>
      <c r="Q46" s="181"/>
      <c r="R46" s="185"/>
    </row>
    <row r="47" spans="1:18" x14ac:dyDescent="0.25">
      <c r="A47" s="213"/>
      <c r="B47" s="22"/>
      <c r="C47" s="197"/>
      <c r="D47" s="367"/>
      <c r="E47" s="84"/>
      <c r="F47" s="325"/>
      <c r="G47" s="373" t="s">
        <v>10</v>
      </c>
      <c r="H47" s="82"/>
      <c r="I47" s="329"/>
      <c r="J47" s="83"/>
      <c r="K47" s="331" t="s">
        <v>33</v>
      </c>
      <c r="L47" s="378"/>
      <c r="M47" s="366"/>
      <c r="P47" s="360"/>
      <c r="Q47" s="360"/>
      <c r="R47" s="185"/>
    </row>
    <row r="48" spans="1:18" x14ac:dyDescent="0.25">
      <c r="A48" s="213"/>
      <c r="B48" s="22"/>
      <c r="C48" s="221"/>
      <c r="D48" s="367"/>
      <c r="E48" s="84"/>
      <c r="F48" s="325"/>
      <c r="G48" s="373" t="s">
        <v>11</v>
      </c>
      <c r="H48" s="82"/>
      <c r="I48" s="329"/>
      <c r="J48" s="83"/>
      <c r="K48" s="376"/>
      <c r="L48" s="325"/>
      <c r="M48" s="368"/>
      <c r="P48" s="185"/>
      <c r="Q48" s="181"/>
      <c r="R48" s="185"/>
    </row>
    <row r="49" spans="1:18" x14ac:dyDescent="0.25">
      <c r="A49" s="214"/>
      <c r="B49" s="211"/>
      <c r="C49" s="222"/>
      <c r="D49" s="369"/>
      <c r="E49" s="199"/>
      <c r="F49" s="303"/>
      <c r="G49" s="374" t="s">
        <v>12</v>
      </c>
      <c r="H49" s="208"/>
      <c r="I49" s="333"/>
      <c r="J49" s="201"/>
      <c r="K49" s="340" t="str">
        <f>L4</f>
        <v>Dénes Tibor</v>
      </c>
      <c r="L49" s="303"/>
      <c r="M49" s="370"/>
      <c r="P49" s="185"/>
      <c r="Q49" s="181"/>
      <c r="R49" s="361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145" priority="2" stopIfTrue="1" operator="equal">
      <formula>"Bye"</formula>
    </cfRule>
  </conditionalFormatting>
  <conditionalFormatting sqref="R44 R49">
    <cfRule type="expression" dxfId="14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A4BA-34B5-4286-9DE5-F2DED83DCC8F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F10" sqref="F10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206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207</v>
      </c>
      <c r="C7" s="93" t="s">
        <v>351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352</v>
      </c>
      <c r="C8" s="93" t="s">
        <v>249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196</v>
      </c>
      <c r="C9" s="93" t="s">
        <v>197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 t="s">
        <v>208</v>
      </c>
      <c r="C10" s="93" t="s">
        <v>353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 t="s">
        <v>354</v>
      </c>
      <c r="C11" s="93" t="s">
        <v>165</v>
      </c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 t="s">
        <v>355</v>
      </c>
      <c r="C12" s="93" t="s">
        <v>356</v>
      </c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143" priority="7" stopIfTrue="1">
      <formula>$O7&gt;=1</formula>
    </cfRule>
  </conditionalFormatting>
  <conditionalFormatting sqref="B7:D14">
    <cfRule type="expression" dxfId="142" priority="5" stopIfTrue="1">
      <formula>$O7&gt;=1</formula>
    </cfRule>
  </conditionalFormatting>
  <conditionalFormatting sqref="B7:D27">
    <cfRule type="expression" dxfId="141" priority="1" stopIfTrue="1">
      <formula>$Q7&gt;=1</formula>
    </cfRule>
  </conditionalFormatting>
  <conditionalFormatting sqref="E7:E27">
    <cfRule type="expression" dxfId="140" priority="2" stopIfTrue="1">
      <formula>AND(ROUNDDOWN(($A$4-E7)/365.25,0)&lt;=13,G7&lt;&gt;"OK")</formula>
    </cfRule>
    <cfRule type="expression" dxfId="139" priority="3" stopIfTrue="1">
      <formula>AND(ROUNDDOWN(($A$4-E7)/365.25,0)&lt;=14,G7&lt;&gt;"OK")</formula>
    </cfRule>
    <cfRule type="expression" dxfId="138" priority="4" stopIfTrue="1">
      <formula>AND(ROUNDDOWN(($A$4-E7)/365.25,0)&lt;=17,G7&lt;&gt;"OK")</formula>
    </cfRule>
  </conditionalFormatting>
  <conditionalFormatting sqref="E7:E134">
    <cfRule type="expression" dxfId="137" priority="8" stopIfTrue="1">
      <formula>AND(ROUNDDOWN(($A$4-E7)/365.25,0)&lt;=13,#REF!&lt;&gt;"OK")</formula>
    </cfRule>
    <cfRule type="expression" dxfId="136" priority="9" stopIfTrue="1">
      <formula>AND(ROUNDDOWN(($A$4-E7)/365.25,0)&lt;=14,#REF!&lt;&gt;"OK")</formula>
    </cfRule>
    <cfRule type="expression" dxfId="135" priority="10" stopIfTrue="1">
      <formula>AND(ROUNDDOWN(($A$4-E7)/365.25,0)&lt;=17,#REF!&lt;&gt;"OK")</formula>
    </cfRule>
  </conditionalFormatting>
  <conditionalFormatting sqref="H7:H134">
    <cfRule type="cellIs" dxfId="134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049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6D97-1BE0-4DDC-BEAC-1A28F7CC67E1}">
  <sheetPr>
    <tabColor indexed="11"/>
  </sheetPr>
  <dimension ref="A1:AK49"/>
  <sheetViews>
    <sheetView workbookViewId="0">
      <selection activeCell="Q33" sqref="Q3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206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87" t="s">
        <v>70</v>
      </c>
      <c r="B7" s="398"/>
      <c r="C7" s="349" t="str">
        <f>IF($B7="","",VLOOKUP($B7,#REF!,5))</f>
        <v/>
      </c>
      <c r="D7" s="349" t="str">
        <f>IF($B7="","",VLOOKUP($B7,#REF!,15))</f>
        <v/>
      </c>
      <c r="E7" s="480" t="s">
        <v>207</v>
      </c>
      <c r="F7" s="348"/>
      <c r="G7" s="480" t="s">
        <v>351</v>
      </c>
      <c r="H7" s="348"/>
      <c r="I7" s="345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Q7" s="392" t="s">
        <v>84</v>
      </c>
      <c r="R7" s="452" t="s">
        <v>120</v>
      </c>
      <c r="S7" s="452" t="s">
        <v>122</v>
      </c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99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Q8" s="394" t="s">
        <v>91</v>
      </c>
      <c r="R8" s="453" t="s">
        <v>121</v>
      </c>
      <c r="S8" s="453" t="s">
        <v>123</v>
      </c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400"/>
      <c r="C9" s="349" t="str">
        <f>IF($B9="","",VLOOKUP($B9,#REF!,5))</f>
        <v/>
      </c>
      <c r="D9" s="349" t="str">
        <f>IF($B9="","",VLOOKUP($B9,#REF!,15))</f>
        <v/>
      </c>
      <c r="E9" s="481" t="s">
        <v>208</v>
      </c>
      <c r="F9" s="350"/>
      <c r="G9" s="481" t="s">
        <v>353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Q9" s="396" t="s">
        <v>92</v>
      </c>
      <c r="R9" s="454" t="s">
        <v>96</v>
      </c>
      <c r="S9" s="454" t="s">
        <v>124</v>
      </c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99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400"/>
      <c r="C11" s="349" t="str">
        <f>IF($B11="","",VLOOKUP($B11,#REF!,5))</f>
        <v/>
      </c>
      <c r="D11" s="349" t="str">
        <f>IF($B11="","",VLOOKUP($B11,#REF!,15))</f>
        <v/>
      </c>
      <c r="E11" s="481" t="s">
        <v>357</v>
      </c>
      <c r="F11" s="350"/>
      <c r="G11" s="481" t="s">
        <v>356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87"/>
      <c r="C12" s="379"/>
      <c r="D12" s="325"/>
      <c r="E12" s="325"/>
      <c r="F12" s="325"/>
      <c r="G12" s="325"/>
      <c r="H12" s="325"/>
      <c r="I12" s="32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87" t="s">
        <v>77</v>
      </c>
      <c r="B13" s="398"/>
      <c r="C13" s="349" t="str">
        <f>IF($B13="","",VLOOKUP($B13,#REF!,5))</f>
        <v/>
      </c>
      <c r="D13" s="349" t="str">
        <f>IF($B13="","",VLOOKUP($B13,#REF!,15))</f>
        <v/>
      </c>
      <c r="E13" s="480" t="s">
        <v>182</v>
      </c>
      <c r="F13" s="348"/>
      <c r="G13" s="480" t="s">
        <v>165</v>
      </c>
      <c r="H13" s="348"/>
      <c r="I13" s="345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56"/>
      <c r="B14" s="399"/>
      <c r="C14" s="357"/>
      <c r="D14" s="357"/>
      <c r="E14" s="357"/>
      <c r="F14" s="357"/>
      <c r="G14" s="357"/>
      <c r="H14" s="357"/>
      <c r="I14" s="357"/>
      <c r="J14" s="325"/>
      <c r="K14" s="356"/>
      <c r="L14" s="356"/>
      <c r="M14" s="410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56" t="s">
        <v>78</v>
      </c>
      <c r="B15" s="400"/>
      <c r="C15" s="349" t="str">
        <f>IF($B15="","",VLOOKUP($B15,#REF!,5))</f>
        <v/>
      </c>
      <c r="D15" s="349" t="str">
        <f>IF($B15="","",VLOOKUP($B15,#REF!,15))</f>
        <v/>
      </c>
      <c r="E15" s="481" t="s">
        <v>196</v>
      </c>
      <c r="F15" s="350"/>
      <c r="G15" s="481" t="s">
        <v>197</v>
      </c>
      <c r="H15" s="350"/>
      <c r="I15" s="344" t="str">
        <f>IF($B15="","",VLOOKUP($B15,#REF!,4))</f>
        <v/>
      </c>
      <c r="J15" s="325"/>
      <c r="K15" s="484"/>
      <c r="L15" s="404" t="str">
        <f>IF(K15="","",CONCATENATE(VLOOKUP($Y$3,$AB$1:$AK$1,K15)," pont"))</f>
        <v/>
      </c>
      <c r="M15" s="409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56"/>
      <c r="B16" s="399"/>
      <c r="C16" s="357"/>
      <c r="D16" s="357"/>
      <c r="E16" s="357"/>
      <c r="F16" s="357"/>
      <c r="G16" s="357"/>
      <c r="H16" s="357"/>
      <c r="I16" s="357"/>
      <c r="J16" s="325"/>
      <c r="K16" s="356"/>
      <c r="L16" s="356"/>
      <c r="M16" s="410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56" t="s">
        <v>79</v>
      </c>
      <c r="B17" s="400"/>
      <c r="C17" s="349" t="str">
        <f>IF($B17="","",VLOOKUP($B17,#REF!,5))</f>
        <v/>
      </c>
      <c r="D17" s="349" t="str">
        <f>IF($B17="","",VLOOKUP($B17,#REF!,15))</f>
        <v/>
      </c>
      <c r="E17" s="500"/>
      <c r="F17" s="350"/>
      <c r="G17" s="500"/>
      <c r="H17" s="350"/>
      <c r="I17" s="344" t="str">
        <f>IF($B17="","",VLOOKUP($B17,#REF!,4))</f>
        <v/>
      </c>
      <c r="J17" s="325"/>
      <c r="K17" s="484"/>
      <c r="L17" s="404" t="str">
        <f>IF(K17="","",CONCATENATE(VLOOKUP($Y$3,$AB$1:$AK$1,K17)," pont"))</f>
        <v/>
      </c>
      <c r="M17" s="409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x14ac:dyDescent="0.25">
      <c r="A18" s="356"/>
      <c r="B18" s="399"/>
      <c r="C18" s="357"/>
      <c r="D18" s="357"/>
      <c r="E18" s="357"/>
      <c r="F18" s="357"/>
      <c r="G18" s="357"/>
      <c r="H18" s="357"/>
      <c r="I18" s="357"/>
      <c r="J18" s="325"/>
      <c r="K18" s="356"/>
      <c r="L18" s="356"/>
      <c r="M18" s="410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x14ac:dyDescent="0.25">
      <c r="A19" s="356" t="s">
        <v>83</v>
      </c>
      <c r="B19" s="400"/>
      <c r="C19" s="349" t="str">
        <f>IF($B19="","",VLOOKUP($B19,#REF!,5))</f>
        <v/>
      </c>
      <c r="D19" s="349" t="str">
        <f>IF($B19="","",VLOOKUP($B19,#REF!,15))</f>
        <v/>
      </c>
      <c r="E19" s="481"/>
      <c r="F19" s="350"/>
      <c r="G19" s="481"/>
      <c r="H19" s="350"/>
      <c r="I19" s="344" t="str">
        <f>IF($B19="","",VLOOKUP($B19,#REF!,4))</f>
        <v/>
      </c>
      <c r="J19" s="325"/>
      <c r="K19" s="484"/>
      <c r="L19" s="404" t="str">
        <f>IF(K19="","",CONCATENATE(VLOOKUP($Y$3,$AB$1:$AK$1,K19)," pont"))</f>
        <v/>
      </c>
      <c r="M19" s="409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x14ac:dyDescent="0.25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x14ac:dyDescent="0.25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25"/>
      <c r="B22" s="555"/>
      <c r="C22" s="555"/>
      <c r="D22" s="552" t="str">
        <f>E7</f>
        <v>Varga</v>
      </c>
      <c r="E22" s="552"/>
      <c r="F22" s="552" t="str">
        <f>E9</f>
        <v>Keszei</v>
      </c>
      <c r="G22" s="552"/>
      <c r="H22" s="552" t="str">
        <f>E11</f>
        <v>Csepa</v>
      </c>
      <c r="I22" s="552"/>
      <c r="J22" s="325"/>
      <c r="K22" s="325"/>
      <c r="L22" s="325"/>
      <c r="M22" s="388" t="s">
        <v>74</v>
      </c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ht="18.75" customHeight="1" x14ac:dyDescent="0.25">
      <c r="A23" s="386" t="s">
        <v>70</v>
      </c>
      <c r="B23" s="548" t="str">
        <f>E7</f>
        <v>Varga</v>
      </c>
      <c r="C23" s="548"/>
      <c r="D23" s="551"/>
      <c r="E23" s="551"/>
      <c r="F23" s="556"/>
      <c r="G23" s="550"/>
      <c r="H23" s="556"/>
      <c r="I23" s="550"/>
      <c r="J23" s="325"/>
      <c r="K23" s="325"/>
      <c r="L23" s="325"/>
      <c r="M23" s="486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ht="18.75" customHeight="1" x14ac:dyDescent="0.25">
      <c r="A24" s="386" t="s">
        <v>71</v>
      </c>
      <c r="B24" s="548" t="str">
        <f>E9</f>
        <v>Keszei</v>
      </c>
      <c r="C24" s="548"/>
      <c r="D24" s="556"/>
      <c r="E24" s="550"/>
      <c r="F24" s="551"/>
      <c r="G24" s="551"/>
      <c r="H24" s="556"/>
      <c r="I24" s="550"/>
      <c r="J24" s="325"/>
      <c r="K24" s="325"/>
      <c r="L24" s="325"/>
      <c r="M24" s="486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ht="18.75" customHeight="1" x14ac:dyDescent="0.25">
      <c r="A25" s="386" t="s">
        <v>72</v>
      </c>
      <c r="B25" s="548" t="str">
        <f>E11</f>
        <v>Csepa</v>
      </c>
      <c r="C25" s="548"/>
      <c r="D25" s="556"/>
      <c r="E25" s="550"/>
      <c r="F25" s="556"/>
      <c r="G25" s="550"/>
      <c r="H25" s="551"/>
      <c r="I25" s="551"/>
      <c r="J25" s="325"/>
      <c r="K25" s="325"/>
      <c r="L25" s="325"/>
      <c r="M25" s="486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89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ht="18.75" customHeight="1" x14ac:dyDescent="0.25">
      <c r="A27" s="325"/>
      <c r="B27" s="555"/>
      <c r="C27" s="555"/>
      <c r="D27" s="552" t="str">
        <f>E13</f>
        <v>Marosvölgyi</v>
      </c>
      <c r="E27" s="552"/>
      <c r="F27" s="552" t="str">
        <f>E15</f>
        <v>Sárkány</v>
      </c>
      <c r="G27" s="552"/>
      <c r="H27" s="552"/>
      <c r="I27" s="552"/>
      <c r="J27" s="552"/>
      <c r="K27" s="552"/>
      <c r="L27" s="325"/>
      <c r="M27" s="389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ht="18.75" customHeight="1" x14ac:dyDescent="0.25">
      <c r="A28" s="386" t="s">
        <v>77</v>
      </c>
      <c r="B28" s="548" t="str">
        <f>E13</f>
        <v>Marosvölgyi</v>
      </c>
      <c r="C28" s="548"/>
      <c r="D28" s="551"/>
      <c r="E28" s="551"/>
      <c r="F28" s="556"/>
      <c r="G28" s="550"/>
      <c r="H28" s="556"/>
      <c r="I28" s="550"/>
      <c r="J28" s="557"/>
      <c r="K28" s="552"/>
      <c r="L28" s="325"/>
      <c r="M28" s="486"/>
    </row>
    <row r="29" spans="1:37" ht="18.75" customHeight="1" x14ac:dyDescent="0.25">
      <c r="A29" s="386" t="s">
        <v>78</v>
      </c>
      <c r="B29" s="548" t="str">
        <f>E15</f>
        <v>Sárkány</v>
      </c>
      <c r="C29" s="548"/>
      <c r="D29" s="556"/>
      <c r="E29" s="550"/>
      <c r="F29" s="551"/>
      <c r="G29" s="551"/>
      <c r="H29" s="556"/>
      <c r="I29" s="550"/>
      <c r="J29" s="556"/>
      <c r="K29" s="550"/>
      <c r="L29" s="325"/>
      <c r="M29" s="486"/>
    </row>
    <row r="30" spans="1:37" ht="18.75" customHeight="1" x14ac:dyDescent="0.25">
      <c r="A30" s="386" t="s">
        <v>79</v>
      </c>
      <c r="B30" s="548"/>
      <c r="C30" s="548"/>
      <c r="D30" s="556"/>
      <c r="E30" s="550"/>
      <c r="F30" s="556"/>
      <c r="G30" s="550"/>
      <c r="H30" s="551"/>
      <c r="I30" s="551"/>
      <c r="J30" s="565"/>
      <c r="K30" s="566"/>
      <c r="L30" s="325"/>
      <c r="M30" s="486"/>
    </row>
    <row r="31" spans="1:37" ht="18.75" customHeight="1" x14ac:dyDescent="0.25">
      <c r="A31" s="386" t="s">
        <v>83</v>
      </c>
      <c r="B31" s="548"/>
      <c r="C31" s="548"/>
      <c r="D31" s="556"/>
      <c r="E31" s="550"/>
      <c r="F31" s="556"/>
      <c r="G31" s="550"/>
      <c r="H31" s="557"/>
      <c r="I31" s="552"/>
      <c r="J31" s="551"/>
      <c r="K31" s="551"/>
      <c r="L31" s="325"/>
      <c r="M31" s="486"/>
    </row>
    <row r="32" spans="1:37" ht="18.75" customHeight="1" x14ac:dyDescent="0.25">
      <c r="A32" s="204"/>
      <c r="B32" s="390"/>
      <c r="C32" s="390"/>
      <c r="D32" s="204"/>
      <c r="E32" s="204"/>
      <c r="F32" s="204"/>
      <c r="G32" s="204"/>
      <c r="H32" s="204"/>
      <c r="I32" s="204"/>
      <c r="J32" s="325"/>
      <c r="K32" s="325"/>
      <c r="L32" s="325"/>
      <c r="M32" s="391"/>
    </row>
    <row r="33" spans="1:18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</row>
    <row r="34" spans="1:18" x14ac:dyDescent="0.25">
      <c r="A34" s="325" t="s">
        <v>64</v>
      </c>
      <c r="B34" s="325"/>
      <c r="C34" s="562"/>
      <c r="D34" s="563"/>
      <c r="E34" s="356" t="s">
        <v>81</v>
      </c>
      <c r="F34" s="564"/>
      <c r="G34" s="564"/>
      <c r="H34" s="325"/>
      <c r="I34" s="487"/>
      <c r="J34" s="325"/>
      <c r="K34" s="325"/>
      <c r="L34" s="325"/>
      <c r="M34" s="325"/>
    </row>
    <row r="35" spans="1:18" x14ac:dyDescent="0.25">
      <c r="A35" s="325"/>
      <c r="B35" s="325"/>
      <c r="C35" s="325"/>
      <c r="D35" s="325"/>
      <c r="E35" s="325"/>
      <c r="F35" s="356"/>
      <c r="G35" s="356"/>
      <c r="H35" s="325"/>
      <c r="I35" s="325"/>
      <c r="J35" s="325"/>
      <c r="K35" s="325"/>
      <c r="L35" s="325"/>
      <c r="M35" s="325"/>
    </row>
    <row r="36" spans="1:18" x14ac:dyDescent="0.25">
      <c r="A36" s="325" t="s">
        <v>80</v>
      </c>
      <c r="B36" s="325"/>
      <c r="C36" s="562"/>
      <c r="D36" s="563"/>
      <c r="E36" s="356" t="s">
        <v>81</v>
      </c>
      <c r="F36" s="564"/>
      <c r="G36" s="563"/>
      <c r="H36" s="325"/>
      <c r="I36" s="487"/>
      <c r="J36" s="325"/>
      <c r="K36" s="325"/>
      <c r="L36" s="325"/>
      <c r="M36" s="325"/>
    </row>
    <row r="37" spans="1:18" x14ac:dyDescent="0.25">
      <c r="A37" s="325"/>
      <c r="B37" s="325"/>
      <c r="C37" s="356"/>
      <c r="D37" s="356"/>
      <c r="E37" s="356"/>
      <c r="F37" s="356"/>
      <c r="G37" s="356"/>
      <c r="H37" s="325"/>
      <c r="I37" s="325"/>
      <c r="J37" s="325"/>
      <c r="K37" s="325"/>
      <c r="L37" s="325"/>
      <c r="M37" s="325"/>
    </row>
    <row r="38" spans="1:18" x14ac:dyDescent="0.25">
      <c r="A38" s="325" t="s">
        <v>82</v>
      </c>
      <c r="B38" s="325"/>
      <c r="C38" s="562"/>
      <c r="D38" s="563"/>
      <c r="E38" s="356" t="s">
        <v>81</v>
      </c>
      <c r="F38" s="564"/>
      <c r="G38" s="563"/>
      <c r="H38" s="325"/>
      <c r="I38" s="487"/>
      <c r="J38" s="325"/>
      <c r="K38" s="325"/>
      <c r="L38" s="325"/>
      <c r="M38" s="325"/>
    </row>
    <row r="39" spans="1:18" x14ac:dyDescent="0.25">
      <c r="A39" s="325"/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</row>
    <row r="40" spans="1:18" x14ac:dyDescent="0.25">
      <c r="A40" s="325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03"/>
      <c r="M40" s="325"/>
    </row>
    <row r="41" spans="1:18" x14ac:dyDescent="0.25">
      <c r="A41" s="170" t="s">
        <v>45</v>
      </c>
      <c r="B41" s="171"/>
      <c r="C41" s="255"/>
      <c r="D41" s="362" t="s">
        <v>4</v>
      </c>
      <c r="E41" s="363" t="s">
        <v>47</v>
      </c>
      <c r="F41" s="377"/>
      <c r="G41" s="362" t="s">
        <v>4</v>
      </c>
      <c r="H41" s="363" t="s">
        <v>60</v>
      </c>
      <c r="I41" s="210"/>
      <c r="J41" s="363" t="s">
        <v>61</v>
      </c>
      <c r="K41" s="209" t="s">
        <v>62</v>
      </c>
      <c r="L41" s="33"/>
      <c r="M41" s="377"/>
      <c r="P41" s="358"/>
      <c r="Q41" s="358"/>
      <c r="R41" s="359"/>
    </row>
    <row r="42" spans="1:18" x14ac:dyDescent="0.25">
      <c r="A42" s="336" t="s">
        <v>46</v>
      </c>
      <c r="B42" s="337"/>
      <c r="C42" s="339"/>
      <c r="D42" s="364">
        <v>1</v>
      </c>
      <c r="E42" s="546" t="e">
        <f>IF(D42&gt;$R$44,,UPPER(VLOOKUP(D42,#REF!,2)))</f>
        <v>#REF!</v>
      </c>
      <c r="F42" s="546"/>
      <c r="G42" s="371" t="s">
        <v>5</v>
      </c>
      <c r="H42" s="337"/>
      <c r="I42" s="365"/>
      <c r="J42" s="372"/>
      <c r="K42" s="331" t="s">
        <v>51</v>
      </c>
      <c r="L42" s="378"/>
      <c r="M42" s="366"/>
      <c r="P42" s="360"/>
      <c r="Q42" s="360"/>
      <c r="R42" s="185"/>
    </row>
    <row r="43" spans="1:18" x14ac:dyDescent="0.25">
      <c r="A43" s="340" t="s">
        <v>59</v>
      </c>
      <c r="B43" s="208"/>
      <c r="C43" s="342"/>
      <c r="D43" s="367">
        <v>2</v>
      </c>
      <c r="E43" s="547" t="e">
        <f>IF(D43&gt;$R$44,,UPPER(VLOOKUP(D43,#REF!,2)))</f>
        <v>#REF!</v>
      </c>
      <c r="F43" s="547"/>
      <c r="G43" s="373" t="s">
        <v>6</v>
      </c>
      <c r="H43" s="82"/>
      <c r="I43" s="329"/>
      <c r="J43" s="83"/>
      <c r="K43" s="375"/>
      <c r="L43" s="303"/>
      <c r="M43" s="370"/>
      <c r="P43" s="185"/>
      <c r="Q43" s="181"/>
      <c r="R43" s="185"/>
    </row>
    <row r="44" spans="1:18" x14ac:dyDescent="0.25">
      <c r="A44" s="223"/>
      <c r="B44" s="224"/>
      <c r="C44" s="225"/>
      <c r="D44" s="367"/>
      <c r="E44" s="84"/>
      <c r="F44" s="325"/>
      <c r="G44" s="373" t="s">
        <v>7</v>
      </c>
      <c r="H44" s="82"/>
      <c r="I44" s="329"/>
      <c r="J44" s="83"/>
      <c r="K44" s="331" t="s">
        <v>52</v>
      </c>
      <c r="L44" s="378"/>
      <c r="M44" s="366"/>
      <c r="P44" s="360"/>
      <c r="Q44" s="360"/>
      <c r="R44" s="361" t="e">
        <f>MIN(4,#REF!)</f>
        <v>#REF!</v>
      </c>
    </row>
    <row r="45" spans="1:18" x14ac:dyDescent="0.25">
      <c r="A45" s="196"/>
      <c r="B45" s="125"/>
      <c r="C45" s="197"/>
      <c r="D45" s="367"/>
      <c r="E45" s="84"/>
      <c r="F45" s="325"/>
      <c r="G45" s="373" t="s">
        <v>8</v>
      </c>
      <c r="H45" s="82"/>
      <c r="I45" s="329"/>
      <c r="J45" s="83"/>
      <c r="K45" s="376"/>
      <c r="L45" s="325"/>
      <c r="M45" s="368"/>
      <c r="P45" s="185"/>
      <c r="Q45" s="181"/>
      <c r="R45" s="185"/>
    </row>
    <row r="46" spans="1:18" x14ac:dyDescent="0.25">
      <c r="A46" s="212"/>
      <c r="B46" s="226"/>
      <c r="C46" s="254"/>
      <c r="D46" s="367"/>
      <c r="E46" s="84"/>
      <c r="F46" s="325"/>
      <c r="G46" s="373" t="s">
        <v>9</v>
      </c>
      <c r="H46" s="82"/>
      <c r="I46" s="329"/>
      <c r="J46" s="83"/>
      <c r="K46" s="340"/>
      <c r="L46" s="303"/>
      <c r="M46" s="370"/>
      <c r="P46" s="185"/>
      <c r="Q46" s="181"/>
      <c r="R46" s="185"/>
    </row>
    <row r="47" spans="1:18" x14ac:dyDescent="0.25">
      <c r="A47" s="213"/>
      <c r="B47" s="22"/>
      <c r="C47" s="197"/>
      <c r="D47" s="367"/>
      <c r="E47" s="84"/>
      <c r="F47" s="325"/>
      <c r="G47" s="373" t="s">
        <v>10</v>
      </c>
      <c r="H47" s="82"/>
      <c r="I47" s="329"/>
      <c r="J47" s="83"/>
      <c r="K47" s="331" t="s">
        <v>33</v>
      </c>
      <c r="L47" s="378"/>
      <c r="M47" s="366"/>
      <c r="P47" s="360"/>
      <c r="Q47" s="360"/>
      <c r="R47" s="185"/>
    </row>
    <row r="48" spans="1:18" x14ac:dyDescent="0.25">
      <c r="A48" s="213"/>
      <c r="B48" s="22"/>
      <c r="C48" s="221"/>
      <c r="D48" s="367"/>
      <c r="E48" s="84"/>
      <c r="F48" s="325"/>
      <c r="G48" s="373" t="s">
        <v>11</v>
      </c>
      <c r="H48" s="82"/>
      <c r="I48" s="329"/>
      <c r="J48" s="83"/>
      <c r="K48" s="376"/>
      <c r="L48" s="325"/>
      <c r="M48" s="368"/>
      <c r="P48" s="185"/>
      <c r="Q48" s="181"/>
      <c r="R48" s="185"/>
    </row>
    <row r="49" spans="1:18" x14ac:dyDescent="0.25">
      <c r="A49" s="214"/>
      <c r="B49" s="211"/>
      <c r="C49" s="222"/>
      <c r="D49" s="369"/>
      <c r="E49" s="199"/>
      <c r="F49" s="303"/>
      <c r="G49" s="374" t="s">
        <v>12</v>
      </c>
      <c r="H49" s="208"/>
      <c r="I49" s="333"/>
      <c r="J49" s="201"/>
      <c r="K49" s="340" t="str">
        <f>L4</f>
        <v>Dénes Tibor</v>
      </c>
      <c r="L49" s="303"/>
      <c r="M49" s="370"/>
      <c r="P49" s="185"/>
      <c r="Q49" s="181"/>
      <c r="R49" s="361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9">
    <cfRule type="cellIs" dxfId="133" priority="2" stopIfTrue="1" operator="equal">
      <formula>"Bye"</formula>
    </cfRule>
  </conditionalFormatting>
  <conditionalFormatting sqref="R44 R49">
    <cfRule type="expression" dxfId="13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F492-10BE-4F4F-9C9C-ADDF98121368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E8" sqref="E8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358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359</v>
      </c>
      <c r="C7" s="93" t="s">
        <v>360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361</v>
      </c>
      <c r="C8" s="93" t="s">
        <v>134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362</v>
      </c>
      <c r="C9" s="93" t="s">
        <v>133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131" priority="7" stopIfTrue="1">
      <formula>$O7&gt;=1</formula>
    </cfRule>
  </conditionalFormatting>
  <conditionalFormatting sqref="B7:D14">
    <cfRule type="expression" dxfId="130" priority="5" stopIfTrue="1">
      <formula>$O7&gt;=1</formula>
    </cfRule>
  </conditionalFormatting>
  <conditionalFormatting sqref="B7:D27">
    <cfRule type="expression" dxfId="129" priority="1" stopIfTrue="1">
      <formula>$Q7&gt;=1</formula>
    </cfRule>
  </conditionalFormatting>
  <conditionalFormatting sqref="E7:E27">
    <cfRule type="expression" dxfId="128" priority="2" stopIfTrue="1">
      <formula>AND(ROUNDDOWN(($A$4-E7)/365.25,0)&lt;=13,G7&lt;&gt;"OK")</formula>
    </cfRule>
    <cfRule type="expression" dxfId="127" priority="3" stopIfTrue="1">
      <formula>AND(ROUNDDOWN(($A$4-E7)/365.25,0)&lt;=14,G7&lt;&gt;"OK")</formula>
    </cfRule>
    <cfRule type="expression" dxfId="126" priority="4" stopIfTrue="1">
      <formula>AND(ROUNDDOWN(($A$4-E7)/365.25,0)&lt;=17,G7&lt;&gt;"OK")</formula>
    </cfRule>
  </conditionalFormatting>
  <conditionalFormatting sqref="E7:E134">
    <cfRule type="expression" dxfId="125" priority="8" stopIfTrue="1">
      <formula>AND(ROUNDDOWN(($A$4-E7)/365.25,0)&lt;=13,#REF!&lt;&gt;"OK")</formula>
    </cfRule>
    <cfRule type="expression" dxfId="124" priority="9" stopIfTrue="1">
      <formula>AND(ROUNDDOWN(($A$4-E7)/365.25,0)&lt;=14,#REF!&lt;&gt;"OK")</formula>
    </cfRule>
    <cfRule type="expression" dxfId="123" priority="10" stopIfTrue="1">
      <formula>AND(ROUNDDOWN(($A$4-E7)/365.25,0)&lt;=17,#REF!&lt;&gt;"OK")</formula>
    </cfRule>
  </conditionalFormatting>
  <conditionalFormatting sqref="H7:H134">
    <cfRule type="cellIs" dxfId="122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14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D78E-1ADA-4AC6-96BB-F809057E1C73}">
  <sheetPr>
    <tabColor indexed="11"/>
  </sheetPr>
  <dimension ref="A1:AK41"/>
  <sheetViews>
    <sheetView zoomScaleNormal="100" workbookViewId="0">
      <selection activeCell="R31" sqref="R3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358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361</v>
      </c>
      <c r="F7" s="350"/>
      <c r="G7" s="481" t="s">
        <v>134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359</v>
      </c>
      <c r="F9" s="350"/>
      <c r="G9" s="481" t="s">
        <v>360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 t="s">
        <v>362</v>
      </c>
      <c r="F11" s="350"/>
      <c r="G11" s="481" t="s">
        <v>133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Horváth</v>
      </c>
      <c r="E18" s="552"/>
      <c r="F18" s="552" t="str">
        <f>E9</f>
        <v>Lukácsy</v>
      </c>
      <c r="G18" s="552"/>
      <c r="H18" s="552" t="str">
        <f>E11</f>
        <v>Valicsek</v>
      </c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Horváth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Lukácsy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Valicsek</v>
      </c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21" priority="2" stopIfTrue="1" operator="equal">
      <formula>"Bye"</formula>
    </cfRule>
  </conditionalFormatting>
  <conditionalFormatting sqref="R41">
    <cfRule type="expression" dxfId="12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7DEF-18D4-45C6-9BE2-EA402C81E6BB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C2" sqref="C2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369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363</v>
      </c>
      <c r="C7" s="93" t="s">
        <v>152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364</v>
      </c>
      <c r="C8" s="93" t="s">
        <v>211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365</v>
      </c>
      <c r="C9" s="93" t="s">
        <v>356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119" priority="7" stopIfTrue="1">
      <formula>$O7&gt;=1</formula>
    </cfRule>
  </conditionalFormatting>
  <conditionalFormatting sqref="B7:D14">
    <cfRule type="expression" dxfId="118" priority="5" stopIfTrue="1">
      <formula>$O7&gt;=1</formula>
    </cfRule>
  </conditionalFormatting>
  <conditionalFormatting sqref="B7:D27">
    <cfRule type="expression" dxfId="117" priority="1" stopIfTrue="1">
      <formula>$Q7&gt;=1</formula>
    </cfRule>
  </conditionalFormatting>
  <conditionalFormatting sqref="E7:E27">
    <cfRule type="expression" dxfId="116" priority="2" stopIfTrue="1">
      <formula>AND(ROUNDDOWN(($A$4-E7)/365.25,0)&lt;=13,G7&lt;&gt;"OK")</formula>
    </cfRule>
    <cfRule type="expression" dxfId="115" priority="3" stopIfTrue="1">
      <formula>AND(ROUNDDOWN(($A$4-E7)/365.25,0)&lt;=14,G7&lt;&gt;"OK")</formula>
    </cfRule>
    <cfRule type="expression" dxfId="114" priority="4" stopIfTrue="1">
      <formula>AND(ROUNDDOWN(($A$4-E7)/365.25,0)&lt;=17,G7&lt;&gt;"OK")</formula>
    </cfRule>
  </conditionalFormatting>
  <conditionalFormatting sqref="E7:E134">
    <cfRule type="expression" dxfId="113" priority="8" stopIfTrue="1">
      <formula>AND(ROUNDDOWN(($A$4-E7)/365.25,0)&lt;=13,#REF!&lt;&gt;"OK")</formula>
    </cfRule>
    <cfRule type="expression" dxfId="112" priority="9" stopIfTrue="1">
      <formula>AND(ROUNDDOWN(($A$4-E7)/365.25,0)&lt;=14,#REF!&lt;&gt;"OK")</formula>
    </cfRule>
    <cfRule type="expression" dxfId="111" priority="10" stopIfTrue="1">
      <formula>AND(ROUNDDOWN(($A$4-E7)/365.25,0)&lt;=17,#REF!&lt;&gt;"OK")</formula>
    </cfRule>
  </conditionalFormatting>
  <conditionalFormatting sqref="H7:H134">
    <cfRule type="cellIs" dxfId="110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19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F48C-F217-4BCA-AB46-B07AFCA69A83}">
  <dimension ref="A1:G89"/>
  <sheetViews>
    <sheetView zoomScale="140" zoomScaleNormal="140" workbookViewId="0">
      <selection activeCell="C18" sqref="C18"/>
    </sheetView>
  </sheetViews>
  <sheetFormatPr defaultRowHeight="14.4" x14ac:dyDescent="0.3"/>
  <cols>
    <col min="1" max="1" width="6" style="511" bestFit="1" customWidth="1"/>
    <col min="2" max="2" width="6.5546875" style="511" customWidth="1"/>
    <col min="3" max="3" width="19" style="534" customWidth="1"/>
    <col min="4" max="4" width="5.6640625" style="534" customWidth="1"/>
    <col min="5" max="6" width="22.109375" style="511" customWidth="1"/>
    <col min="7" max="7" width="15.88671875" style="534" customWidth="1"/>
    <col min="8" max="16384" width="8.88671875" style="501"/>
  </cols>
  <sheetData>
    <row r="1" spans="1:7" ht="45" customHeight="1" x14ac:dyDescent="0.3">
      <c r="A1" s="537" t="s">
        <v>380</v>
      </c>
      <c r="B1" s="538"/>
      <c r="C1" s="538"/>
      <c r="D1" s="538"/>
      <c r="E1" s="538"/>
      <c r="F1" s="538"/>
      <c r="G1" s="539"/>
    </row>
    <row r="2" spans="1:7" ht="40.5" customHeight="1" x14ac:dyDescent="0.3">
      <c r="A2" s="540" t="s">
        <v>486</v>
      </c>
      <c r="B2" s="541"/>
      <c r="C2" s="541"/>
      <c r="D2" s="541"/>
      <c r="E2" s="541"/>
      <c r="F2" s="541"/>
      <c r="G2" s="542"/>
    </row>
    <row r="3" spans="1:7" ht="21" hidden="1" x14ac:dyDescent="0.3">
      <c r="A3" s="543"/>
      <c r="B3" s="544"/>
      <c r="C3" s="544"/>
      <c r="D3" s="544"/>
      <c r="E3" s="544"/>
      <c r="F3" s="544"/>
      <c r="G3" s="545"/>
    </row>
    <row r="4" spans="1:7" ht="48" customHeight="1" x14ac:dyDescent="0.3">
      <c r="A4" s="502" t="s">
        <v>382</v>
      </c>
      <c r="B4" s="502" t="s">
        <v>383</v>
      </c>
      <c r="C4" s="523" t="s">
        <v>384</v>
      </c>
      <c r="D4" s="523" t="s">
        <v>385</v>
      </c>
      <c r="E4" s="503"/>
      <c r="F4" s="503"/>
      <c r="G4" s="510" t="s">
        <v>386</v>
      </c>
    </row>
    <row r="5" spans="1:7" ht="21.9" customHeight="1" x14ac:dyDescent="0.3">
      <c r="A5" s="503" t="s">
        <v>487</v>
      </c>
      <c r="B5" s="524"/>
      <c r="C5" s="525" t="s">
        <v>488</v>
      </c>
      <c r="D5" s="510" t="s">
        <v>5</v>
      </c>
      <c r="E5" s="503" t="s">
        <v>489</v>
      </c>
      <c r="F5" s="507" t="s">
        <v>490</v>
      </c>
      <c r="G5" s="510"/>
    </row>
    <row r="6" spans="1:7" ht="21.9" customHeight="1" x14ac:dyDescent="0.3">
      <c r="A6" s="504"/>
      <c r="B6" s="526"/>
      <c r="C6" s="527" t="s">
        <v>488</v>
      </c>
      <c r="D6" s="506">
        <v>2</v>
      </c>
      <c r="E6" s="504" t="s">
        <v>491</v>
      </c>
      <c r="F6" s="528" t="s">
        <v>492</v>
      </c>
      <c r="G6" s="508"/>
    </row>
    <row r="7" spans="1:7" ht="21.9" customHeight="1" x14ac:dyDescent="0.3">
      <c r="A7" s="503"/>
      <c r="B7" s="509"/>
      <c r="C7" s="527" t="s">
        <v>493</v>
      </c>
      <c r="D7" s="510" t="s">
        <v>7</v>
      </c>
      <c r="E7" s="507" t="s">
        <v>494</v>
      </c>
      <c r="F7" s="503" t="s">
        <v>495</v>
      </c>
      <c r="G7" s="510"/>
    </row>
    <row r="8" spans="1:7" ht="21.9" customHeight="1" x14ac:dyDescent="0.3">
      <c r="A8" s="503"/>
      <c r="B8" s="509"/>
      <c r="C8" s="525" t="s">
        <v>496</v>
      </c>
      <c r="D8" s="510" t="s">
        <v>8</v>
      </c>
      <c r="E8" s="507" t="s">
        <v>497</v>
      </c>
      <c r="F8" s="503" t="s">
        <v>498</v>
      </c>
      <c r="G8" s="510"/>
    </row>
    <row r="9" spans="1:7" ht="21.9" customHeight="1" x14ac:dyDescent="0.3">
      <c r="A9" s="503"/>
      <c r="B9" s="509"/>
      <c r="C9" s="525" t="s">
        <v>496</v>
      </c>
      <c r="D9" s="510" t="s">
        <v>9</v>
      </c>
      <c r="E9" s="507" t="s">
        <v>499</v>
      </c>
      <c r="F9" s="503" t="s">
        <v>500</v>
      </c>
      <c r="G9" s="510"/>
    </row>
    <row r="10" spans="1:7" ht="21.9" customHeight="1" x14ac:dyDescent="0.3">
      <c r="A10" s="503"/>
      <c r="B10" s="509"/>
      <c r="C10" s="525" t="s">
        <v>496</v>
      </c>
      <c r="D10" s="510" t="s">
        <v>10</v>
      </c>
      <c r="E10" s="507" t="s">
        <v>501</v>
      </c>
      <c r="F10" s="503" t="s">
        <v>502</v>
      </c>
      <c r="G10" s="510"/>
    </row>
    <row r="11" spans="1:7" ht="21.9" customHeight="1" x14ac:dyDescent="0.3">
      <c r="A11" s="503" t="s">
        <v>503</v>
      </c>
      <c r="B11" s="509"/>
      <c r="C11" s="525" t="s">
        <v>493</v>
      </c>
      <c r="D11" s="510"/>
      <c r="E11" s="503" t="s">
        <v>504</v>
      </c>
      <c r="F11" s="503" t="s">
        <v>505</v>
      </c>
      <c r="G11" s="510"/>
    </row>
    <row r="12" spans="1:7" ht="21.9" customHeight="1" x14ac:dyDescent="0.3">
      <c r="A12" s="503"/>
      <c r="B12" s="509"/>
      <c r="C12" s="525" t="s">
        <v>493</v>
      </c>
      <c r="D12" s="510"/>
      <c r="E12" s="503" t="s">
        <v>506</v>
      </c>
      <c r="F12" s="503" t="s">
        <v>507</v>
      </c>
      <c r="G12" s="510"/>
    </row>
    <row r="13" spans="1:7" ht="21.9" customHeight="1" x14ac:dyDescent="0.3">
      <c r="A13" s="503"/>
      <c r="B13" s="509"/>
      <c r="C13" s="525" t="s">
        <v>493</v>
      </c>
      <c r="D13" s="510"/>
      <c r="E13" s="507" t="s">
        <v>508</v>
      </c>
      <c r="F13" s="503" t="s">
        <v>509</v>
      </c>
      <c r="G13" s="510"/>
    </row>
    <row r="14" spans="1:7" ht="21.9" customHeight="1" x14ac:dyDescent="0.3">
      <c r="A14" s="503"/>
      <c r="B14" s="509"/>
      <c r="C14" s="525" t="s">
        <v>496</v>
      </c>
      <c r="D14" s="510"/>
      <c r="E14" s="507" t="s">
        <v>510</v>
      </c>
      <c r="F14" s="503" t="s">
        <v>511</v>
      </c>
      <c r="G14" s="510"/>
    </row>
    <row r="15" spans="1:7" ht="21.9" customHeight="1" x14ac:dyDescent="0.3">
      <c r="A15" s="503"/>
      <c r="B15" s="509"/>
      <c r="C15" s="525" t="s">
        <v>512</v>
      </c>
      <c r="D15" s="510"/>
      <c r="E15" s="503" t="s">
        <v>513</v>
      </c>
      <c r="F15" s="507" t="s">
        <v>514</v>
      </c>
      <c r="G15" s="510"/>
    </row>
    <row r="16" spans="1:7" ht="21.9" customHeight="1" x14ac:dyDescent="0.3">
      <c r="A16" s="503"/>
      <c r="B16" s="509"/>
      <c r="C16" s="525" t="s">
        <v>512</v>
      </c>
      <c r="D16" s="510"/>
      <c r="E16" s="503" t="s">
        <v>515</v>
      </c>
      <c r="F16" s="507" t="s">
        <v>516</v>
      </c>
      <c r="G16" s="510"/>
    </row>
    <row r="17" spans="1:7" ht="21.9" customHeight="1" x14ac:dyDescent="0.3">
      <c r="A17" s="503" t="s">
        <v>517</v>
      </c>
      <c r="B17" s="509"/>
      <c r="C17" s="525" t="s">
        <v>518</v>
      </c>
      <c r="D17" s="510"/>
      <c r="E17" s="503" t="s">
        <v>490</v>
      </c>
      <c r="F17" s="511" t="s">
        <v>491</v>
      </c>
      <c r="G17" s="510"/>
    </row>
    <row r="18" spans="1:7" ht="21.9" customHeight="1" x14ac:dyDescent="0.3">
      <c r="A18" s="503"/>
      <c r="B18" s="509"/>
      <c r="C18" s="525" t="s">
        <v>488</v>
      </c>
      <c r="D18" s="510"/>
      <c r="E18" s="503" t="s">
        <v>492</v>
      </c>
      <c r="F18" s="507" t="s">
        <v>489</v>
      </c>
      <c r="G18" s="510"/>
    </row>
    <row r="19" spans="1:7" ht="21.9" customHeight="1" x14ac:dyDescent="0.3">
      <c r="A19" s="503"/>
      <c r="B19" s="509"/>
      <c r="C19" s="525" t="s">
        <v>493</v>
      </c>
      <c r="D19" s="510"/>
      <c r="E19" s="503"/>
      <c r="F19" s="507" t="s">
        <v>519</v>
      </c>
      <c r="G19" s="510"/>
    </row>
    <row r="20" spans="1:7" ht="21.9" customHeight="1" x14ac:dyDescent="0.3">
      <c r="A20" s="503"/>
      <c r="B20" s="509"/>
      <c r="C20" s="525" t="s">
        <v>496</v>
      </c>
      <c r="D20" s="510"/>
      <c r="E20" s="516" t="s">
        <v>520</v>
      </c>
      <c r="F20" s="518"/>
      <c r="G20" s="510"/>
    </row>
    <row r="21" spans="1:7" ht="21.9" customHeight="1" x14ac:dyDescent="0.3">
      <c r="A21" s="503"/>
      <c r="B21" s="509"/>
      <c r="C21" s="525" t="s">
        <v>496</v>
      </c>
      <c r="D21" s="510"/>
      <c r="E21" s="507" t="s">
        <v>521</v>
      </c>
      <c r="G21" s="510"/>
    </row>
    <row r="22" spans="1:7" ht="21.9" customHeight="1" x14ac:dyDescent="0.3">
      <c r="A22" s="503"/>
      <c r="B22" s="515"/>
      <c r="C22" s="525" t="s">
        <v>496</v>
      </c>
      <c r="D22" s="510"/>
      <c r="E22" s="503" t="s">
        <v>522</v>
      </c>
      <c r="F22" s="518"/>
      <c r="G22" s="510"/>
    </row>
    <row r="23" spans="1:7" ht="21.9" customHeight="1" x14ac:dyDescent="0.3">
      <c r="A23" s="503" t="s">
        <v>523</v>
      </c>
      <c r="B23" s="509"/>
      <c r="C23" s="525" t="s">
        <v>512</v>
      </c>
      <c r="D23" s="510"/>
      <c r="E23" s="507" t="s">
        <v>514</v>
      </c>
      <c r="F23" s="503" t="s">
        <v>515</v>
      </c>
      <c r="G23" s="510"/>
    </row>
    <row r="24" spans="1:7" ht="21.9" customHeight="1" x14ac:dyDescent="0.3">
      <c r="A24" s="503"/>
      <c r="B24" s="509"/>
      <c r="C24" s="525" t="s">
        <v>512</v>
      </c>
      <c r="D24" s="510"/>
      <c r="E24" s="507" t="s">
        <v>516</v>
      </c>
      <c r="F24" s="503" t="s">
        <v>513</v>
      </c>
      <c r="G24" s="510"/>
    </row>
    <row r="25" spans="1:7" ht="21.9" customHeight="1" x14ac:dyDescent="0.3">
      <c r="A25" s="503"/>
      <c r="B25" s="509"/>
      <c r="C25" s="525" t="s">
        <v>518</v>
      </c>
      <c r="D25" s="510"/>
      <c r="E25" s="511" t="s">
        <v>491</v>
      </c>
      <c r="F25" s="507" t="s">
        <v>489</v>
      </c>
      <c r="G25" s="510"/>
    </row>
    <row r="26" spans="1:7" ht="21.9" customHeight="1" x14ac:dyDescent="0.3">
      <c r="A26" s="503"/>
      <c r="B26" s="509"/>
      <c r="C26" s="525" t="s">
        <v>518</v>
      </c>
      <c r="D26" s="510"/>
      <c r="E26" s="503" t="s">
        <v>490</v>
      </c>
      <c r="F26" s="507" t="s">
        <v>492</v>
      </c>
      <c r="G26" s="510"/>
    </row>
    <row r="27" spans="1:7" ht="21.9" customHeight="1" x14ac:dyDescent="0.3">
      <c r="A27" s="503"/>
      <c r="B27" s="509"/>
      <c r="C27" s="525" t="s">
        <v>493</v>
      </c>
      <c r="D27" s="529"/>
      <c r="E27" s="503"/>
      <c r="F27" s="518"/>
      <c r="G27" s="510"/>
    </row>
    <row r="28" spans="1:7" ht="21.9" customHeight="1" x14ac:dyDescent="0.3">
      <c r="A28" s="503"/>
      <c r="B28" s="515"/>
      <c r="C28" s="530" t="s">
        <v>493</v>
      </c>
      <c r="D28" s="510"/>
      <c r="E28" s="503"/>
      <c r="F28" s="518"/>
      <c r="G28" s="510"/>
    </row>
    <row r="29" spans="1:7" ht="21.9" customHeight="1" x14ac:dyDescent="0.3">
      <c r="A29" s="503" t="s">
        <v>524</v>
      </c>
      <c r="B29" s="509"/>
      <c r="C29" s="525" t="s">
        <v>525</v>
      </c>
      <c r="D29" s="510"/>
      <c r="E29" s="518"/>
      <c r="F29" s="503"/>
      <c r="G29" s="510"/>
    </row>
    <row r="30" spans="1:7" ht="21.9" customHeight="1" x14ac:dyDescent="0.3">
      <c r="A30" s="503"/>
      <c r="B30" s="503"/>
      <c r="C30" s="525" t="s">
        <v>525</v>
      </c>
      <c r="D30" s="510"/>
      <c r="E30" s="531"/>
      <c r="F30" s="503"/>
      <c r="G30" s="510"/>
    </row>
    <row r="31" spans="1:7" ht="21.9" customHeight="1" x14ac:dyDescent="0.3">
      <c r="A31" s="503"/>
      <c r="B31" s="503"/>
      <c r="C31" s="525" t="s">
        <v>496</v>
      </c>
      <c r="D31" s="510"/>
      <c r="E31" s="503"/>
      <c r="F31" s="518"/>
      <c r="G31" s="510"/>
    </row>
    <row r="32" spans="1:7" ht="21.9" customHeight="1" x14ac:dyDescent="0.3">
      <c r="A32" s="503"/>
      <c r="B32" s="503"/>
      <c r="C32" s="525" t="s">
        <v>496</v>
      </c>
      <c r="D32" s="510"/>
      <c r="E32" s="518"/>
      <c r="F32" s="503"/>
      <c r="G32" s="510"/>
    </row>
    <row r="33" spans="1:7" ht="21.9" customHeight="1" x14ac:dyDescent="0.3">
      <c r="A33" s="503"/>
      <c r="B33" s="509"/>
      <c r="C33" s="525" t="s">
        <v>526</v>
      </c>
      <c r="D33" s="510"/>
      <c r="E33" s="503"/>
      <c r="F33" s="518"/>
      <c r="G33" s="510"/>
    </row>
    <row r="34" spans="1:7" ht="21.9" customHeight="1" x14ac:dyDescent="0.3">
      <c r="A34" s="503"/>
      <c r="B34" s="509"/>
      <c r="C34" s="525" t="s">
        <v>526</v>
      </c>
      <c r="D34" s="510"/>
      <c r="E34" s="503"/>
      <c r="F34" s="518"/>
      <c r="G34" s="510"/>
    </row>
    <row r="35" spans="1:7" ht="21.9" customHeight="1" x14ac:dyDescent="0.3">
      <c r="A35" s="503" t="s">
        <v>527</v>
      </c>
      <c r="B35" s="509"/>
      <c r="C35" s="525" t="s">
        <v>526</v>
      </c>
      <c r="D35" s="510"/>
      <c r="E35" s="503"/>
      <c r="F35" s="518"/>
      <c r="G35" s="510"/>
    </row>
    <row r="36" spans="1:7" ht="21.9" customHeight="1" x14ac:dyDescent="0.3">
      <c r="A36" s="503"/>
      <c r="B36" s="509"/>
      <c r="C36" s="525" t="s">
        <v>512</v>
      </c>
      <c r="D36" s="510"/>
      <c r="E36" s="507" t="s">
        <v>515</v>
      </c>
      <c r="F36" s="503" t="s">
        <v>513</v>
      </c>
      <c r="G36" s="510"/>
    </row>
    <row r="37" spans="1:7" ht="21.9" customHeight="1" x14ac:dyDescent="0.3">
      <c r="A37" s="503"/>
      <c r="B37" s="509"/>
      <c r="C37" s="525" t="s">
        <v>512</v>
      </c>
      <c r="D37" s="510"/>
      <c r="E37" s="507" t="s">
        <v>514</v>
      </c>
      <c r="F37" s="503" t="s">
        <v>516</v>
      </c>
      <c r="G37" s="510"/>
    </row>
    <row r="38" spans="1:7" ht="21.9" customHeight="1" x14ac:dyDescent="0.3">
      <c r="A38" s="503"/>
      <c r="B38" s="509"/>
      <c r="C38" s="525" t="s">
        <v>493</v>
      </c>
      <c r="D38" s="510"/>
      <c r="E38" s="518"/>
      <c r="F38" s="503"/>
      <c r="G38" s="510"/>
    </row>
    <row r="39" spans="1:7" ht="21.9" customHeight="1" x14ac:dyDescent="0.3">
      <c r="A39" s="503"/>
      <c r="B39" s="509"/>
      <c r="C39" s="525" t="s">
        <v>525</v>
      </c>
      <c r="D39" s="510"/>
      <c r="E39" s="503"/>
      <c r="F39" s="518"/>
      <c r="G39" s="510"/>
    </row>
    <row r="40" spans="1:7" ht="21.9" customHeight="1" x14ac:dyDescent="0.3">
      <c r="A40" s="503"/>
      <c r="B40" s="509"/>
      <c r="C40" s="525" t="s">
        <v>525</v>
      </c>
      <c r="D40" s="510"/>
      <c r="E40" s="532"/>
      <c r="F40" s="503"/>
      <c r="G40" s="510"/>
    </row>
    <row r="41" spans="1:7" ht="21.9" customHeight="1" x14ac:dyDescent="0.3">
      <c r="A41" s="503" t="s">
        <v>528</v>
      </c>
      <c r="B41" s="509"/>
      <c r="C41" s="525" t="s">
        <v>496</v>
      </c>
      <c r="D41" s="529"/>
      <c r="E41" s="532"/>
      <c r="F41" s="503"/>
      <c r="G41" s="510"/>
    </row>
    <row r="42" spans="1:7" ht="21.9" customHeight="1" x14ac:dyDescent="0.3">
      <c r="A42" s="503"/>
      <c r="B42" s="509"/>
      <c r="C42" s="525" t="s">
        <v>526</v>
      </c>
      <c r="D42" s="510"/>
      <c r="E42" s="503"/>
      <c r="F42" s="518"/>
      <c r="G42" s="510"/>
    </row>
    <row r="43" spans="1:7" ht="21.9" customHeight="1" x14ac:dyDescent="0.3">
      <c r="A43" s="503"/>
      <c r="B43" s="509"/>
      <c r="C43" s="525" t="s">
        <v>526</v>
      </c>
      <c r="D43" s="510"/>
      <c r="E43" s="503"/>
      <c r="F43" s="533"/>
      <c r="G43" s="510"/>
    </row>
    <row r="44" spans="1:7" ht="21.9" customHeight="1" x14ac:dyDescent="0.3">
      <c r="B44" s="509"/>
      <c r="C44" s="525" t="s">
        <v>529</v>
      </c>
      <c r="D44" s="510"/>
      <c r="E44" s="503" t="s">
        <v>530</v>
      </c>
      <c r="F44" s="507" t="s">
        <v>531</v>
      </c>
      <c r="G44" s="510"/>
    </row>
    <row r="45" spans="1:7" ht="21.9" customHeight="1" x14ac:dyDescent="0.3">
      <c r="A45" s="503"/>
      <c r="B45" s="509"/>
      <c r="C45" s="525" t="s">
        <v>529</v>
      </c>
      <c r="D45" s="510"/>
      <c r="E45" s="503" t="s">
        <v>532</v>
      </c>
      <c r="F45" s="507" t="s">
        <v>533</v>
      </c>
      <c r="G45" s="510"/>
    </row>
    <row r="46" spans="1:7" ht="21.9" customHeight="1" x14ac:dyDescent="0.3">
      <c r="A46" s="503"/>
      <c r="B46" s="509"/>
      <c r="C46" s="525" t="s">
        <v>534</v>
      </c>
      <c r="D46" s="510"/>
      <c r="E46" s="514" t="s">
        <v>535</v>
      </c>
      <c r="F46" s="503" t="s">
        <v>536</v>
      </c>
      <c r="G46" s="510"/>
    </row>
    <row r="47" spans="1:7" ht="21.9" customHeight="1" x14ac:dyDescent="0.3">
      <c r="A47" s="503" t="s">
        <v>537</v>
      </c>
      <c r="B47" s="509"/>
      <c r="C47" s="525" t="s">
        <v>534</v>
      </c>
      <c r="D47" s="510"/>
      <c r="E47" s="503" t="s">
        <v>538</v>
      </c>
      <c r="F47" s="507" t="s">
        <v>539</v>
      </c>
      <c r="G47" s="510"/>
    </row>
    <row r="48" spans="1:7" ht="21.9" customHeight="1" x14ac:dyDescent="0.3">
      <c r="A48" s="503"/>
      <c r="B48" s="509"/>
      <c r="C48" s="525" t="s">
        <v>540</v>
      </c>
      <c r="D48" s="510"/>
      <c r="E48" s="503" t="s">
        <v>541</v>
      </c>
      <c r="F48" s="507" t="s">
        <v>542</v>
      </c>
      <c r="G48" s="510"/>
    </row>
    <row r="49" spans="1:7" ht="21.9" customHeight="1" x14ac:dyDescent="0.3">
      <c r="A49" s="503"/>
      <c r="B49" s="509"/>
      <c r="C49" s="525" t="s">
        <v>540</v>
      </c>
      <c r="D49" s="510"/>
      <c r="E49" s="503" t="s">
        <v>543</v>
      </c>
      <c r="F49" s="507" t="s">
        <v>544</v>
      </c>
      <c r="G49" s="510"/>
    </row>
    <row r="50" spans="1:7" ht="21.9" customHeight="1" x14ac:dyDescent="0.3">
      <c r="A50" s="503"/>
      <c r="B50" s="509"/>
      <c r="C50" s="525" t="s">
        <v>545</v>
      </c>
      <c r="D50" s="510"/>
      <c r="E50" s="507" t="s">
        <v>546</v>
      </c>
      <c r="F50" s="503" t="s">
        <v>547</v>
      </c>
      <c r="G50" s="510"/>
    </row>
    <row r="51" spans="1:7" ht="21.9" customHeight="1" x14ac:dyDescent="0.3">
      <c r="A51" s="503"/>
      <c r="B51" s="509"/>
      <c r="C51" s="525" t="s">
        <v>529</v>
      </c>
      <c r="D51" s="510"/>
      <c r="E51" s="503" t="s">
        <v>531</v>
      </c>
      <c r="F51" s="507" t="s">
        <v>532</v>
      </c>
      <c r="G51" s="510"/>
    </row>
    <row r="52" spans="1:7" ht="21.9" customHeight="1" x14ac:dyDescent="0.3">
      <c r="A52" s="503"/>
      <c r="B52" s="509"/>
      <c r="C52" s="525" t="s">
        <v>529</v>
      </c>
      <c r="D52" s="510"/>
      <c r="E52" s="507" t="s">
        <v>533</v>
      </c>
      <c r="F52" s="503" t="s">
        <v>530</v>
      </c>
      <c r="G52" s="510"/>
    </row>
    <row r="53" spans="1:7" ht="21.9" customHeight="1" x14ac:dyDescent="0.3">
      <c r="A53" s="503" t="s">
        <v>548</v>
      </c>
      <c r="B53" s="509"/>
      <c r="C53" s="525" t="s">
        <v>534</v>
      </c>
      <c r="D53" s="510"/>
      <c r="E53" s="503" t="s">
        <v>549</v>
      </c>
      <c r="F53" s="507" t="s">
        <v>538</v>
      </c>
      <c r="G53" s="510"/>
    </row>
    <row r="54" spans="1:7" ht="21.9" customHeight="1" x14ac:dyDescent="0.3">
      <c r="A54" s="503"/>
      <c r="B54" s="509"/>
      <c r="C54" s="525" t="s">
        <v>534</v>
      </c>
      <c r="D54" s="529"/>
      <c r="E54" s="503" t="s">
        <v>539</v>
      </c>
      <c r="F54" s="503" t="s">
        <v>535</v>
      </c>
      <c r="G54" s="510"/>
    </row>
    <row r="55" spans="1:7" ht="21.9" customHeight="1" x14ac:dyDescent="0.3">
      <c r="A55" s="503"/>
      <c r="B55" s="509"/>
      <c r="C55" s="525" t="s">
        <v>540</v>
      </c>
      <c r="D55" s="510"/>
      <c r="E55" s="503" t="s">
        <v>542</v>
      </c>
      <c r="F55" s="507" t="s">
        <v>550</v>
      </c>
      <c r="G55" s="510"/>
    </row>
    <row r="56" spans="1:7" ht="21.9" customHeight="1" x14ac:dyDescent="0.3">
      <c r="A56" s="503"/>
      <c r="B56" s="503"/>
      <c r="C56" s="525" t="s">
        <v>540</v>
      </c>
      <c r="D56" s="510"/>
      <c r="E56" s="503" t="s">
        <v>544</v>
      </c>
      <c r="F56" s="503" t="s">
        <v>541</v>
      </c>
      <c r="G56" s="510"/>
    </row>
    <row r="57" spans="1:7" ht="21.9" customHeight="1" x14ac:dyDescent="0.3">
      <c r="A57" s="503"/>
      <c r="B57" s="503"/>
      <c r="C57" s="525" t="s">
        <v>545</v>
      </c>
      <c r="D57" s="510"/>
      <c r="E57" s="503" t="s">
        <v>547</v>
      </c>
      <c r="F57" s="503" t="s">
        <v>551</v>
      </c>
      <c r="G57" s="510"/>
    </row>
    <row r="58" spans="1:7" ht="21.9" customHeight="1" x14ac:dyDescent="0.3">
      <c r="A58" s="503"/>
      <c r="B58" s="503"/>
      <c r="C58" s="525" t="s">
        <v>529</v>
      </c>
      <c r="D58" s="510"/>
      <c r="E58" s="503" t="s">
        <v>532</v>
      </c>
      <c r="F58" s="507" t="s">
        <v>530</v>
      </c>
      <c r="G58" s="510"/>
    </row>
    <row r="59" spans="1:7" ht="21.9" customHeight="1" x14ac:dyDescent="0.3">
      <c r="A59" s="503" t="s">
        <v>552</v>
      </c>
      <c r="B59" s="509"/>
      <c r="C59" s="525" t="s">
        <v>529</v>
      </c>
      <c r="D59" s="510"/>
      <c r="E59" s="503" t="s">
        <v>531</v>
      </c>
      <c r="F59" s="507" t="s">
        <v>533</v>
      </c>
      <c r="G59" s="510"/>
    </row>
    <row r="60" spans="1:7" ht="21.9" customHeight="1" x14ac:dyDescent="0.3">
      <c r="A60" s="503"/>
      <c r="B60" s="509"/>
      <c r="C60" s="525" t="s">
        <v>534</v>
      </c>
      <c r="D60" s="510"/>
      <c r="E60" s="503" t="s">
        <v>538</v>
      </c>
      <c r="F60" s="503" t="s">
        <v>535</v>
      </c>
      <c r="G60" s="510"/>
    </row>
    <row r="61" spans="1:7" ht="21.9" customHeight="1" x14ac:dyDescent="0.3">
      <c r="A61" s="503"/>
      <c r="B61" s="509"/>
      <c r="C61" s="525" t="s">
        <v>534</v>
      </c>
      <c r="D61" s="510"/>
      <c r="E61" s="503" t="s">
        <v>549</v>
      </c>
      <c r="F61" s="507" t="s">
        <v>539</v>
      </c>
      <c r="G61" s="510"/>
    </row>
    <row r="62" spans="1:7" ht="21.9" customHeight="1" x14ac:dyDescent="0.3">
      <c r="A62" s="503"/>
      <c r="B62" s="503"/>
      <c r="C62" s="525" t="s">
        <v>540</v>
      </c>
      <c r="D62" s="510"/>
      <c r="E62" s="511" t="s">
        <v>543</v>
      </c>
      <c r="F62" s="507" t="s">
        <v>541</v>
      </c>
      <c r="G62" s="510"/>
    </row>
    <row r="63" spans="1:7" ht="21.9" customHeight="1" x14ac:dyDescent="0.3">
      <c r="A63" s="503"/>
      <c r="B63" s="503"/>
      <c r="C63" s="525" t="s">
        <v>540</v>
      </c>
      <c r="D63" s="510"/>
      <c r="E63" s="503" t="s">
        <v>542</v>
      </c>
      <c r="F63" s="503" t="s">
        <v>544</v>
      </c>
      <c r="G63" s="510"/>
    </row>
    <row r="64" spans="1:7" ht="21.9" customHeight="1" x14ac:dyDescent="0.3">
      <c r="A64" s="503"/>
      <c r="B64" s="503"/>
      <c r="C64" s="510" t="s">
        <v>553</v>
      </c>
      <c r="D64" s="510"/>
      <c r="E64" s="503" t="s">
        <v>551</v>
      </c>
      <c r="F64" s="503" t="s">
        <v>546</v>
      </c>
      <c r="G64" s="510"/>
    </row>
    <row r="65" spans="1:7" ht="21.9" customHeight="1" x14ac:dyDescent="0.3">
      <c r="A65" s="503"/>
      <c r="B65" s="503"/>
      <c r="C65" s="510"/>
      <c r="D65" s="510"/>
      <c r="E65" s="503"/>
      <c r="F65" s="503"/>
      <c r="G65" s="510"/>
    </row>
    <row r="66" spans="1:7" ht="21.9" customHeight="1" x14ac:dyDescent="0.3">
      <c r="A66" s="503"/>
      <c r="B66" s="503"/>
      <c r="C66" s="510"/>
      <c r="D66" s="510"/>
      <c r="F66" s="503"/>
      <c r="G66" s="510"/>
    </row>
    <row r="67" spans="1:7" ht="21.9" customHeight="1" x14ac:dyDescent="0.3">
      <c r="A67" s="503"/>
      <c r="B67" s="503"/>
      <c r="C67" s="510"/>
      <c r="D67" s="510"/>
      <c r="E67" s="503"/>
      <c r="F67" s="503"/>
      <c r="G67" s="510"/>
    </row>
    <row r="68" spans="1:7" ht="21.9" customHeight="1" x14ac:dyDescent="0.3">
      <c r="A68" s="503"/>
      <c r="B68" s="503"/>
      <c r="C68" s="510"/>
      <c r="D68" s="510"/>
      <c r="E68" s="503"/>
      <c r="F68" s="503"/>
      <c r="G68" s="510"/>
    </row>
    <row r="69" spans="1:7" x14ac:dyDescent="0.3">
      <c r="A69" s="503"/>
      <c r="B69" s="503"/>
      <c r="C69" s="510"/>
      <c r="D69" s="510"/>
      <c r="E69" s="503"/>
      <c r="F69" s="503"/>
      <c r="G69" s="510"/>
    </row>
    <row r="70" spans="1:7" x14ac:dyDescent="0.3">
      <c r="A70" s="503"/>
      <c r="B70" s="503"/>
      <c r="C70" s="510"/>
      <c r="D70" s="510"/>
      <c r="E70" s="503"/>
      <c r="F70" s="503"/>
      <c r="G70" s="510"/>
    </row>
    <row r="71" spans="1:7" x14ac:dyDescent="0.3">
      <c r="A71" s="503"/>
      <c r="B71" s="509"/>
      <c r="C71" s="510"/>
      <c r="D71" s="510"/>
      <c r="E71" s="503"/>
      <c r="F71" s="503"/>
      <c r="G71" s="510"/>
    </row>
    <row r="72" spans="1:7" x14ac:dyDescent="0.3">
      <c r="A72" s="503"/>
      <c r="B72" s="509"/>
      <c r="C72" s="510"/>
      <c r="D72" s="510"/>
      <c r="E72" s="503"/>
      <c r="F72" s="503"/>
      <c r="G72" s="510"/>
    </row>
    <row r="73" spans="1:7" x14ac:dyDescent="0.3">
      <c r="A73" s="503"/>
      <c r="B73" s="509"/>
      <c r="C73" s="510"/>
      <c r="D73" s="510"/>
      <c r="E73" s="503"/>
      <c r="F73" s="503"/>
      <c r="G73" s="510"/>
    </row>
    <row r="74" spans="1:7" x14ac:dyDescent="0.3">
      <c r="A74" s="503"/>
      <c r="B74" s="509"/>
      <c r="C74" s="510"/>
      <c r="D74" s="510"/>
      <c r="F74" s="503"/>
      <c r="G74" s="510"/>
    </row>
    <row r="75" spans="1:7" x14ac:dyDescent="0.3">
      <c r="A75" s="503"/>
      <c r="B75" s="509"/>
      <c r="C75" s="510"/>
      <c r="D75" s="510"/>
      <c r="E75" s="503"/>
      <c r="F75" s="503"/>
      <c r="G75" s="510"/>
    </row>
    <row r="76" spans="1:7" x14ac:dyDescent="0.3">
      <c r="A76" s="503"/>
      <c r="B76" s="509"/>
      <c r="C76" s="510"/>
      <c r="D76" s="510"/>
      <c r="E76" s="503"/>
      <c r="F76" s="503"/>
      <c r="G76" s="510"/>
    </row>
    <row r="77" spans="1:7" x14ac:dyDescent="0.3">
      <c r="A77" s="503"/>
      <c r="B77" s="509"/>
      <c r="C77" s="510"/>
      <c r="D77" s="510"/>
      <c r="E77" s="503"/>
      <c r="F77" s="503"/>
      <c r="G77" s="510"/>
    </row>
    <row r="78" spans="1:7" x14ac:dyDescent="0.3">
      <c r="B78" s="509"/>
      <c r="C78" s="510"/>
      <c r="D78" s="510"/>
      <c r="E78" s="503"/>
      <c r="F78" s="503"/>
      <c r="G78" s="510"/>
    </row>
    <row r="79" spans="1:7" x14ac:dyDescent="0.3">
      <c r="A79" s="503"/>
      <c r="B79" s="509"/>
      <c r="C79" s="510"/>
      <c r="D79" s="510"/>
      <c r="E79" s="503"/>
      <c r="F79" s="503"/>
      <c r="G79" s="510"/>
    </row>
    <row r="80" spans="1:7" x14ac:dyDescent="0.3">
      <c r="A80" s="503"/>
      <c r="B80" s="503"/>
      <c r="C80" s="510"/>
      <c r="D80" s="510"/>
      <c r="E80" s="503"/>
      <c r="F80" s="503"/>
      <c r="G80" s="510"/>
    </row>
    <row r="81" spans="1:7" x14ac:dyDescent="0.3">
      <c r="A81" s="503"/>
      <c r="B81" s="503"/>
      <c r="C81" s="510"/>
      <c r="D81" s="510"/>
      <c r="E81" s="503"/>
      <c r="F81" s="503"/>
      <c r="G81" s="510"/>
    </row>
    <row r="82" spans="1:7" x14ac:dyDescent="0.3">
      <c r="A82" s="503"/>
      <c r="B82" s="509"/>
      <c r="G82" s="510"/>
    </row>
    <row r="83" spans="1:7" x14ac:dyDescent="0.3">
      <c r="A83" s="503"/>
      <c r="B83" s="509"/>
      <c r="G83" s="510"/>
    </row>
    <row r="84" spans="1:7" x14ac:dyDescent="0.3">
      <c r="B84" s="509"/>
      <c r="G84" s="510"/>
    </row>
    <row r="85" spans="1:7" x14ac:dyDescent="0.3">
      <c r="A85" s="503"/>
      <c r="B85" s="509"/>
      <c r="G85" s="510"/>
    </row>
    <row r="86" spans="1:7" x14ac:dyDescent="0.3">
      <c r="A86" s="503"/>
      <c r="B86" s="503"/>
      <c r="G86" s="510"/>
    </row>
    <row r="87" spans="1:7" x14ac:dyDescent="0.3">
      <c r="A87" s="503"/>
      <c r="B87" s="503"/>
      <c r="G87" s="510"/>
    </row>
    <row r="88" spans="1:7" x14ac:dyDescent="0.3">
      <c r="A88" s="503"/>
      <c r="B88" s="503"/>
    </row>
    <row r="89" spans="1:7" x14ac:dyDescent="0.3">
      <c r="A89" s="503"/>
      <c r="B89" s="503"/>
    </row>
  </sheetData>
  <mergeCells count="3">
    <mergeCell ref="A1:G1"/>
    <mergeCell ref="A2:G2"/>
    <mergeCell ref="A3:G3"/>
  </mergeCells>
  <conditionalFormatting sqref="E20">
    <cfRule type="expression" dxfId="398" priority="2" stopIfTrue="1">
      <formula>$Q12&gt;=1</formula>
    </cfRule>
  </conditionalFormatting>
  <conditionalFormatting sqref="F6">
    <cfRule type="expression" dxfId="397" priority="3" stopIfTrue="1">
      <formula>$Q6&gt;=1</formula>
    </cfRule>
  </conditionalFormatting>
  <conditionalFormatting sqref="F43">
    <cfRule type="expression" dxfId="396" priority="1" stopIfTrue="1">
      <formula>$Q27&gt;=1</formula>
    </cfRule>
  </conditionalFormatting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2D4E-F3C7-44AB-8996-BD79DCBC53E3}">
  <sheetPr>
    <tabColor indexed="11"/>
  </sheetPr>
  <dimension ref="A1:AK41"/>
  <sheetViews>
    <sheetView zoomScaleNormal="100" workbookViewId="0">
      <selection activeCell="E2" sqref="E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369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210</v>
      </c>
      <c r="F7" s="350"/>
      <c r="G7" s="481" t="s">
        <v>211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365</v>
      </c>
      <c r="F9" s="350"/>
      <c r="G9" s="481" t="s">
        <v>356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 t="s">
        <v>363</v>
      </c>
      <c r="F11" s="350"/>
      <c r="G11" s="481" t="s">
        <v>366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Bátonyi</v>
      </c>
      <c r="E18" s="552"/>
      <c r="F18" s="552" t="str">
        <f>E9</f>
        <v>Pákozdi</v>
      </c>
      <c r="G18" s="552"/>
      <c r="H18" s="552" t="str">
        <f>E11</f>
        <v>Ordina</v>
      </c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Bátonyi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Pákozdi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Ordina</v>
      </c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09" priority="2" stopIfTrue="1" operator="equal">
      <formula>"Bye"</formula>
    </cfRule>
  </conditionalFormatting>
  <conditionalFormatting sqref="R41">
    <cfRule type="expression" dxfId="10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135F-362E-47B3-BA6F-A4D58CFFD807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U20" sqref="U20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>
        <f>Altalanos!$A$8</f>
        <v>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 t="s">
        <v>226</v>
      </c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173</v>
      </c>
      <c r="C7" s="93" t="s">
        <v>191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227</v>
      </c>
      <c r="C8" s="93" t="s">
        <v>228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194</v>
      </c>
      <c r="C9" s="93" t="s">
        <v>229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230</v>
      </c>
      <c r="C10" s="93" t="s">
        <v>195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107" priority="7" stopIfTrue="1">
      <formula>$O7&gt;=1</formula>
    </cfRule>
  </conditionalFormatting>
  <conditionalFormatting sqref="B7:D14">
    <cfRule type="expression" dxfId="106" priority="5" stopIfTrue="1">
      <formula>$O7&gt;=1</formula>
    </cfRule>
  </conditionalFormatting>
  <conditionalFormatting sqref="B7:D27">
    <cfRule type="expression" dxfId="105" priority="1" stopIfTrue="1">
      <formula>$Q7&gt;=1</formula>
    </cfRule>
  </conditionalFormatting>
  <conditionalFormatting sqref="E7:E27">
    <cfRule type="expression" dxfId="104" priority="2" stopIfTrue="1">
      <formula>AND(ROUNDDOWN(($A$4-E7)/365.25,0)&lt;=13,G7&lt;&gt;"OK")</formula>
    </cfRule>
    <cfRule type="expression" dxfId="103" priority="3" stopIfTrue="1">
      <formula>AND(ROUNDDOWN(($A$4-E7)/365.25,0)&lt;=14,G7&lt;&gt;"OK")</formula>
    </cfRule>
    <cfRule type="expression" dxfId="102" priority="4" stopIfTrue="1">
      <formula>AND(ROUNDDOWN(($A$4-E7)/365.25,0)&lt;=17,G7&lt;&gt;"OK")</formula>
    </cfRule>
  </conditionalFormatting>
  <conditionalFormatting sqref="E7:E134">
    <cfRule type="expression" dxfId="101" priority="8" stopIfTrue="1">
      <formula>AND(ROUNDDOWN(($A$4-E7)/365.25,0)&lt;=13,#REF!&lt;&gt;"OK")</formula>
    </cfRule>
    <cfRule type="expression" dxfId="100" priority="9" stopIfTrue="1">
      <formula>AND(ROUNDDOWN(($A$4-E7)/365.25,0)&lt;=14,#REF!&lt;&gt;"OK")</formula>
    </cfRule>
    <cfRule type="expression" dxfId="99" priority="10" stopIfTrue="1">
      <formula>AND(ROUNDDOWN(($A$4-E7)/365.25,0)&lt;=17,#REF!&lt;&gt;"OK")</formula>
    </cfRule>
  </conditionalFormatting>
  <conditionalFormatting sqref="H7:H134">
    <cfRule type="cellIs" dxfId="98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611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5082-8A44-44AF-8AA2-A60D88029C69}">
  <sheetPr>
    <tabColor indexed="42"/>
  </sheetPr>
  <dimension ref="A1:O134"/>
  <sheetViews>
    <sheetView showGridLines="0" showZeros="0" workbookViewId="0">
      <pane ySplit="6" topLeftCell="A7" activePane="bottomLeft" state="frozen"/>
      <selection activeCell="C12" sqref="C12"/>
      <selection pane="bottomLeft" activeCell="S14" sqref="S14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4.6" x14ac:dyDescent="0.4">
      <c r="A1" s="232"/>
      <c r="B1" s="85"/>
      <c r="C1" s="85"/>
      <c r="D1" s="227"/>
      <c r="E1" s="245"/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/>
      <c r="C2" s="266"/>
      <c r="D2" s="105"/>
      <c r="E2" s="245"/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/>
      <c r="M3" s="100"/>
      <c r="N3" s="107"/>
      <c r="O3" s="246"/>
    </row>
    <row r="4" spans="1:15" s="2" customFormat="1" x14ac:dyDescent="0.25">
      <c r="A4" s="50"/>
      <c r="B4" s="50"/>
      <c r="C4" s="48"/>
      <c r="D4" s="50"/>
      <c r="E4" s="457"/>
      <c r="F4" s="448"/>
      <c r="G4" s="440"/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/>
      <c r="B5" s="241"/>
      <c r="C5" s="88"/>
      <c r="D5" s="89"/>
      <c r="E5" s="81"/>
      <c r="F5" s="89"/>
      <c r="G5" s="441"/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/>
      <c r="B6" s="101"/>
      <c r="C6" s="101"/>
      <c r="D6" s="101"/>
      <c r="E6" s="102"/>
      <c r="F6" s="421"/>
      <c r="G6" s="442"/>
      <c r="H6" s="234"/>
      <c r="I6" s="103"/>
      <c r="J6" s="236"/>
      <c r="K6" s="103"/>
      <c r="L6" s="228"/>
      <c r="M6" s="104"/>
      <c r="N6" s="112"/>
      <c r="O6" s="102"/>
    </row>
    <row r="7" spans="1:15" s="11" customFormat="1" ht="18.899999999999999" customHeight="1" x14ac:dyDescent="0.25">
      <c r="A7" s="238"/>
      <c r="B7" s="93"/>
      <c r="C7" s="93"/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/>
      <c r="B8" s="93"/>
      <c r="C8" s="93"/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/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/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/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/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/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/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/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/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/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/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/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/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/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/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/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/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/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/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/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/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/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/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/>
      <c r="O30" s="95"/>
    </row>
    <row r="31" spans="1:15" s="11" customFormat="1" ht="18.899999999999999" customHeight="1" x14ac:dyDescent="0.25">
      <c r="A31" s="238"/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/>
      <c r="O31" s="95"/>
    </row>
    <row r="32" spans="1:15" s="11" customFormat="1" ht="18.899999999999999" customHeight="1" x14ac:dyDescent="0.25">
      <c r="A32" s="238"/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/>
      <c r="O32" s="95"/>
    </row>
    <row r="33" spans="1:15" s="11" customFormat="1" ht="18.899999999999999" customHeight="1" x14ac:dyDescent="0.25">
      <c r="A33" s="238"/>
      <c r="B33" s="93"/>
      <c r="C33" s="93"/>
      <c r="D33" s="94"/>
      <c r="E33" s="248"/>
      <c r="F33" s="419"/>
      <c r="G33" s="443"/>
      <c r="H33" s="235"/>
      <c r="I33" s="233"/>
      <c r="J33" s="237"/>
      <c r="K33" s="233"/>
      <c r="L33" s="229"/>
      <c r="M33" s="95"/>
      <c r="N33" s="113"/>
      <c r="O33" s="95"/>
    </row>
    <row r="34" spans="1:15" s="11" customFormat="1" ht="18.899999999999999" customHeight="1" x14ac:dyDescent="0.25">
      <c r="A34" s="238"/>
      <c r="B34" s="93"/>
      <c r="C34" s="93"/>
      <c r="D34" s="94"/>
      <c r="E34" s="248"/>
      <c r="F34" s="419"/>
      <c r="G34" s="443"/>
      <c r="H34" s="235"/>
      <c r="I34" s="233"/>
      <c r="J34" s="237"/>
      <c r="K34" s="233"/>
      <c r="L34" s="229"/>
      <c r="M34" s="95"/>
      <c r="N34" s="113"/>
      <c r="O34" s="95"/>
    </row>
    <row r="35" spans="1:15" s="11" customFormat="1" ht="18.899999999999999" customHeight="1" x14ac:dyDescent="0.25">
      <c r="A35" s="238"/>
      <c r="B35" s="93"/>
      <c r="C35" s="93"/>
      <c r="D35" s="94"/>
      <c r="E35" s="248"/>
      <c r="F35" s="419"/>
      <c r="G35" s="443"/>
      <c r="H35" s="235"/>
      <c r="I35" s="233"/>
      <c r="J35" s="237"/>
      <c r="K35" s="233"/>
      <c r="L35" s="229"/>
      <c r="M35" s="95"/>
      <c r="N35" s="113"/>
      <c r="O35" s="95"/>
    </row>
    <row r="36" spans="1:15" s="11" customFormat="1" ht="18.899999999999999" customHeight="1" x14ac:dyDescent="0.25">
      <c r="A36" s="238"/>
      <c r="B36" s="93"/>
      <c r="C36" s="93"/>
      <c r="D36" s="94"/>
      <c r="E36" s="248"/>
      <c r="F36" s="419"/>
      <c r="G36" s="443"/>
      <c r="H36" s="235"/>
      <c r="I36" s="233"/>
      <c r="J36" s="237"/>
      <c r="K36" s="233"/>
      <c r="L36" s="229"/>
      <c r="M36" s="95"/>
      <c r="N36" s="113"/>
      <c r="O36" s="95"/>
    </row>
    <row r="37" spans="1:15" s="11" customFormat="1" ht="18.899999999999999" customHeight="1" x14ac:dyDescent="0.25">
      <c r="A37" s="238"/>
      <c r="B37" s="93"/>
      <c r="C37" s="93"/>
      <c r="D37" s="94"/>
      <c r="E37" s="248"/>
      <c r="F37" s="419"/>
      <c r="G37" s="443"/>
      <c r="H37" s="235"/>
      <c r="I37" s="233"/>
      <c r="J37" s="237"/>
      <c r="K37" s="233"/>
      <c r="L37" s="229"/>
      <c r="M37" s="95"/>
      <c r="N37" s="113"/>
      <c r="O37" s="95"/>
    </row>
    <row r="38" spans="1:15" s="11" customFormat="1" ht="18.899999999999999" customHeight="1" x14ac:dyDescent="0.25">
      <c r="A38" s="238"/>
      <c r="B38" s="93"/>
      <c r="C38" s="93"/>
      <c r="D38" s="94"/>
      <c r="E38" s="248"/>
      <c r="F38" s="419"/>
      <c r="G38" s="443"/>
      <c r="H38" s="235"/>
      <c r="I38" s="233"/>
      <c r="J38" s="237"/>
      <c r="K38" s="233"/>
      <c r="L38" s="229"/>
      <c r="M38" s="95"/>
      <c r="N38" s="113"/>
      <c r="O38" s="95"/>
    </row>
    <row r="39" spans="1:15" s="11" customFormat="1" ht="18.899999999999999" customHeight="1" x14ac:dyDescent="0.25">
      <c r="A39" s="238"/>
      <c r="B39" s="93"/>
      <c r="C39" s="93"/>
      <c r="D39" s="94"/>
      <c r="E39" s="248"/>
      <c r="F39" s="419"/>
      <c r="G39" s="443"/>
      <c r="H39" s="235"/>
      <c r="I39" s="233"/>
      <c r="J39" s="237"/>
      <c r="K39" s="233"/>
      <c r="L39" s="229"/>
      <c r="M39" s="95"/>
      <c r="N39" s="113"/>
      <c r="O39" s="95"/>
    </row>
    <row r="40" spans="1:15" s="11" customFormat="1" ht="18.899999999999999" customHeight="1" x14ac:dyDescent="0.25">
      <c r="A40" s="238"/>
      <c r="B40" s="93"/>
      <c r="C40" s="93"/>
      <c r="D40" s="94"/>
      <c r="E40" s="248"/>
      <c r="F40" s="419"/>
      <c r="G40" s="443"/>
      <c r="H40" s="235"/>
      <c r="I40" s="233"/>
      <c r="J40" s="237"/>
      <c r="K40" s="233"/>
      <c r="L40" s="229"/>
      <c r="M40" s="95"/>
      <c r="N40" s="113"/>
      <c r="O40" s="95"/>
    </row>
    <row r="41" spans="1:15" s="11" customFormat="1" ht="18.899999999999999" customHeight="1" x14ac:dyDescent="0.25">
      <c r="A41" s="238"/>
      <c r="B41" s="93"/>
      <c r="C41" s="93"/>
      <c r="D41" s="94"/>
      <c r="E41" s="248"/>
      <c r="F41" s="419"/>
      <c r="G41" s="443"/>
      <c r="H41" s="235"/>
      <c r="I41" s="233"/>
      <c r="J41" s="237"/>
      <c r="K41" s="233"/>
      <c r="L41" s="229"/>
      <c r="M41" s="95"/>
      <c r="N41" s="113"/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ref="J42:J96" si="0">IF(O42="",999,O42)</f>
        <v>999</v>
      </c>
      <c r="K42" s="233">
        <f t="shared" ref="K42:K96" si="1">IF(N42=999,999,1)</f>
        <v>999</v>
      </c>
      <c r="L42" s="229"/>
      <c r="M42" s="95"/>
      <c r="N42" s="113">
        <f t="shared" ref="N42:N93" si="2">IF(L42="DA",1,IF(L42="WC",2,IF(L42="SE",3,IF(L42="Q",4,IF(L42="LL",5,999)))))</f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0"/>
        <v>999</v>
      </c>
      <c r="K43" s="233">
        <f t="shared" si="1"/>
        <v>999</v>
      </c>
      <c r="L43" s="229"/>
      <c r="M43" s="95"/>
      <c r="N43" s="113">
        <f t="shared" si="2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0"/>
        <v>999</v>
      </c>
      <c r="K44" s="233">
        <f t="shared" si="1"/>
        <v>999</v>
      </c>
      <c r="L44" s="229"/>
      <c r="M44" s="95"/>
      <c r="N44" s="113">
        <f t="shared" si="2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0"/>
        <v>999</v>
      </c>
      <c r="K45" s="233">
        <f t="shared" si="1"/>
        <v>999</v>
      </c>
      <c r="L45" s="229"/>
      <c r="M45" s="95"/>
      <c r="N45" s="113">
        <f t="shared" si="2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0"/>
        <v>999</v>
      </c>
      <c r="K46" s="233">
        <f t="shared" si="1"/>
        <v>999</v>
      </c>
      <c r="L46" s="229"/>
      <c r="M46" s="95"/>
      <c r="N46" s="113">
        <f t="shared" si="2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0"/>
        <v>999</v>
      </c>
      <c r="K47" s="233">
        <f t="shared" si="1"/>
        <v>999</v>
      </c>
      <c r="L47" s="229"/>
      <c r="M47" s="95"/>
      <c r="N47" s="113">
        <f t="shared" si="2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0"/>
        <v>999</v>
      </c>
      <c r="K48" s="233">
        <f t="shared" si="1"/>
        <v>999</v>
      </c>
      <c r="L48" s="229"/>
      <c r="M48" s="95"/>
      <c r="N48" s="113">
        <f t="shared" si="2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0"/>
        <v>999</v>
      </c>
      <c r="K49" s="233">
        <f t="shared" si="1"/>
        <v>999</v>
      </c>
      <c r="L49" s="229"/>
      <c r="M49" s="95"/>
      <c r="N49" s="113">
        <f t="shared" si="2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0"/>
        <v>999</v>
      </c>
      <c r="K50" s="233">
        <f t="shared" si="1"/>
        <v>999</v>
      </c>
      <c r="L50" s="229"/>
      <c r="M50" s="95"/>
      <c r="N50" s="113">
        <f t="shared" si="2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0"/>
        <v>999</v>
      </c>
      <c r="K51" s="233">
        <f t="shared" si="1"/>
        <v>999</v>
      </c>
      <c r="L51" s="229"/>
      <c r="M51" s="95"/>
      <c r="N51" s="113">
        <f t="shared" si="2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0"/>
        <v>999</v>
      </c>
      <c r="K52" s="233">
        <f t="shared" si="1"/>
        <v>999</v>
      </c>
      <c r="L52" s="229"/>
      <c r="M52" s="95"/>
      <c r="N52" s="113">
        <f t="shared" si="2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0"/>
        <v>999</v>
      </c>
      <c r="K53" s="233">
        <f t="shared" si="1"/>
        <v>999</v>
      </c>
      <c r="L53" s="229"/>
      <c r="M53" s="95"/>
      <c r="N53" s="113">
        <f t="shared" si="2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0"/>
        <v>999</v>
      </c>
      <c r="K54" s="233">
        <f t="shared" si="1"/>
        <v>999</v>
      </c>
      <c r="L54" s="229"/>
      <c r="M54" s="95"/>
      <c r="N54" s="113">
        <f t="shared" si="2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0"/>
        <v>999</v>
      </c>
      <c r="K55" s="233">
        <f t="shared" si="1"/>
        <v>999</v>
      </c>
      <c r="L55" s="229"/>
      <c r="M55" s="95"/>
      <c r="N55" s="113">
        <f t="shared" si="2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0"/>
        <v>999</v>
      </c>
      <c r="K56" s="233">
        <f t="shared" si="1"/>
        <v>999</v>
      </c>
      <c r="L56" s="229"/>
      <c r="M56" s="95"/>
      <c r="N56" s="113">
        <f t="shared" si="2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0"/>
        <v>999</v>
      </c>
      <c r="K57" s="233">
        <f t="shared" si="1"/>
        <v>999</v>
      </c>
      <c r="L57" s="229"/>
      <c r="M57" s="95"/>
      <c r="N57" s="113">
        <f t="shared" si="2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0"/>
        <v>999</v>
      </c>
      <c r="K58" s="233">
        <f t="shared" si="1"/>
        <v>999</v>
      </c>
      <c r="L58" s="229"/>
      <c r="M58" s="95"/>
      <c r="N58" s="113">
        <f t="shared" si="2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0"/>
        <v>999</v>
      </c>
      <c r="K59" s="233">
        <f t="shared" si="1"/>
        <v>999</v>
      </c>
      <c r="L59" s="229"/>
      <c r="M59" s="95"/>
      <c r="N59" s="113">
        <f t="shared" si="2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0"/>
        <v>999</v>
      </c>
      <c r="K60" s="233">
        <f t="shared" si="1"/>
        <v>999</v>
      </c>
      <c r="L60" s="229"/>
      <c r="M60" s="95"/>
      <c r="N60" s="113">
        <f t="shared" si="2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0"/>
        <v>999</v>
      </c>
      <c r="K61" s="233">
        <f t="shared" si="1"/>
        <v>999</v>
      </c>
      <c r="L61" s="229"/>
      <c r="M61" s="95"/>
      <c r="N61" s="113">
        <f t="shared" si="2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0"/>
        <v>999</v>
      </c>
      <c r="K62" s="233">
        <f t="shared" si="1"/>
        <v>999</v>
      </c>
      <c r="L62" s="229"/>
      <c r="M62" s="95"/>
      <c r="N62" s="113">
        <f t="shared" si="2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0"/>
        <v>999</v>
      </c>
      <c r="K63" s="233">
        <f t="shared" si="1"/>
        <v>999</v>
      </c>
      <c r="L63" s="229"/>
      <c r="M63" s="95"/>
      <c r="N63" s="113">
        <f t="shared" si="2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0"/>
        <v>999</v>
      </c>
      <c r="K64" s="233">
        <f t="shared" si="1"/>
        <v>999</v>
      </c>
      <c r="L64" s="229"/>
      <c r="M64" s="95"/>
      <c r="N64" s="113">
        <f t="shared" si="2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0"/>
        <v>999</v>
      </c>
      <c r="K65" s="233">
        <f t="shared" si="1"/>
        <v>999</v>
      </c>
      <c r="L65" s="229"/>
      <c r="M65" s="95"/>
      <c r="N65" s="113">
        <f t="shared" si="2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0"/>
        <v>999</v>
      </c>
      <c r="K66" s="233">
        <f t="shared" si="1"/>
        <v>999</v>
      </c>
      <c r="L66" s="229"/>
      <c r="M66" s="95"/>
      <c r="N66" s="113">
        <f t="shared" si="2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0"/>
        <v>999</v>
      </c>
      <c r="K67" s="233">
        <f t="shared" si="1"/>
        <v>999</v>
      </c>
      <c r="L67" s="229"/>
      <c r="M67" s="95"/>
      <c r="N67" s="113">
        <f t="shared" si="2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0"/>
        <v>999</v>
      </c>
      <c r="K68" s="233">
        <f t="shared" si="1"/>
        <v>999</v>
      </c>
      <c r="L68" s="229"/>
      <c r="M68" s="95"/>
      <c r="N68" s="113">
        <f t="shared" si="2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0"/>
        <v>999</v>
      </c>
      <c r="K69" s="233">
        <f t="shared" si="1"/>
        <v>999</v>
      </c>
      <c r="L69" s="229"/>
      <c r="M69" s="95"/>
      <c r="N69" s="113">
        <f t="shared" si="2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0"/>
        <v>999</v>
      </c>
      <c r="K70" s="233">
        <f t="shared" si="1"/>
        <v>999</v>
      </c>
      <c r="L70" s="229"/>
      <c r="M70" s="95"/>
      <c r="N70" s="113">
        <f t="shared" si="2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0"/>
        <v>999</v>
      </c>
      <c r="K71" s="233">
        <f t="shared" si="1"/>
        <v>999</v>
      </c>
      <c r="L71" s="229"/>
      <c r="M71" s="95"/>
      <c r="N71" s="113">
        <f t="shared" si="2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0"/>
        <v>999</v>
      </c>
      <c r="K72" s="233">
        <f t="shared" si="1"/>
        <v>999</v>
      </c>
      <c r="L72" s="229"/>
      <c r="M72" s="95"/>
      <c r="N72" s="113">
        <f t="shared" si="2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0"/>
        <v>999</v>
      </c>
      <c r="K73" s="233">
        <f t="shared" si="1"/>
        <v>999</v>
      </c>
      <c r="L73" s="229"/>
      <c r="M73" s="95"/>
      <c r="N73" s="113">
        <f t="shared" si="2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0"/>
        <v>999</v>
      </c>
      <c r="K74" s="233">
        <f t="shared" si="1"/>
        <v>999</v>
      </c>
      <c r="L74" s="229"/>
      <c r="M74" s="95"/>
      <c r="N74" s="113">
        <f t="shared" si="2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0"/>
        <v>999</v>
      </c>
      <c r="K75" s="233">
        <f t="shared" si="1"/>
        <v>999</v>
      </c>
      <c r="L75" s="229"/>
      <c r="M75" s="95"/>
      <c r="N75" s="113">
        <f t="shared" si="2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0"/>
        <v>999</v>
      </c>
      <c r="K76" s="233">
        <f t="shared" si="1"/>
        <v>999</v>
      </c>
      <c r="L76" s="229"/>
      <c r="M76" s="95"/>
      <c r="N76" s="113">
        <f t="shared" si="2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0"/>
        <v>999</v>
      </c>
      <c r="K77" s="233">
        <f t="shared" si="1"/>
        <v>999</v>
      </c>
      <c r="L77" s="229"/>
      <c r="M77" s="95"/>
      <c r="N77" s="113">
        <f t="shared" si="2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0"/>
        <v>999</v>
      </c>
      <c r="K78" s="233">
        <f t="shared" si="1"/>
        <v>999</v>
      </c>
      <c r="L78" s="229"/>
      <c r="M78" s="95"/>
      <c r="N78" s="113">
        <f t="shared" si="2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0"/>
        <v>999</v>
      </c>
      <c r="K79" s="233">
        <f t="shared" si="1"/>
        <v>999</v>
      </c>
      <c r="L79" s="229"/>
      <c r="M79" s="95"/>
      <c r="N79" s="113">
        <f t="shared" si="2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0"/>
        <v>999</v>
      </c>
      <c r="K80" s="233">
        <f t="shared" si="1"/>
        <v>999</v>
      </c>
      <c r="L80" s="229"/>
      <c r="M80" s="95"/>
      <c r="N80" s="113">
        <f t="shared" si="2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0"/>
        <v>999</v>
      </c>
      <c r="K81" s="233">
        <f t="shared" si="1"/>
        <v>999</v>
      </c>
      <c r="L81" s="229"/>
      <c r="M81" s="95"/>
      <c r="N81" s="113">
        <f t="shared" si="2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0"/>
        <v>999</v>
      </c>
      <c r="K82" s="233">
        <f t="shared" si="1"/>
        <v>999</v>
      </c>
      <c r="L82" s="229"/>
      <c r="M82" s="95"/>
      <c r="N82" s="113">
        <f t="shared" si="2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0"/>
        <v>999</v>
      </c>
      <c r="K83" s="233">
        <f t="shared" si="1"/>
        <v>999</v>
      </c>
      <c r="L83" s="229"/>
      <c r="M83" s="95"/>
      <c r="N83" s="113">
        <f t="shared" si="2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0"/>
        <v>999</v>
      </c>
      <c r="K84" s="233">
        <f t="shared" si="1"/>
        <v>999</v>
      </c>
      <c r="L84" s="229"/>
      <c r="M84" s="95"/>
      <c r="N84" s="113">
        <f t="shared" si="2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0"/>
        <v>999</v>
      </c>
      <c r="K85" s="233">
        <f t="shared" si="1"/>
        <v>999</v>
      </c>
      <c r="L85" s="229"/>
      <c r="M85" s="95"/>
      <c r="N85" s="113">
        <f t="shared" si="2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0"/>
        <v>999</v>
      </c>
      <c r="K86" s="233">
        <f t="shared" si="1"/>
        <v>999</v>
      </c>
      <c r="L86" s="229"/>
      <c r="M86" s="95"/>
      <c r="N86" s="113">
        <f t="shared" si="2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0"/>
        <v>999</v>
      </c>
      <c r="K87" s="233">
        <f t="shared" si="1"/>
        <v>999</v>
      </c>
      <c r="L87" s="229"/>
      <c r="M87" s="95"/>
      <c r="N87" s="113">
        <f t="shared" si="2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0"/>
        <v>999</v>
      </c>
      <c r="K88" s="233">
        <f t="shared" si="1"/>
        <v>999</v>
      </c>
      <c r="L88" s="229"/>
      <c r="M88" s="95"/>
      <c r="N88" s="113">
        <f t="shared" si="2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0"/>
        <v>999</v>
      </c>
      <c r="K89" s="233">
        <f t="shared" si="1"/>
        <v>999</v>
      </c>
      <c r="L89" s="229"/>
      <c r="M89" s="95"/>
      <c r="N89" s="113">
        <f t="shared" si="2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0"/>
        <v>999</v>
      </c>
      <c r="K90" s="233">
        <f t="shared" si="1"/>
        <v>999</v>
      </c>
      <c r="L90" s="229"/>
      <c r="M90" s="95"/>
      <c r="N90" s="113">
        <f t="shared" si="2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0"/>
        <v>999</v>
      </c>
      <c r="K91" s="233">
        <f t="shared" si="1"/>
        <v>999</v>
      </c>
      <c r="L91" s="229"/>
      <c r="M91" s="95"/>
      <c r="N91" s="113">
        <f t="shared" si="2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0"/>
        <v>999</v>
      </c>
      <c r="K92" s="233">
        <f t="shared" si="1"/>
        <v>999</v>
      </c>
      <c r="L92" s="229"/>
      <c r="M92" s="95"/>
      <c r="N92" s="113">
        <f t="shared" si="2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0"/>
        <v>999</v>
      </c>
      <c r="K93" s="233">
        <f t="shared" si="1"/>
        <v>999</v>
      </c>
      <c r="L93" s="229"/>
      <c r="M93" s="95"/>
      <c r="N93" s="113">
        <f t="shared" si="2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0"/>
        <v>999</v>
      </c>
      <c r="K94" s="233">
        <f t="shared" si="1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0"/>
        <v>999</v>
      </c>
      <c r="K95" s="233">
        <f t="shared" si="1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0"/>
        <v>999</v>
      </c>
      <c r="K96" s="233">
        <f t="shared" si="1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97" priority="7" stopIfTrue="1">
      <formula>$O7&gt;=1</formula>
    </cfRule>
  </conditionalFormatting>
  <conditionalFormatting sqref="B7:D14">
    <cfRule type="expression" dxfId="96" priority="5" stopIfTrue="1">
      <formula>$O7&gt;=1</formula>
    </cfRule>
  </conditionalFormatting>
  <conditionalFormatting sqref="B7:D27">
    <cfRule type="expression" dxfId="95" priority="1" stopIfTrue="1">
      <formula>$Q7&gt;=1</formula>
    </cfRule>
  </conditionalFormatting>
  <conditionalFormatting sqref="E7:E27">
    <cfRule type="expression" dxfId="94" priority="2" stopIfTrue="1">
      <formula>AND(ROUNDDOWN(($A$4-E7)/365.25,0)&lt;=13,G7&lt;&gt;"OK")</formula>
    </cfRule>
    <cfRule type="expression" dxfId="93" priority="3" stopIfTrue="1">
      <formula>AND(ROUNDDOWN(($A$4-E7)/365.25,0)&lt;=14,G7&lt;&gt;"OK")</formula>
    </cfRule>
    <cfRule type="expression" dxfId="92" priority="4" stopIfTrue="1">
      <formula>AND(ROUNDDOWN(($A$4-E7)/365.25,0)&lt;=17,G7&lt;&gt;"OK")</formula>
    </cfRule>
  </conditionalFormatting>
  <conditionalFormatting sqref="E7:E134">
    <cfRule type="expression" dxfId="91" priority="8" stopIfTrue="1">
      <formula>AND(ROUNDDOWN(($A$4-E7)/365.25,0)&lt;=13,#REF!&lt;&gt;"OK")</formula>
    </cfRule>
    <cfRule type="expression" dxfId="90" priority="9" stopIfTrue="1">
      <formula>AND(ROUNDDOWN(($A$4-E7)/365.25,0)&lt;=14,#REF!&lt;&gt;"OK")</formula>
    </cfRule>
    <cfRule type="expression" dxfId="89" priority="10" stopIfTrue="1">
      <formula>AND(ROUNDDOWN(($A$4-E7)/365.25,0)&lt;=17,#REF!&lt;&gt;"OK")</formula>
    </cfRule>
  </conditionalFormatting>
  <conditionalFormatting sqref="H7:H134">
    <cfRule type="cellIs" dxfId="88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390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A6" sqref="A6:P14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>
        <f>Altalanos!$A$8</f>
        <v>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 t="s">
        <v>137</v>
      </c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143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/>
      <c r="B6" s="101"/>
      <c r="C6" s="101"/>
      <c r="D6" s="101"/>
      <c r="E6" s="102"/>
      <c r="F6" s="421"/>
      <c r="G6" s="442"/>
      <c r="H6" s="234"/>
      <c r="I6" s="103"/>
      <c r="J6" s="236"/>
      <c r="K6" s="103"/>
      <c r="L6" s="228"/>
      <c r="M6" s="104"/>
      <c r="N6" s="112"/>
      <c r="O6" s="102"/>
    </row>
    <row r="7" spans="1:18" s="11" customFormat="1" ht="18.899999999999999" customHeight="1" x14ac:dyDescent="0.25">
      <c r="A7" s="238"/>
      <c r="B7" s="93"/>
      <c r="C7" s="93"/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/>
      <c r="B8" s="93"/>
      <c r="C8" s="93"/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/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/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/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/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/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/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60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64" si="1">IF(O33="",999,O33)</f>
        <v>999</v>
      </c>
      <c r="K33" s="233">
        <f t="shared" ref="K33:K64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ref="N61:N92" si="3">IF(L61="DA",1,IF(L61="WC",2,IF(L61="SE",3,IF(L61="Q",4,IF(L61="LL",5,999)))))</f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3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3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3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ref="J65:J100" si="4">IF(O65="",999,O65)</f>
        <v>999</v>
      </c>
      <c r="K65" s="233">
        <f t="shared" ref="K65:K100" si="5">IF(N65=999,999,1)</f>
        <v>999</v>
      </c>
      <c r="L65" s="229"/>
      <c r="M65" s="95"/>
      <c r="N65" s="113">
        <f t="shared" si="3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4"/>
        <v>999</v>
      </c>
      <c r="K66" s="233">
        <f t="shared" si="5"/>
        <v>999</v>
      </c>
      <c r="L66" s="229"/>
      <c r="M66" s="95"/>
      <c r="N66" s="113">
        <f t="shared" si="3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4"/>
        <v>999</v>
      </c>
      <c r="K67" s="233">
        <f t="shared" si="5"/>
        <v>999</v>
      </c>
      <c r="L67" s="229"/>
      <c r="M67" s="95"/>
      <c r="N67" s="113">
        <f t="shared" si="3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4"/>
        <v>999</v>
      </c>
      <c r="K68" s="233">
        <f t="shared" si="5"/>
        <v>999</v>
      </c>
      <c r="L68" s="229"/>
      <c r="M68" s="95"/>
      <c r="N68" s="113">
        <f t="shared" si="3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4"/>
        <v>999</v>
      </c>
      <c r="K69" s="233">
        <f t="shared" si="5"/>
        <v>999</v>
      </c>
      <c r="L69" s="229"/>
      <c r="M69" s="95"/>
      <c r="N69" s="113">
        <f t="shared" si="3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4"/>
        <v>999</v>
      </c>
      <c r="K70" s="233">
        <f t="shared" si="5"/>
        <v>999</v>
      </c>
      <c r="L70" s="229"/>
      <c r="M70" s="95"/>
      <c r="N70" s="113">
        <f t="shared" si="3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4"/>
        <v>999</v>
      </c>
      <c r="K71" s="233">
        <f t="shared" si="5"/>
        <v>999</v>
      </c>
      <c r="L71" s="229"/>
      <c r="M71" s="95"/>
      <c r="N71" s="113">
        <f t="shared" si="3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4"/>
        <v>999</v>
      </c>
      <c r="K72" s="233">
        <f t="shared" si="5"/>
        <v>999</v>
      </c>
      <c r="L72" s="229"/>
      <c r="M72" s="95"/>
      <c r="N72" s="113">
        <f t="shared" si="3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4"/>
        <v>999</v>
      </c>
      <c r="K73" s="233">
        <f t="shared" si="5"/>
        <v>999</v>
      </c>
      <c r="L73" s="229"/>
      <c r="M73" s="95"/>
      <c r="N73" s="113">
        <f t="shared" si="3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4"/>
        <v>999</v>
      </c>
      <c r="K74" s="233">
        <f t="shared" si="5"/>
        <v>999</v>
      </c>
      <c r="L74" s="229"/>
      <c r="M74" s="95"/>
      <c r="N74" s="113">
        <f t="shared" si="3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4"/>
        <v>999</v>
      </c>
      <c r="K75" s="233">
        <f t="shared" si="5"/>
        <v>999</v>
      </c>
      <c r="L75" s="229"/>
      <c r="M75" s="95"/>
      <c r="N75" s="113">
        <f t="shared" si="3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4"/>
        <v>999</v>
      </c>
      <c r="K76" s="233">
        <f t="shared" si="5"/>
        <v>999</v>
      </c>
      <c r="L76" s="229"/>
      <c r="M76" s="95"/>
      <c r="N76" s="113">
        <f t="shared" si="3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4"/>
        <v>999</v>
      </c>
      <c r="K77" s="233">
        <f t="shared" si="5"/>
        <v>999</v>
      </c>
      <c r="L77" s="229"/>
      <c r="M77" s="95"/>
      <c r="N77" s="113">
        <f t="shared" si="3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4"/>
        <v>999</v>
      </c>
      <c r="K78" s="233">
        <f t="shared" si="5"/>
        <v>999</v>
      </c>
      <c r="L78" s="229"/>
      <c r="M78" s="95"/>
      <c r="N78" s="113">
        <f t="shared" si="3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4"/>
        <v>999</v>
      </c>
      <c r="K79" s="233">
        <f t="shared" si="5"/>
        <v>999</v>
      </c>
      <c r="L79" s="229"/>
      <c r="M79" s="95"/>
      <c r="N79" s="113">
        <f t="shared" si="3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4"/>
        <v>999</v>
      </c>
      <c r="K80" s="233">
        <f t="shared" si="5"/>
        <v>999</v>
      </c>
      <c r="L80" s="229"/>
      <c r="M80" s="95"/>
      <c r="N80" s="113">
        <f t="shared" si="3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4"/>
        <v>999</v>
      </c>
      <c r="K81" s="233">
        <f t="shared" si="5"/>
        <v>999</v>
      </c>
      <c r="L81" s="229"/>
      <c r="M81" s="95"/>
      <c r="N81" s="113">
        <f t="shared" si="3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4"/>
        <v>999</v>
      </c>
      <c r="K82" s="233">
        <f t="shared" si="5"/>
        <v>999</v>
      </c>
      <c r="L82" s="229"/>
      <c r="M82" s="95"/>
      <c r="N82" s="113">
        <f t="shared" si="3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4"/>
        <v>999</v>
      </c>
      <c r="K83" s="233">
        <f t="shared" si="5"/>
        <v>999</v>
      </c>
      <c r="L83" s="229"/>
      <c r="M83" s="95"/>
      <c r="N83" s="113">
        <f t="shared" si="3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4"/>
        <v>999</v>
      </c>
      <c r="K84" s="233">
        <f t="shared" si="5"/>
        <v>999</v>
      </c>
      <c r="L84" s="229"/>
      <c r="M84" s="95"/>
      <c r="N84" s="113">
        <f t="shared" si="3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4"/>
        <v>999</v>
      </c>
      <c r="K85" s="233">
        <f t="shared" si="5"/>
        <v>999</v>
      </c>
      <c r="L85" s="229"/>
      <c r="M85" s="95"/>
      <c r="N85" s="113">
        <f t="shared" si="3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4"/>
        <v>999</v>
      </c>
      <c r="K86" s="233">
        <f t="shared" si="5"/>
        <v>999</v>
      </c>
      <c r="L86" s="229"/>
      <c r="M86" s="95"/>
      <c r="N86" s="113">
        <f t="shared" si="3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4"/>
        <v>999</v>
      </c>
      <c r="K87" s="233">
        <f t="shared" si="5"/>
        <v>999</v>
      </c>
      <c r="L87" s="229"/>
      <c r="M87" s="95"/>
      <c r="N87" s="113">
        <f t="shared" si="3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4"/>
        <v>999</v>
      </c>
      <c r="K88" s="233">
        <f t="shared" si="5"/>
        <v>999</v>
      </c>
      <c r="L88" s="229"/>
      <c r="M88" s="95"/>
      <c r="N88" s="113">
        <f t="shared" si="3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4"/>
        <v>999</v>
      </c>
      <c r="K89" s="233">
        <f t="shared" si="5"/>
        <v>999</v>
      </c>
      <c r="L89" s="229"/>
      <c r="M89" s="95"/>
      <c r="N89" s="113">
        <f t="shared" si="3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4"/>
        <v>999</v>
      </c>
      <c r="K90" s="233">
        <f t="shared" si="5"/>
        <v>999</v>
      </c>
      <c r="L90" s="229"/>
      <c r="M90" s="95"/>
      <c r="N90" s="113">
        <f t="shared" si="3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4"/>
        <v>999</v>
      </c>
      <c r="K91" s="233">
        <f t="shared" si="5"/>
        <v>999</v>
      </c>
      <c r="L91" s="229"/>
      <c r="M91" s="95"/>
      <c r="N91" s="113">
        <f t="shared" si="3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4"/>
        <v>999</v>
      </c>
      <c r="K92" s="233">
        <f t="shared" si="5"/>
        <v>999</v>
      </c>
      <c r="L92" s="229"/>
      <c r="M92" s="95"/>
      <c r="N92" s="113">
        <f t="shared" si="3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4"/>
        <v>999</v>
      </c>
      <c r="K93" s="233">
        <f t="shared" si="5"/>
        <v>999</v>
      </c>
      <c r="L93" s="229"/>
      <c r="M93" s="95"/>
      <c r="N93" s="113">
        <f t="shared" ref="N93:N122" si="6">IF(L93="DA",1,IF(L93="WC",2,IF(L93="SE",3,IF(L93="Q",4,IF(L93="LL",5,999)))))</f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4"/>
        <v>999</v>
      </c>
      <c r="K94" s="233">
        <f t="shared" si="5"/>
        <v>999</v>
      </c>
      <c r="L94" s="229"/>
      <c r="M94" s="95"/>
      <c r="N94" s="113">
        <f t="shared" si="6"/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4"/>
        <v>999</v>
      </c>
      <c r="K95" s="233">
        <f t="shared" si="5"/>
        <v>999</v>
      </c>
      <c r="L95" s="229"/>
      <c r="M95" s="95"/>
      <c r="N95" s="113">
        <f t="shared" si="6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4"/>
        <v>999</v>
      </c>
      <c r="K96" s="233">
        <f t="shared" si="5"/>
        <v>999</v>
      </c>
      <c r="L96" s="229"/>
      <c r="M96" s="95"/>
      <c r="N96" s="113">
        <f t="shared" si="6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si="4"/>
        <v>999</v>
      </c>
      <c r="K97" s="233">
        <f t="shared" si="5"/>
        <v>999</v>
      </c>
      <c r="L97" s="229"/>
      <c r="M97" s="95"/>
      <c r="N97" s="113">
        <f t="shared" si="6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6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6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6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ref="J101:J122" si="7">IF(O101="",999,O101)</f>
        <v>999</v>
      </c>
      <c r="K101" s="233">
        <f t="shared" ref="K101:K122" si="8">IF(N101=999,999,1)</f>
        <v>999</v>
      </c>
      <c r="L101" s="229"/>
      <c r="M101" s="95"/>
      <c r="N101" s="113">
        <f t="shared" si="6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7"/>
        <v>999</v>
      </c>
      <c r="K102" s="233">
        <f t="shared" si="8"/>
        <v>999</v>
      </c>
      <c r="L102" s="229"/>
      <c r="M102" s="95"/>
      <c r="N102" s="113">
        <f t="shared" si="6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7"/>
        <v>999</v>
      </c>
      <c r="K103" s="233">
        <f t="shared" si="8"/>
        <v>999</v>
      </c>
      <c r="L103" s="229"/>
      <c r="M103" s="95"/>
      <c r="N103" s="113">
        <f t="shared" si="6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7"/>
        <v>999</v>
      </c>
      <c r="K104" s="233">
        <f t="shared" si="8"/>
        <v>999</v>
      </c>
      <c r="L104" s="229"/>
      <c r="M104" s="95"/>
      <c r="N104" s="113">
        <f t="shared" si="6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7"/>
        <v>999</v>
      </c>
      <c r="K105" s="233">
        <f t="shared" si="8"/>
        <v>999</v>
      </c>
      <c r="L105" s="229"/>
      <c r="M105" s="95"/>
      <c r="N105" s="113">
        <f t="shared" si="6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7"/>
        <v>999</v>
      </c>
      <c r="K106" s="233">
        <f t="shared" si="8"/>
        <v>999</v>
      </c>
      <c r="L106" s="229"/>
      <c r="M106" s="95"/>
      <c r="N106" s="113">
        <f t="shared" si="6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7"/>
        <v>999</v>
      </c>
      <c r="K107" s="233">
        <f t="shared" si="8"/>
        <v>999</v>
      </c>
      <c r="L107" s="229"/>
      <c r="M107" s="95"/>
      <c r="N107" s="113">
        <f t="shared" si="6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7"/>
        <v>999</v>
      </c>
      <c r="K108" s="233">
        <f t="shared" si="8"/>
        <v>999</v>
      </c>
      <c r="L108" s="229"/>
      <c r="M108" s="95"/>
      <c r="N108" s="113">
        <f t="shared" si="6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7"/>
        <v>999</v>
      </c>
      <c r="K109" s="233">
        <f t="shared" si="8"/>
        <v>999</v>
      </c>
      <c r="L109" s="229"/>
      <c r="M109" s="95"/>
      <c r="N109" s="113">
        <f t="shared" si="6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7"/>
        <v>999</v>
      </c>
      <c r="K110" s="233">
        <f t="shared" si="8"/>
        <v>999</v>
      </c>
      <c r="L110" s="229"/>
      <c r="M110" s="95"/>
      <c r="N110" s="113">
        <f t="shared" si="6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7"/>
        <v>999</v>
      </c>
      <c r="K111" s="233">
        <f t="shared" si="8"/>
        <v>999</v>
      </c>
      <c r="L111" s="229"/>
      <c r="M111" s="95"/>
      <c r="N111" s="113">
        <f t="shared" si="6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7"/>
        <v>999</v>
      </c>
      <c r="K112" s="233">
        <f t="shared" si="8"/>
        <v>999</v>
      </c>
      <c r="L112" s="229"/>
      <c r="M112" s="95"/>
      <c r="N112" s="113">
        <f t="shared" si="6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7"/>
        <v>999</v>
      </c>
      <c r="K113" s="233">
        <f t="shared" si="8"/>
        <v>999</v>
      </c>
      <c r="L113" s="229"/>
      <c r="M113" s="95"/>
      <c r="N113" s="113">
        <f t="shared" si="6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7"/>
        <v>999</v>
      </c>
      <c r="K114" s="233">
        <f t="shared" si="8"/>
        <v>999</v>
      </c>
      <c r="L114" s="229"/>
      <c r="M114" s="95"/>
      <c r="N114" s="113">
        <f t="shared" si="6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7"/>
        <v>999</v>
      </c>
      <c r="K115" s="233">
        <f t="shared" si="8"/>
        <v>999</v>
      </c>
      <c r="L115" s="229"/>
      <c r="M115" s="95"/>
      <c r="N115" s="113">
        <f t="shared" si="6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7"/>
        <v>999</v>
      </c>
      <c r="K116" s="233">
        <f t="shared" si="8"/>
        <v>999</v>
      </c>
      <c r="L116" s="229"/>
      <c r="M116" s="95"/>
      <c r="N116" s="113">
        <f t="shared" si="6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7"/>
        <v>999</v>
      </c>
      <c r="K117" s="233">
        <f t="shared" si="8"/>
        <v>999</v>
      </c>
      <c r="L117" s="229"/>
      <c r="M117" s="95"/>
      <c r="N117" s="113">
        <f t="shared" si="6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7"/>
        <v>999</v>
      </c>
      <c r="K118" s="233">
        <f t="shared" si="8"/>
        <v>999</v>
      </c>
      <c r="L118" s="229"/>
      <c r="M118" s="95"/>
      <c r="N118" s="113">
        <f t="shared" si="6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7"/>
        <v>999</v>
      </c>
      <c r="K119" s="233">
        <f t="shared" si="8"/>
        <v>999</v>
      </c>
      <c r="L119" s="229"/>
      <c r="M119" s="95"/>
      <c r="N119" s="113">
        <f t="shared" si="6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7"/>
        <v>999</v>
      </c>
      <c r="K120" s="233">
        <f t="shared" si="8"/>
        <v>999</v>
      </c>
      <c r="L120" s="229"/>
      <c r="M120" s="95"/>
      <c r="N120" s="113">
        <f t="shared" si="6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7"/>
        <v>999</v>
      </c>
      <c r="K121" s="233">
        <f t="shared" si="8"/>
        <v>999</v>
      </c>
      <c r="L121" s="229"/>
      <c r="M121" s="95"/>
      <c r="N121" s="113">
        <f t="shared" si="6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7"/>
        <v>999</v>
      </c>
      <c r="K122" s="233">
        <f t="shared" si="8"/>
        <v>999</v>
      </c>
      <c r="L122" s="229"/>
      <c r="M122" s="95"/>
      <c r="N122" s="113">
        <f t="shared" si="6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phoneticPr fontId="62" type="noConversion"/>
  <conditionalFormatting sqref="A7:D134">
    <cfRule type="expression" dxfId="87" priority="13" stopIfTrue="1">
      <formula>$O7&gt;=1</formula>
    </cfRule>
  </conditionalFormatting>
  <conditionalFormatting sqref="B7:D14">
    <cfRule type="expression" dxfId="86" priority="5" stopIfTrue="1">
      <formula>$O7&gt;=1</formula>
    </cfRule>
  </conditionalFormatting>
  <conditionalFormatting sqref="B7:D27">
    <cfRule type="expression" dxfId="85" priority="1" stopIfTrue="1">
      <formula>$Q7&gt;=1</formula>
    </cfRule>
  </conditionalFormatting>
  <conditionalFormatting sqref="E7:E27">
    <cfRule type="expression" dxfId="84" priority="2" stopIfTrue="1">
      <formula>AND(ROUNDDOWN(($A$4-E7)/365.25,0)&lt;=13,G7&lt;&gt;"OK")</formula>
    </cfRule>
    <cfRule type="expression" dxfId="83" priority="3" stopIfTrue="1">
      <formula>AND(ROUNDDOWN(($A$4-E7)/365.25,0)&lt;=14,G7&lt;&gt;"OK")</formula>
    </cfRule>
    <cfRule type="expression" dxfId="82" priority="4" stopIfTrue="1">
      <formula>AND(ROUNDDOWN(($A$4-E7)/365.25,0)&lt;=17,G7&lt;&gt;"OK")</formula>
    </cfRule>
  </conditionalFormatting>
  <conditionalFormatting sqref="E7:E134">
    <cfRule type="expression" dxfId="81" priority="14" stopIfTrue="1">
      <formula>AND(ROUNDDOWN(($A$4-E7)/365.25,0)&lt;=13,#REF!&lt;&gt;"OK")</formula>
    </cfRule>
    <cfRule type="expression" dxfId="80" priority="15" stopIfTrue="1">
      <formula>AND(ROUNDDOWN(($A$4-E7)/365.25,0)&lt;=14,#REF!&lt;&gt;"OK")</formula>
    </cfRule>
    <cfRule type="expression" dxfId="79" priority="16" stopIfTrue="1">
      <formula>AND(ROUNDDOWN(($A$4-E7)/365.25,0)&lt;=17,#REF!&lt;&gt;"OK")</formula>
    </cfRule>
  </conditionalFormatting>
  <conditionalFormatting sqref="H7:H134">
    <cfRule type="cellIs" dxfId="78" priority="12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1674" r:id="rId4" name="Button 74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">
    <tabColor indexed="11"/>
  </sheetPr>
  <dimension ref="A1:AK41"/>
  <sheetViews>
    <sheetView workbookViewId="0">
      <selection activeCell="A2" sqref="A2:T2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1" width="8.5546875" customWidth="1"/>
    <col min="12" max="12" width="10.33203125" bestFit="1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/>
      <c r="B2" s="281"/>
      <c r="C2" s="281"/>
      <c r="D2" s="281"/>
      <c r="E2" s="281"/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/>
      <c r="B3" s="50"/>
      <c r="C3" s="50"/>
      <c r="D3" s="50"/>
      <c r="E3" s="50"/>
      <c r="F3" s="50"/>
      <c r="G3" s="50"/>
      <c r="H3" s="50"/>
      <c r="I3" s="50"/>
      <c r="J3" s="121"/>
      <c r="K3" s="50"/>
      <c r="L3" s="51"/>
      <c r="M3" s="50"/>
      <c r="N3" s="352"/>
      <c r="O3" s="351"/>
      <c r="P3" s="352"/>
      <c r="Q3" s="351"/>
      <c r="R3" s="353"/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/>
      <c r="B4" s="554"/>
      <c r="C4" s="554"/>
      <c r="D4" s="285"/>
      <c r="E4" s="286"/>
      <c r="F4" s="286"/>
      <c r="G4" s="286"/>
      <c r="H4" s="289"/>
      <c r="I4" s="286"/>
      <c r="J4" s="288"/>
      <c r="K4" s="289"/>
      <c r="L4" s="291"/>
      <c r="M4" s="289"/>
      <c r="N4" s="354"/>
      <c r="O4" s="355"/>
      <c r="P4" s="392"/>
      <c r="Q4" s="393"/>
      <c r="R4" s="393"/>
      <c r="S4" s="40"/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/>
      <c r="C5" s="347"/>
      <c r="D5" s="33"/>
      <c r="E5" s="33"/>
      <c r="F5" s="33"/>
      <c r="G5" s="33"/>
      <c r="H5" s="33"/>
      <c r="I5" s="33"/>
      <c r="J5" s="33"/>
      <c r="K5" s="380"/>
      <c r="L5" s="380"/>
      <c r="M5" s="380"/>
      <c r="P5" s="394"/>
      <c r="Q5" s="395"/>
      <c r="R5" s="395"/>
      <c r="S5" s="40"/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P6" s="396"/>
      <c r="Q6" s="397"/>
      <c r="R6" s="397"/>
      <c r="S6" s="40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/>
      <c r="B7" s="381"/>
      <c r="C7" s="383"/>
      <c r="D7" s="383"/>
      <c r="E7" s="558"/>
      <c r="F7" s="559"/>
      <c r="G7" s="558"/>
      <c r="H7" s="559"/>
      <c r="I7" s="384"/>
      <c r="J7" s="325"/>
      <c r="K7" s="484"/>
      <c r="L7" s="404"/>
      <c r="M7" s="409"/>
      <c r="P7" s="392"/>
      <c r="Q7" s="393"/>
      <c r="R7" s="393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P8" s="394"/>
      <c r="Q8" s="395"/>
      <c r="R8" s="395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/>
      <c r="B9" s="381"/>
      <c r="C9" s="383"/>
      <c r="D9" s="383"/>
      <c r="E9" s="558"/>
      <c r="F9" s="559"/>
      <c r="G9" s="558"/>
      <c r="H9" s="559"/>
      <c r="I9" s="384"/>
      <c r="J9" s="325"/>
      <c r="K9" s="484"/>
      <c r="L9" s="404"/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/>
      <c r="B11" s="381"/>
      <c r="C11" s="383"/>
      <c r="D11" s="383"/>
      <c r="E11" s="558"/>
      <c r="F11" s="559"/>
      <c r="G11" s="558"/>
      <c r="H11" s="559"/>
      <c r="I11" s="384"/>
      <c r="J11" s="325"/>
      <c r="K11" s="484"/>
      <c r="L11" s="404"/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/>
      <c r="B13" s="381"/>
      <c r="C13" s="383"/>
      <c r="D13" s="383"/>
      <c r="E13" s="558"/>
      <c r="F13" s="559"/>
      <c r="G13" s="558"/>
      <c r="H13" s="559"/>
      <c r="I13" s="384"/>
      <c r="J13" s="325"/>
      <c r="K13" s="484"/>
      <c r="L13" s="404"/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56"/>
      <c r="B14" s="382"/>
      <c r="C14" s="385"/>
      <c r="D14" s="385"/>
      <c r="E14" s="385"/>
      <c r="F14" s="385"/>
      <c r="G14" s="385"/>
      <c r="H14" s="385"/>
      <c r="I14" s="385"/>
      <c r="J14" s="325"/>
      <c r="K14" s="356"/>
      <c r="L14" s="356"/>
      <c r="M14" s="410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56"/>
      <c r="B15" s="381"/>
      <c r="C15" s="383"/>
      <c r="D15" s="383"/>
      <c r="E15" s="558"/>
      <c r="F15" s="559"/>
      <c r="G15" s="558"/>
      <c r="H15" s="559"/>
      <c r="I15" s="384"/>
      <c r="J15" s="325"/>
      <c r="K15" s="484"/>
      <c r="L15" s="404"/>
      <c r="M15" s="409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/>
      <c r="B19" s="548"/>
      <c r="C19" s="548"/>
      <c r="D19" s="551"/>
      <c r="E19" s="551"/>
      <c r="F19" s="556"/>
      <c r="G19" s="550"/>
      <c r="H19" s="569"/>
      <c r="I19" s="550"/>
      <c r="J19" s="568"/>
      <c r="K19" s="552"/>
      <c r="L19" s="567"/>
      <c r="M19" s="552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/>
      <c r="B20" s="548"/>
      <c r="C20" s="548"/>
      <c r="D20" s="549"/>
      <c r="E20" s="550"/>
      <c r="F20" s="551"/>
      <c r="G20" s="551"/>
      <c r="H20" s="549"/>
      <c r="I20" s="550"/>
      <c r="J20" s="549"/>
      <c r="K20" s="550"/>
      <c r="L20" s="567"/>
      <c r="M20" s="552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/>
      <c r="B21" s="548"/>
      <c r="C21" s="548"/>
      <c r="D21" s="549"/>
      <c r="E21" s="550"/>
      <c r="F21" s="549"/>
      <c r="G21" s="550"/>
      <c r="H21" s="551"/>
      <c r="I21" s="551"/>
      <c r="J21" s="549"/>
      <c r="K21" s="550"/>
      <c r="L21" s="549"/>
      <c r="M21" s="550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/>
      <c r="B22" s="548"/>
      <c r="C22" s="548"/>
      <c r="D22" s="549"/>
      <c r="E22" s="550"/>
      <c r="F22" s="549"/>
      <c r="G22" s="550"/>
      <c r="H22" s="567"/>
      <c r="I22" s="552"/>
      <c r="J22" s="551"/>
      <c r="K22" s="551"/>
      <c r="L22" s="549"/>
      <c r="M22" s="550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ht="18.75" customHeight="1" x14ac:dyDescent="0.25">
      <c r="A23" s="386"/>
      <c r="B23" s="548"/>
      <c r="C23" s="548"/>
      <c r="D23" s="549"/>
      <c r="E23" s="550"/>
      <c r="F23" s="549"/>
      <c r="G23" s="550"/>
      <c r="H23" s="567"/>
      <c r="I23" s="552"/>
      <c r="J23" s="567"/>
      <c r="K23" s="552"/>
      <c r="L23" s="551"/>
      <c r="M23" s="551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>
        <f>L4</f>
        <v>0</v>
      </c>
      <c r="L41" s="303"/>
      <c r="M41" s="370"/>
      <c r="P41" s="185"/>
      <c r="Q41" s="181"/>
      <c r="R41" s="361"/>
    </row>
  </sheetData>
  <mergeCells count="50">
    <mergeCell ref="E9:F9"/>
    <mergeCell ref="G9:H9"/>
    <mergeCell ref="E11:F11"/>
    <mergeCell ref="G11:H11"/>
    <mergeCell ref="A1:F1"/>
    <mergeCell ref="A4:C4"/>
    <mergeCell ref="E7:F7"/>
    <mergeCell ref="G7:H7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B21:C21"/>
    <mergeCell ref="D21:E21"/>
    <mergeCell ref="F21:G21"/>
    <mergeCell ref="H21:I21"/>
    <mergeCell ref="B20:C20"/>
    <mergeCell ref="D20:E20"/>
    <mergeCell ref="F20:G20"/>
    <mergeCell ref="H20:I20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3:C23"/>
    <mergeCell ref="D23:E23"/>
    <mergeCell ref="F23:G23"/>
    <mergeCell ref="H23:I23"/>
    <mergeCell ref="J22:K22"/>
    <mergeCell ref="B22:C22"/>
    <mergeCell ref="H22:I22"/>
    <mergeCell ref="L18:M18"/>
    <mergeCell ref="L23:M23"/>
    <mergeCell ref="L19:M19"/>
    <mergeCell ref="L20:M20"/>
    <mergeCell ref="L21:M21"/>
    <mergeCell ref="L22:M22"/>
  </mergeCells>
  <phoneticPr fontId="62" type="noConversion"/>
  <conditionalFormatting sqref="E7 E9 E11 E13 E15">
    <cfRule type="cellIs" dxfId="77" priority="1" stopIfTrue="1" operator="equal">
      <formula>"Bye"</formula>
    </cfRule>
  </conditionalFormatting>
  <conditionalFormatting sqref="R41">
    <cfRule type="expression" dxfId="7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84EF-1DA5-4862-A586-730B024869C3}">
  <sheetPr>
    <tabColor indexed="11"/>
  </sheetPr>
  <dimension ref="A1:AK41"/>
  <sheetViews>
    <sheetView workbookViewId="0">
      <selection activeCell="B23" sqref="B23:C2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137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51"/>
      <c r="R3" s="353"/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143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92" t="s">
        <v>84</v>
      </c>
      <c r="Q4" s="393" t="s">
        <v>93</v>
      </c>
      <c r="R4" s="393" t="s">
        <v>89</v>
      </c>
      <c r="S4" s="40"/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P5" s="394" t="s">
        <v>91</v>
      </c>
      <c r="Q5" s="395" t="s">
        <v>87</v>
      </c>
      <c r="R5" s="395" t="s">
        <v>94</v>
      </c>
      <c r="S5" s="40"/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P6" s="396" t="s">
        <v>92</v>
      </c>
      <c r="Q6" s="397" t="s">
        <v>95</v>
      </c>
      <c r="R6" s="397" t="s">
        <v>90</v>
      </c>
      <c r="S6" s="40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83" t="str">
        <f>IF($B7="","",VLOOKUP($B7,#REF!,5))</f>
        <v/>
      </c>
      <c r="D7" s="383" t="str">
        <f>IF($B7="","",VLOOKUP($B7,#REF!,15))</f>
        <v/>
      </c>
      <c r="E7" s="558"/>
      <c r="F7" s="559"/>
      <c r="G7" s="558"/>
      <c r="H7" s="559"/>
      <c r="I7" s="384" t="str">
        <f>IF($B7="","",VLOOKUP($B7,#REF!,4))</f>
        <v/>
      </c>
      <c r="J7" s="325"/>
      <c r="K7" s="484" t="s">
        <v>104</v>
      </c>
      <c r="L7" s="404" t="e">
        <f>IF(K7="","",CONCATENATE(VLOOKUP($Y$3,$AB$1:$AK$1,K7)," pont"))</f>
        <v>#N/A</v>
      </c>
      <c r="M7" s="409"/>
      <c r="P7" s="392" t="s">
        <v>98</v>
      </c>
      <c r="Q7" s="393" t="s">
        <v>86</v>
      </c>
      <c r="R7" s="393" t="s">
        <v>96</v>
      </c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P8" s="394" t="s">
        <v>99</v>
      </c>
      <c r="Q8" s="395" t="s">
        <v>88</v>
      </c>
      <c r="R8" s="395" t="s">
        <v>97</v>
      </c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/>
      <c r="F9" s="559"/>
      <c r="G9" s="558"/>
      <c r="H9" s="559"/>
      <c r="I9" s="384" t="str">
        <f>IF($B9="","",VLOOKUP($B9,#REF!,4))</f>
        <v/>
      </c>
      <c r="J9" s="325"/>
      <c r="K9" s="484" t="s">
        <v>101</v>
      </c>
      <c r="L9" s="404" t="e">
        <f>IF(K9="","",CONCATENATE(VLOOKUP($Y$3,$AB$1:$AK$1,K9)," pont"))</f>
        <v>#N/A</v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/>
      <c r="F11" s="559"/>
      <c r="G11" s="558"/>
      <c r="H11" s="559"/>
      <c r="I11" s="384" t="str">
        <f>IF($B11="","",VLOOKUP($B11,#REF!,4))</f>
        <v/>
      </c>
      <c r="J11" s="325"/>
      <c r="K11" s="484" t="s">
        <v>102</v>
      </c>
      <c r="L11" s="404" t="e">
        <f>IF(K11="","",CONCATENATE(VLOOKUP($Y$3,$AB$1:$AK$1,K11)," pont"))</f>
        <v>#N/A</v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/>
      <c r="F13" s="559"/>
      <c r="G13" s="558"/>
      <c r="H13" s="559"/>
      <c r="I13" s="384" t="str">
        <f>IF($B13="","",VLOOKUP($B13,#REF!,4))</f>
        <v/>
      </c>
      <c r="J13" s="325"/>
      <c r="K13" s="484" t="s">
        <v>103</v>
      </c>
      <c r="L13" s="404" t="e">
        <f>IF(K13="","",CONCATENATE(VLOOKUP($Y$3,$AB$1:$AK$1,K13)," pont"))</f>
        <v>#N/A</v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56"/>
      <c r="B14" s="382"/>
      <c r="C14" s="385"/>
      <c r="D14" s="385"/>
      <c r="E14" s="385"/>
      <c r="F14" s="385"/>
      <c r="G14" s="385"/>
      <c r="H14" s="385"/>
      <c r="I14" s="385"/>
      <c r="J14" s="325"/>
      <c r="K14" s="356"/>
      <c r="L14" s="356"/>
      <c r="M14" s="410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56" t="s">
        <v>78</v>
      </c>
      <c r="B15" s="381"/>
      <c r="C15" s="383" t="str">
        <f>IF($B15="","",VLOOKUP($B15,#REF!,5))</f>
        <v/>
      </c>
      <c r="D15" s="383" t="str">
        <f>IF($B15="","",VLOOKUP($B15,#REF!,15))</f>
        <v/>
      </c>
      <c r="E15" s="558"/>
      <c r="F15" s="559"/>
      <c r="G15" s="558"/>
      <c r="H15" s="559"/>
      <c r="I15" s="384" t="str">
        <f>IF($B15="","",VLOOKUP($B15,#REF!,4))</f>
        <v/>
      </c>
      <c r="J15" s="325"/>
      <c r="K15" s="484" t="s">
        <v>100</v>
      </c>
      <c r="L15" s="404" t="e">
        <f>IF(K15="","",CONCATENATE(VLOOKUP($Y$3,$AB$1:$AK$1,K15)," pont"))</f>
        <v>#N/A</v>
      </c>
      <c r="M15" s="409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>
        <f>E7</f>
        <v>0</v>
      </c>
      <c r="C19" s="548"/>
      <c r="D19" s="551"/>
      <c r="E19" s="551"/>
      <c r="F19" s="549"/>
      <c r="G19" s="550"/>
      <c r="H19" s="549"/>
      <c r="I19" s="550"/>
      <c r="J19" s="567"/>
      <c r="K19" s="552"/>
      <c r="L19" s="567"/>
      <c r="M19" s="552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>
        <f>E9</f>
        <v>0</v>
      </c>
      <c r="C20" s="548"/>
      <c r="D20" s="549"/>
      <c r="E20" s="550"/>
      <c r="F20" s="551"/>
      <c r="G20" s="551"/>
      <c r="H20" s="549"/>
      <c r="I20" s="550"/>
      <c r="J20" s="549"/>
      <c r="K20" s="550"/>
      <c r="L20" s="557"/>
      <c r="M20" s="552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>
        <f>E11</f>
        <v>0</v>
      </c>
      <c r="C21" s="548"/>
      <c r="D21" s="556"/>
      <c r="E21" s="550"/>
      <c r="F21" s="556"/>
      <c r="G21" s="550"/>
      <c r="H21" s="551"/>
      <c r="I21" s="551"/>
      <c r="J21" s="556"/>
      <c r="K21" s="550"/>
      <c r="L21" s="556"/>
      <c r="M21" s="550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>
        <f>E13</f>
        <v>0</v>
      </c>
      <c r="C22" s="548"/>
      <c r="D22" s="556"/>
      <c r="E22" s="550"/>
      <c r="F22" s="556"/>
      <c r="G22" s="550"/>
      <c r="H22" s="557"/>
      <c r="I22" s="552"/>
      <c r="J22" s="551"/>
      <c r="K22" s="551"/>
      <c r="L22" s="556"/>
      <c r="M22" s="550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ht="18.75" customHeight="1" x14ac:dyDescent="0.25">
      <c r="A23" s="386" t="s">
        <v>78</v>
      </c>
      <c r="B23" s="548">
        <f>E15</f>
        <v>0</v>
      </c>
      <c r="C23" s="548"/>
      <c r="D23" s="556"/>
      <c r="E23" s="550"/>
      <c r="F23" s="556"/>
      <c r="G23" s="550"/>
      <c r="H23" s="557"/>
      <c r="I23" s="552"/>
      <c r="J23" s="557"/>
      <c r="K23" s="552"/>
      <c r="L23" s="551"/>
      <c r="M23" s="551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75" priority="1" stopIfTrue="1" operator="equal">
      <formula>"Bye"</formula>
    </cfRule>
  </conditionalFormatting>
  <conditionalFormatting sqref="R41">
    <cfRule type="expression" dxfId="7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769A-9CA3-4582-8E7E-80115789A8A4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7" sqref="B7:E12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>
        <f>Altalanos!$A$8</f>
        <v>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 t="s">
        <v>147</v>
      </c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143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/>
      <c r="C7" s="93"/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/>
      <c r="C8" s="93"/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73" priority="7" stopIfTrue="1">
      <formula>$O7&gt;=1</formula>
    </cfRule>
  </conditionalFormatting>
  <conditionalFormatting sqref="B7:D14">
    <cfRule type="expression" dxfId="72" priority="5" stopIfTrue="1">
      <formula>$O7&gt;=1</formula>
    </cfRule>
  </conditionalFormatting>
  <conditionalFormatting sqref="B7:D27">
    <cfRule type="expression" dxfId="71" priority="1" stopIfTrue="1">
      <formula>$Q7&gt;=1</formula>
    </cfRule>
  </conditionalFormatting>
  <conditionalFormatting sqref="E7:E27">
    <cfRule type="expression" dxfId="70" priority="2" stopIfTrue="1">
      <formula>AND(ROUNDDOWN(($A$4-E7)/365.25,0)&lt;=13,G7&lt;&gt;"OK")</formula>
    </cfRule>
    <cfRule type="expression" dxfId="69" priority="3" stopIfTrue="1">
      <formula>AND(ROUNDDOWN(($A$4-E7)/365.25,0)&lt;=14,G7&lt;&gt;"OK")</formula>
    </cfRule>
    <cfRule type="expression" dxfId="68" priority="4" stopIfTrue="1">
      <formula>AND(ROUNDDOWN(($A$4-E7)/365.25,0)&lt;=17,G7&lt;&gt;"OK")</formula>
    </cfRule>
  </conditionalFormatting>
  <conditionalFormatting sqref="E7:E134">
    <cfRule type="expression" dxfId="67" priority="8" stopIfTrue="1">
      <formula>AND(ROUNDDOWN(($A$4-E7)/365.25,0)&lt;=13,#REF!&lt;&gt;"OK")</formula>
    </cfRule>
    <cfRule type="expression" dxfId="66" priority="9" stopIfTrue="1">
      <formula>AND(ROUNDDOWN(($A$4-E7)/365.25,0)&lt;=14,#REF!&lt;&gt;"OK")</formula>
    </cfRule>
    <cfRule type="expression" dxfId="65" priority="10" stopIfTrue="1">
      <formula>AND(ROUNDDOWN(($A$4-E7)/365.25,0)&lt;=17,#REF!&lt;&gt;"OK")</formula>
    </cfRule>
  </conditionalFormatting>
  <conditionalFormatting sqref="H7:H134">
    <cfRule type="cellIs" dxfId="64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697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D9CB-5162-4FB5-8479-B3FB97636465}">
  <sheetPr>
    <tabColor indexed="11"/>
  </sheetPr>
  <dimension ref="A1:AK41"/>
  <sheetViews>
    <sheetView workbookViewId="0">
      <selection activeCell="C27" sqref="C2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147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51"/>
      <c r="R3" s="353"/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143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92" t="s">
        <v>84</v>
      </c>
      <c r="Q4" s="393" t="s">
        <v>93</v>
      </c>
      <c r="R4" s="393" t="s">
        <v>89</v>
      </c>
      <c r="S4" s="40"/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P5" s="394" t="s">
        <v>91</v>
      </c>
      <c r="Q5" s="395" t="s">
        <v>87</v>
      </c>
      <c r="R5" s="395" t="s">
        <v>94</v>
      </c>
      <c r="S5" s="40"/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P6" s="396" t="s">
        <v>92</v>
      </c>
      <c r="Q6" s="397" t="s">
        <v>95</v>
      </c>
      <c r="R6" s="397" t="s">
        <v>90</v>
      </c>
      <c r="S6" s="40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83" t="str">
        <f>IF($B7="","",VLOOKUP($B7,#REF!,5))</f>
        <v/>
      </c>
      <c r="D7" s="383"/>
      <c r="E7" s="558"/>
      <c r="F7" s="559"/>
      <c r="G7" s="558"/>
      <c r="H7" s="559"/>
      <c r="I7" s="384"/>
      <c r="J7" s="325"/>
      <c r="K7" s="484"/>
      <c r="L7" s="404"/>
      <c r="M7" s="409"/>
      <c r="P7" s="392" t="s">
        <v>98</v>
      </c>
      <c r="Q7" s="393" t="s">
        <v>86</v>
      </c>
      <c r="R7" s="393" t="s">
        <v>96</v>
      </c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P8" s="394" t="s">
        <v>99</v>
      </c>
      <c r="Q8" s="395" t="s">
        <v>88</v>
      </c>
      <c r="R8" s="395" t="s">
        <v>97</v>
      </c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/>
      <c r="E9" s="558"/>
      <c r="F9" s="559"/>
      <c r="G9" s="558"/>
      <c r="H9" s="559"/>
      <c r="I9" s="384"/>
      <c r="J9" s="325"/>
      <c r="K9" s="484"/>
      <c r="L9" s="404"/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/>
      <c r="E11" s="558"/>
      <c r="F11" s="559"/>
      <c r="G11" s="558"/>
      <c r="H11" s="559"/>
      <c r="I11" s="384"/>
      <c r="J11" s="325"/>
      <c r="K11" s="484"/>
      <c r="L11" s="404"/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/>
      <c r="E13" s="558"/>
      <c r="F13" s="559"/>
      <c r="G13" s="558"/>
      <c r="H13" s="559"/>
      <c r="I13" s="384"/>
      <c r="J13" s="325"/>
      <c r="K13" s="484"/>
      <c r="L13" s="404"/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56"/>
      <c r="B14" s="382"/>
      <c r="C14" s="385"/>
      <c r="D14" s="385"/>
      <c r="E14" s="385"/>
      <c r="F14" s="385"/>
      <c r="G14" s="385"/>
      <c r="H14" s="385"/>
      <c r="I14" s="385"/>
      <c r="J14" s="325"/>
      <c r="K14" s="356"/>
      <c r="L14" s="356"/>
      <c r="M14" s="410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56" t="s">
        <v>78</v>
      </c>
      <c r="B15" s="381"/>
      <c r="C15" s="383" t="str">
        <f>IF($B15="","",VLOOKUP($B15,#REF!,5))</f>
        <v/>
      </c>
      <c r="D15" s="383"/>
      <c r="E15" s="558"/>
      <c r="F15" s="559"/>
      <c r="G15" s="558"/>
      <c r="H15" s="559"/>
      <c r="I15" s="384"/>
      <c r="J15" s="325"/>
      <c r="K15" s="484"/>
      <c r="L15" s="404"/>
      <c r="M15" s="409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>
        <f>E7</f>
        <v>0</v>
      </c>
      <c r="C19" s="548"/>
      <c r="D19" s="551"/>
      <c r="E19" s="551"/>
      <c r="F19" s="556"/>
      <c r="G19" s="550"/>
      <c r="H19" s="556"/>
      <c r="I19" s="550"/>
      <c r="J19" s="557"/>
      <c r="K19" s="552"/>
      <c r="L19" s="557"/>
      <c r="M19" s="552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>
        <f>E9</f>
        <v>0</v>
      </c>
      <c r="C20" s="548"/>
      <c r="D20" s="556"/>
      <c r="E20" s="550"/>
      <c r="F20" s="551"/>
      <c r="G20" s="551"/>
      <c r="H20" s="556"/>
      <c r="I20" s="550"/>
      <c r="J20" s="556"/>
      <c r="K20" s="550"/>
      <c r="L20" s="557"/>
      <c r="M20" s="552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>
        <f>E11</f>
        <v>0</v>
      </c>
      <c r="C21" s="548"/>
      <c r="D21" s="556"/>
      <c r="E21" s="550"/>
      <c r="F21" s="556"/>
      <c r="G21" s="550"/>
      <c r="H21" s="551"/>
      <c r="I21" s="551"/>
      <c r="J21" s="556"/>
      <c r="K21" s="550"/>
      <c r="L21" s="556"/>
      <c r="M21" s="550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>
        <f>E13</f>
        <v>0</v>
      </c>
      <c r="C22" s="548"/>
      <c r="D22" s="556"/>
      <c r="E22" s="550"/>
      <c r="F22" s="556"/>
      <c r="G22" s="550"/>
      <c r="H22" s="557"/>
      <c r="I22" s="552"/>
      <c r="J22" s="551"/>
      <c r="K22" s="551"/>
      <c r="L22" s="556"/>
      <c r="M22" s="550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ht="18.75" customHeight="1" x14ac:dyDescent="0.25">
      <c r="A23" s="386" t="s">
        <v>78</v>
      </c>
      <c r="B23" s="548">
        <f>E15</f>
        <v>0</v>
      </c>
      <c r="C23" s="548"/>
      <c r="D23" s="556"/>
      <c r="E23" s="550"/>
      <c r="F23" s="556"/>
      <c r="G23" s="550"/>
      <c r="H23" s="485"/>
      <c r="I23" s="485"/>
      <c r="J23" s="557"/>
      <c r="K23" s="552"/>
      <c r="L23" s="551"/>
      <c r="M23" s="551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552"/>
      <c r="I24" s="552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4:I24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63" priority="1" stopIfTrue="1" operator="equal">
      <formula>"Bye"</formula>
    </cfRule>
  </conditionalFormatting>
  <conditionalFormatting sqref="R41">
    <cfRule type="expression" dxfId="6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FFCB-FC98-4073-9009-19AAF8B17903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7" sqref="B7:D16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>
        <f>Altalanos!$A$8</f>
        <v>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 t="s">
        <v>153</v>
      </c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143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/>
      <c r="C7" s="93"/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/>
      <c r="C8" s="93"/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61" priority="7" stopIfTrue="1">
      <formula>$O7&gt;=1</formula>
    </cfRule>
  </conditionalFormatting>
  <conditionalFormatting sqref="B7:D14">
    <cfRule type="expression" dxfId="60" priority="5" stopIfTrue="1">
      <formula>$O7&gt;=1</formula>
    </cfRule>
  </conditionalFormatting>
  <conditionalFormatting sqref="B7:D27">
    <cfRule type="expression" dxfId="59" priority="1" stopIfTrue="1">
      <formula>$Q7&gt;=1</formula>
    </cfRule>
  </conditionalFormatting>
  <conditionalFormatting sqref="E7:E27">
    <cfRule type="expression" dxfId="58" priority="2" stopIfTrue="1">
      <formula>AND(ROUNDDOWN(($A$4-E7)/365.25,0)&lt;=13,G7&lt;&gt;"OK")</formula>
    </cfRule>
    <cfRule type="expression" dxfId="57" priority="3" stopIfTrue="1">
      <formula>AND(ROUNDDOWN(($A$4-E7)/365.25,0)&lt;=14,G7&lt;&gt;"OK")</formula>
    </cfRule>
    <cfRule type="expression" dxfId="56" priority="4" stopIfTrue="1">
      <formula>AND(ROUNDDOWN(($A$4-E7)/365.25,0)&lt;=17,G7&lt;&gt;"OK")</formula>
    </cfRule>
  </conditionalFormatting>
  <conditionalFormatting sqref="E7:E134">
    <cfRule type="expression" dxfId="55" priority="8" stopIfTrue="1">
      <formula>AND(ROUNDDOWN(($A$4-E7)/365.25,0)&lt;=13,#REF!&lt;&gt;"OK")</formula>
    </cfRule>
    <cfRule type="expression" dxfId="54" priority="9" stopIfTrue="1">
      <formula>AND(ROUNDDOWN(($A$4-E7)/365.25,0)&lt;=14,#REF!&lt;&gt;"OK")</formula>
    </cfRule>
    <cfRule type="expression" dxfId="53" priority="10" stopIfTrue="1">
      <formula>AND(ROUNDDOWN(($A$4-E7)/365.25,0)&lt;=17,#REF!&lt;&gt;"OK")</formula>
    </cfRule>
  </conditionalFormatting>
  <conditionalFormatting sqref="H7:H134">
    <cfRule type="cellIs" dxfId="52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902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5">
    <tabColor indexed="11"/>
  </sheetPr>
  <dimension ref="A1:AK49"/>
  <sheetViews>
    <sheetView topLeftCell="A33" workbookViewId="0">
      <selection activeCell="C7" sqref="B7:M4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160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143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87" t="s">
        <v>70</v>
      </c>
      <c r="B7" s="398"/>
      <c r="C7" s="349"/>
      <c r="D7" s="349"/>
      <c r="E7" s="480"/>
      <c r="F7" s="348"/>
      <c r="G7" s="480"/>
      <c r="H7" s="348"/>
      <c r="I7" s="345"/>
      <c r="J7" s="325"/>
      <c r="K7" s="484"/>
      <c r="L7" s="404"/>
      <c r="M7" s="409"/>
      <c r="Q7" s="392" t="s">
        <v>84</v>
      </c>
      <c r="R7" s="452" t="s">
        <v>120</v>
      </c>
      <c r="S7" s="452" t="s">
        <v>122</v>
      </c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99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Q8" s="394" t="s">
        <v>91</v>
      </c>
      <c r="R8" s="453" t="s">
        <v>121</v>
      </c>
      <c r="S8" s="453" t="s">
        <v>123</v>
      </c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400"/>
      <c r="C9" s="349"/>
      <c r="D9" s="349"/>
      <c r="E9" s="481"/>
      <c r="F9" s="350"/>
      <c r="G9" s="481"/>
      <c r="H9" s="350"/>
      <c r="I9" s="344"/>
      <c r="J9" s="325"/>
      <c r="K9" s="484"/>
      <c r="L9" s="404"/>
      <c r="M9" s="409"/>
      <c r="Q9" s="396" t="s">
        <v>92</v>
      </c>
      <c r="R9" s="454" t="s">
        <v>96</v>
      </c>
      <c r="S9" s="454" t="s">
        <v>124</v>
      </c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99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400"/>
      <c r="C11" s="349"/>
      <c r="D11" s="349"/>
      <c r="E11" s="481"/>
      <c r="F11" s="350"/>
      <c r="G11" s="481"/>
      <c r="H11" s="350"/>
      <c r="I11" s="344"/>
      <c r="J11" s="325"/>
      <c r="K11" s="484"/>
      <c r="L11" s="404"/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87"/>
      <c r="C12" s="379"/>
      <c r="D12" s="325"/>
      <c r="E12" s="325"/>
      <c r="F12" s="325"/>
      <c r="G12" s="325"/>
      <c r="H12" s="325"/>
      <c r="I12" s="32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87" t="s">
        <v>77</v>
      </c>
      <c r="B13" s="398"/>
      <c r="C13" s="349"/>
      <c r="D13" s="349"/>
      <c r="E13" s="480"/>
      <c r="F13" s="348"/>
      <c r="G13" s="480"/>
      <c r="H13" s="348"/>
      <c r="I13" s="345"/>
      <c r="J13" s="325"/>
      <c r="K13" s="484"/>
      <c r="L13" s="404"/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56"/>
      <c r="B14" s="399"/>
      <c r="C14" s="357"/>
      <c r="D14" s="357"/>
      <c r="E14" s="357"/>
      <c r="F14" s="357"/>
      <c r="G14" s="357"/>
      <c r="H14" s="357"/>
      <c r="I14" s="357"/>
      <c r="J14" s="325"/>
      <c r="K14" s="356"/>
      <c r="L14" s="356"/>
      <c r="M14" s="410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56" t="s">
        <v>78</v>
      </c>
      <c r="B15" s="400"/>
      <c r="C15" s="349"/>
      <c r="D15" s="349"/>
      <c r="E15" s="481"/>
      <c r="F15" s="350"/>
      <c r="G15" s="481"/>
      <c r="H15" s="350"/>
      <c r="I15" s="344"/>
      <c r="J15" s="325"/>
      <c r="K15" s="484"/>
      <c r="L15" s="404"/>
      <c r="M15" s="409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56"/>
      <c r="B16" s="399"/>
      <c r="C16" s="357"/>
      <c r="D16" s="357"/>
      <c r="E16" s="357"/>
      <c r="F16" s="357"/>
      <c r="G16" s="357"/>
      <c r="H16" s="357"/>
      <c r="I16" s="357"/>
      <c r="J16" s="325"/>
      <c r="K16" s="356"/>
      <c r="L16" s="356"/>
      <c r="M16" s="410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56" t="s">
        <v>79</v>
      </c>
      <c r="B17" s="400"/>
      <c r="C17" s="349"/>
      <c r="D17" s="349"/>
      <c r="E17" s="481"/>
      <c r="F17" s="350"/>
      <c r="G17" s="481"/>
      <c r="H17" s="350"/>
      <c r="I17" s="344"/>
      <c r="J17" s="325"/>
      <c r="K17" s="484"/>
      <c r="L17" s="404"/>
      <c r="M17" s="409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x14ac:dyDescent="0.25">
      <c r="A18" s="356"/>
      <c r="B18" s="399"/>
      <c r="C18" s="357"/>
      <c r="D18" s="357"/>
      <c r="E18" s="357"/>
      <c r="F18" s="357"/>
      <c r="G18" s="357"/>
      <c r="H18" s="357"/>
      <c r="I18" s="357"/>
      <c r="J18" s="325"/>
      <c r="K18" s="356"/>
      <c r="L18" s="356"/>
      <c r="M18" s="410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x14ac:dyDescent="0.25">
      <c r="A19" s="356" t="s">
        <v>83</v>
      </c>
      <c r="B19" s="400"/>
      <c r="C19" s="349"/>
      <c r="D19" s="349"/>
      <c r="E19" s="481"/>
      <c r="F19" s="350"/>
      <c r="G19" s="481"/>
      <c r="H19" s="350"/>
      <c r="I19" s="344"/>
      <c r="J19" s="325"/>
      <c r="K19" s="484"/>
      <c r="L19" s="404"/>
      <c r="M19" s="409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x14ac:dyDescent="0.25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x14ac:dyDescent="0.25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25"/>
      <c r="B22" s="555"/>
      <c r="C22" s="555"/>
      <c r="D22" s="552"/>
      <c r="E22" s="552"/>
      <c r="F22" s="552"/>
      <c r="G22" s="552"/>
      <c r="H22" s="552"/>
      <c r="I22" s="552"/>
      <c r="J22" s="325"/>
      <c r="K22" s="325"/>
      <c r="L22" s="325"/>
      <c r="M22" s="388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ht="18.75" customHeight="1" x14ac:dyDescent="0.25">
      <c r="A23" s="386" t="s">
        <v>70</v>
      </c>
      <c r="B23" s="548"/>
      <c r="C23" s="548"/>
      <c r="D23" s="551"/>
      <c r="E23" s="551"/>
      <c r="F23" s="556"/>
      <c r="G23" s="550"/>
      <c r="H23" s="556"/>
      <c r="I23" s="550"/>
      <c r="J23" s="325"/>
      <c r="K23" s="325"/>
      <c r="L23" s="325"/>
      <c r="M23" s="486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ht="18.75" customHeight="1" x14ac:dyDescent="0.25">
      <c r="A24" s="386" t="s">
        <v>71</v>
      </c>
      <c r="B24" s="548"/>
      <c r="C24" s="548"/>
      <c r="D24" s="556"/>
      <c r="E24" s="550"/>
      <c r="F24" s="551"/>
      <c r="G24" s="551"/>
      <c r="H24" s="556"/>
      <c r="I24" s="550"/>
      <c r="J24" s="325"/>
      <c r="K24" s="325"/>
      <c r="L24" s="325"/>
      <c r="M24" s="486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ht="18.75" customHeight="1" x14ac:dyDescent="0.25">
      <c r="A25" s="386" t="s">
        <v>72</v>
      </c>
      <c r="B25" s="548"/>
      <c r="C25" s="548"/>
      <c r="D25" s="556"/>
      <c r="E25" s="550"/>
      <c r="F25" s="556"/>
      <c r="G25" s="550"/>
      <c r="H25" s="551"/>
      <c r="I25" s="551"/>
      <c r="J25" s="325"/>
      <c r="K25" s="325"/>
      <c r="L25" s="325"/>
      <c r="M25" s="486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89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ht="18.75" customHeight="1" x14ac:dyDescent="0.25">
      <c r="A27" s="325"/>
      <c r="B27" s="555"/>
      <c r="C27" s="555"/>
      <c r="D27" s="552"/>
      <c r="E27" s="552"/>
      <c r="F27" s="552"/>
      <c r="G27" s="552"/>
      <c r="H27" s="552"/>
      <c r="I27" s="552"/>
      <c r="J27" s="552"/>
      <c r="K27" s="552"/>
      <c r="L27" s="325"/>
      <c r="M27" s="389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ht="18.75" customHeight="1" x14ac:dyDescent="0.25">
      <c r="A28" s="386" t="s">
        <v>77</v>
      </c>
      <c r="B28" s="548"/>
      <c r="C28" s="548"/>
      <c r="D28" s="551"/>
      <c r="E28" s="551"/>
      <c r="F28" s="556"/>
      <c r="G28" s="550"/>
      <c r="H28" s="556"/>
      <c r="I28" s="550"/>
      <c r="J28" s="557"/>
      <c r="K28" s="552"/>
      <c r="L28" s="325"/>
      <c r="M28" s="486"/>
    </row>
    <row r="29" spans="1:37" ht="18.75" customHeight="1" x14ac:dyDescent="0.25">
      <c r="A29" s="386" t="s">
        <v>78</v>
      </c>
      <c r="B29" s="548"/>
      <c r="C29" s="548"/>
      <c r="D29" s="556"/>
      <c r="E29" s="550"/>
      <c r="F29" s="551"/>
      <c r="G29" s="551"/>
      <c r="H29" s="556"/>
      <c r="I29" s="550"/>
      <c r="J29" s="556"/>
      <c r="K29" s="550"/>
      <c r="L29" s="325"/>
      <c r="M29" s="486"/>
    </row>
    <row r="30" spans="1:37" ht="18.75" customHeight="1" x14ac:dyDescent="0.25">
      <c r="A30" s="386" t="s">
        <v>79</v>
      </c>
      <c r="B30" s="548"/>
      <c r="C30" s="548"/>
      <c r="D30" s="556"/>
      <c r="E30" s="550"/>
      <c r="F30" s="556"/>
      <c r="G30" s="550"/>
      <c r="H30" s="551"/>
      <c r="I30" s="551"/>
      <c r="J30" s="565"/>
      <c r="K30" s="566"/>
      <c r="L30" s="325"/>
      <c r="M30" s="486"/>
    </row>
    <row r="31" spans="1:37" ht="18.75" customHeight="1" x14ac:dyDescent="0.25">
      <c r="A31" s="386" t="s">
        <v>83</v>
      </c>
      <c r="B31" s="548"/>
      <c r="C31" s="548"/>
      <c r="D31" s="556"/>
      <c r="E31" s="550"/>
      <c r="F31" s="556"/>
      <c r="G31" s="550"/>
      <c r="H31" s="557"/>
      <c r="I31" s="552"/>
      <c r="J31" s="551"/>
      <c r="K31" s="551"/>
      <c r="L31" s="325"/>
      <c r="M31" s="486"/>
    </row>
    <row r="32" spans="1:37" ht="18.75" customHeight="1" x14ac:dyDescent="0.25">
      <c r="A32" s="204"/>
      <c r="B32" s="390"/>
      <c r="C32" s="390"/>
      <c r="D32" s="204"/>
      <c r="E32" s="204"/>
      <c r="F32" s="204"/>
      <c r="G32" s="204"/>
      <c r="H32" s="204"/>
      <c r="I32" s="204"/>
      <c r="J32" s="325"/>
      <c r="K32" s="325"/>
      <c r="L32" s="325"/>
      <c r="M32" s="391"/>
    </row>
    <row r="33" spans="1:18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</row>
    <row r="34" spans="1:18" x14ac:dyDescent="0.25">
      <c r="A34" s="325" t="s">
        <v>64</v>
      </c>
      <c r="B34" s="325"/>
      <c r="C34" s="562"/>
      <c r="D34" s="563"/>
      <c r="E34" s="356"/>
      <c r="F34" s="564"/>
      <c r="G34" s="564"/>
      <c r="H34" s="325"/>
      <c r="I34" s="487"/>
      <c r="J34" s="325"/>
      <c r="K34" s="325"/>
      <c r="L34" s="325"/>
      <c r="M34" s="325"/>
    </row>
    <row r="35" spans="1:18" x14ac:dyDescent="0.25">
      <c r="A35" s="325"/>
      <c r="B35" s="325"/>
      <c r="C35" s="325"/>
      <c r="D35" s="325"/>
      <c r="E35" s="325"/>
      <c r="F35" s="356"/>
      <c r="G35" s="356"/>
      <c r="H35" s="325"/>
      <c r="I35" s="325"/>
      <c r="J35" s="325"/>
      <c r="K35" s="325"/>
      <c r="L35" s="325"/>
      <c r="M35" s="325"/>
    </row>
    <row r="36" spans="1:18" x14ac:dyDescent="0.25">
      <c r="A36" s="325" t="s">
        <v>80</v>
      </c>
      <c r="B36" s="325"/>
      <c r="C36" s="562"/>
      <c r="D36" s="563"/>
      <c r="E36" s="356"/>
      <c r="F36" s="564"/>
      <c r="G36" s="563"/>
      <c r="H36" s="325"/>
      <c r="I36" s="487"/>
      <c r="J36" s="325"/>
      <c r="K36" s="325"/>
      <c r="L36" s="325"/>
      <c r="M36" s="325"/>
    </row>
    <row r="37" spans="1:18" x14ac:dyDescent="0.25">
      <c r="A37" s="325"/>
      <c r="B37" s="325"/>
      <c r="C37" s="356"/>
      <c r="D37" s="356"/>
      <c r="E37" s="356"/>
      <c r="F37" s="356"/>
      <c r="G37" s="356"/>
      <c r="H37" s="325"/>
      <c r="I37" s="325"/>
      <c r="J37" s="325"/>
      <c r="K37" s="325"/>
      <c r="L37" s="325"/>
      <c r="M37" s="325"/>
    </row>
    <row r="38" spans="1:18" x14ac:dyDescent="0.25">
      <c r="A38" s="325" t="s">
        <v>82</v>
      </c>
      <c r="B38" s="325"/>
      <c r="C38" s="562"/>
      <c r="D38" s="563"/>
      <c r="E38" s="356"/>
      <c r="F38" s="564"/>
      <c r="G38" s="563"/>
      <c r="H38" s="325"/>
      <c r="I38" s="487"/>
      <c r="J38" s="325"/>
      <c r="K38" s="325"/>
      <c r="L38" s="325"/>
      <c r="M38" s="325"/>
    </row>
    <row r="39" spans="1:18" x14ac:dyDescent="0.25">
      <c r="A39" s="325"/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</row>
    <row r="40" spans="1:18" x14ac:dyDescent="0.25">
      <c r="A40" s="325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03"/>
      <c r="M40" s="325"/>
    </row>
    <row r="41" spans="1:18" x14ac:dyDescent="0.25">
      <c r="A41" s="170" t="s">
        <v>45</v>
      </c>
      <c r="B41" s="171"/>
      <c r="C41" s="255"/>
      <c r="D41" s="362"/>
      <c r="E41" s="363"/>
      <c r="F41" s="377"/>
      <c r="G41" s="362"/>
      <c r="H41" s="363"/>
      <c r="I41" s="210"/>
      <c r="J41" s="363"/>
      <c r="K41" s="209"/>
      <c r="L41" s="33"/>
      <c r="M41" s="377"/>
      <c r="P41" s="358"/>
      <c r="Q41" s="358"/>
      <c r="R41" s="359"/>
    </row>
    <row r="42" spans="1:18" x14ac:dyDescent="0.25">
      <c r="A42" s="336" t="s">
        <v>46</v>
      </c>
      <c r="B42" s="337"/>
      <c r="C42" s="339"/>
      <c r="D42" s="364"/>
      <c r="E42" s="546"/>
      <c r="F42" s="546"/>
      <c r="G42" s="371"/>
      <c r="H42" s="337"/>
      <c r="I42" s="365"/>
      <c r="J42" s="372"/>
      <c r="K42" s="331"/>
      <c r="L42" s="378"/>
      <c r="M42" s="366"/>
      <c r="P42" s="360"/>
      <c r="Q42" s="360"/>
      <c r="R42" s="185"/>
    </row>
    <row r="43" spans="1:18" x14ac:dyDescent="0.25">
      <c r="A43" s="340" t="s">
        <v>59</v>
      </c>
      <c r="B43" s="208"/>
      <c r="C43" s="342"/>
      <c r="D43" s="367"/>
      <c r="E43" s="547"/>
      <c r="F43" s="547"/>
      <c r="G43" s="373"/>
      <c r="H43" s="82"/>
      <c r="I43" s="329"/>
      <c r="J43" s="83"/>
      <c r="K43" s="375"/>
      <c r="L43" s="303"/>
      <c r="M43" s="370"/>
      <c r="P43" s="185"/>
      <c r="Q43" s="181"/>
      <c r="R43" s="185"/>
    </row>
    <row r="44" spans="1:18" x14ac:dyDescent="0.25">
      <c r="A44" s="223"/>
      <c r="B44" s="224"/>
      <c r="C44" s="225"/>
      <c r="D44" s="367"/>
      <c r="E44" s="84"/>
      <c r="F44" s="325"/>
      <c r="G44" s="373"/>
      <c r="H44" s="82"/>
      <c r="I44" s="329"/>
      <c r="J44" s="83"/>
      <c r="K44" s="331"/>
      <c r="L44" s="378"/>
      <c r="M44" s="366"/>
      <c r="P44" s="360"/>
      <c r="Q44" s="360"/>
      <c r="R44" s="361" t="e">
        <f>MIN(4,#REF!)</f>
        <v>#REF!</v>
      </c>
    </row>
    <row r="45" spans="1:18" x14ac:dyDescent="0.25">
      <c r="A45" s="196"/>
      <c r="B45" s="125"/>
      <c r="C45" s="197"/>
      <c r="D45" s="367"/>
      <c r="E45" s="84"/>
      <c r="F45" s="325"/>
      <c r="G45" s="373" t="s">
        <v>8</v>
      </c>
      <c r="H45" s="82"/>
      <c r="I45" s="329"/>
      <c r="J45" s="83"/>
      <c r="K45" s="376"/>
      <c r="L45" s="325"/>
      <c r="M45" s="368"/>
      <c r="P45" s="185"/>
      <c r="Q45" s="181"/>
      <c r="R45" s="185"/>
    </row>
    <row r="46" spans="1:18" x14ac:dyDescent="0.25">
      <c r="A46" s="212"/>
      <c r="B46" s="226"/>
      <c r="C46" s="254"/>
      <c r="D46" s="367"/>
      <c r="E46" s="84"/>
      <c r="F46" s="325"/>
      <c r="G46" s="373" t="s">
        <v>9</v>
      </c>
      <c r="H46" s="82"/>
      <c r="I46" s="329"/>
      <c r="J46" s="83"/>
      <c r="K46" s="340"/>
      <c r="L46" s="303"/>
      <c r="M46" s="370"/>
      <c r="P46" s="185"/>
      <c r="Q46" s="181"/>
      <c r="R46" s="185"/>
    </row>
    <row r="47" spans="1:18" x14ac:dyDescent="0.25">
      <c r="A47" s="213"/>
      <c r="B47" s="22"/>
      <c r="C47" s="197"/>
      <c r="D47" s="367"/>
      <c r="E47" s="84"/>
      <c r="F47" s="325"/>
      <c r="G47" s="373" t="s">
        <v>10</v>
      </c>
      <c r="H47" s="82"/>
      <c r="I47" s="329"/>
      <c r="J47" s="83"/>
      <c r="K47" s="331" t="s">
        <v>33</v>
      </c>
      <c r="L47" s="378"/>
      <c r="M47" s="366"/>
      <c r="P47" s="360"/>
      <c r="Q47" s="360"/>
      <c r="R47" s="185"/>
    </row>
    <row r="48" spans="1:18" x14ac:dyDescent="0.25">
      <c r="A48" s="213"/>
      <c r="B48" s="22"/>
      <c r="C48" s="221"/>
      <c r="D48" s="367"/>
      <c r="E48" s="84"/>
      <c r="F48" s="325"/>
      <c r="G48" s="373" t="s">
        <v>11</v>
      </c>
      <c r="H48" s="82"/>
      <c r="I48" s="329"/>
      <c r="J48" s="83"/>
      <c r="K48" s="376"/>
      <c r="L48" s="325"/>
      <c r="M48" s="368"/>
      <c r="P48" s="185"/>
      <c r="Q48" s="181"/>
      <c r="R48" s="185"/>
    </row>
    <row r="49" spans="1:18" x14ac:dyDescent="0.25">
      <c r="A49" s="214"/>
      <c r="B49" s="211"/>
      <c r="C49" s="222"/>
      <c r="D49" s="369"/>
      <c r="E49" s="199"/>
      <c r="F49" s="303"/>
      <c r="G49" s="374" t="s">
        <v>12</v>
      </c>
      <c r="H49" s="208"/>
      <c r="I49" s="333"/>
      <c r="J49" s="201"/>
      <c r="K49" s="340" t="str">
        <f>L4</f>
        <v>Dénes Tibor</v>
      </c>
      <c r="L49" s="303"/>
      <c r="M49" s="370"/>
      <c r="P49" s="185"/>
      <c r="Q49" s="181"/>
      <c r="R49" s="361"/>
    </row>
  </sheetData>
  <mergeCells count="51"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7:C27"/>
    <mergeCell ref="D27:E27"/>
    <mergeCell ref="F27:G27"/>
    <mergeCell ref="H27:I27"/>
    <mergeCell ref="B25:C25"/>
    <mergeCell ref="D25:E25"/>
    <mergeCell ref="F25:G25"/>
    <mergeCell ref="H25:I25"/>
    <mergeCell ref="C38:D38"/>
    <mergeCell ref="F38:G38"/>
    <mergeCell ref="E42:F42"/>
    <mergeCell ref="E43:F43"/>
    <mergeCell ref="C34:D34"/>
    <mergeCell ref="F34:G34"/>
    <mergeCell ref="C36:D36"/>
    <mergeCell ref="F36:G36"/>
    <mergeCell ref="J31:K31"/>
    <mergeCell ref="B31:C31"/>
    <mergeCell ref="D31:E31"/>
    <mergeCell ref="F31:G31"/>
    <mergeCell ref="H31:I31"/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</mergeCells>
  <phoneticPr fontId="62" type="noConversion"/>
  <conditionalFormatting sqref="E7 E9 E11 E13 E15 E17 E19">
    <cfRule type="cellIs" dxfId="51" priority="2" stopIfTrue="1" operator="equal">
      <formula>"Bye"</formula>
    </cfRule>
  </conditionalFormatting>
  <conditionalFormatting sqref="R44 R49">
    <cfRule type="expression" dxfId="5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F756-68F3-423E-B7EE-4B71957E1DBA}">
  <sheetPr>
    <tabColor indexed="42"/>
  </sheetPr>
  <dimension ref="A1:O134"/>
  <sheetViews>
    <sheetView showGridLines="0" showZeros="0" workbookViewId="0">
      <pane ySplit="6" topLeftCell="A7" activePane="bottomLeft" state="frozen"/>
      <selection activeCell="A5" sqref="A5"/>
      <selection pane="bottomLeft" activeCell="C2" sqref="C2"/>
    </sheetView>
  </sheetViews>
  <sheetFormatPr defaultRowHeight="13.2" x14ac:dyDescent="0.25"/>
  <cols>
    <col min="1" max="1" width="6.33203125" customWidth="1"/>
    <col min="2" max="2" width="13.88671875" customWidth="1"/>
    <col min="3" max="3" width="15.33203125" customWidth="1"/>
    <col min="4" max="4" width="14.10937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5" ht="28.2" x14ac:dyDescent="0.4">
      <c r="A1" s="499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5" ht="13.8" thickBot="1" x14ac:dyDescent="0.3">
      <c r="B2" s="87" t="s">
        <v>57</v>
      </c>
      <c r="C2" s="266" t="s">
        <v>220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5" s="2" customFormat="1" ht="13.8" thickBot="1" x14ac:dyDescent="0.3">
      <c r="A3" s="447"/>
      <c r="B3" s="498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5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5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5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5" s="11" customFormat="1" ht="18.899999999999999" customHeight="1" x14ac:dyDescent="0.25">
      <c r="A7" s="238">
        <v>1</v>
      </c>
      <c r="B7" s="93" t="s">
        <v>146</v>
      </c>
      <c r="C7" s="93" t="s">
        <v>223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5" s="11" customFormat="1" ht="18.899999999999999" customHeight="1" x14ac:dyDescent="0.25">
      <c r="A8" s="238">
        <v>2</v>
      </c>
      <c r="B8" s="93" t="s">
        <v>224</v>
      </c>
      <c r="C8" s="93" t="s">
        <v>225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5" s="11" customFormat="1" ht="18.899999999999999" customHeight="1" x14ac:dyDescent="0.25">
      <c r="A9" s="238">
        <v>3</v>
      </c>
      <c r="B9" s="93" t="s">
        <v>221</v>
      </c>
      <c r="C9" s="93" t="s">
        <v>222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5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5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5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</row>
    <row r="13" spans="1:15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5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5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5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95" priority="7" stopIfTrue="1">
      <formula>$O7&gt;=1</formula>
    </cfRule>
  </conditionalFormatting>
  <conditionalFormatting sqref="B7:D14">
    <cfRule type="expression" dxfId="394" priority="5" stopIfTrue="1">
      <formula>$O7&gt;=1</formula>
    </cfRule>
  </conditionalFormatting>
  <conditionalFormatting sqref="B7:D27">
    <cfRule type="expression" dxfId="393" priority="1" stopIfTrue="1">
      <formula>$Q7&gt;=1</formula>
    </cfRule>
  </conditionalFormatting>
  <conditionalFormatting sqref="E7:E27">
    <cfRule type="expression" dxfId="392" priority="2" stopIfTrue="1">
      <formula>AND(ROUNDDOWN(($A$4-E7)/365.25,0)&lt;=13,G7&lt;&gt;"OK")</formula>
    </cfRule>
    <cfRule type="expression" dxfId="391" priority="3" stopIfTrue="1">
      <formula>AND(ROUNDDOWN(($A$4-E7)/365.25,0)&lt;=14,G7&lt;&gt;"OK")</formula>
    </cfRule>
    <cfRule type="expression" dxfId="390" priority="4" stopIfTrue="1">
      <formula>AND(ROUNDDOWN(($A$4-E7)/365.25,0)&lt;=17,G7&lt;&gt;"OK")</formula>
    </cfRule>
  </conditionalFormatting>
  <conditionalFormatting sqref="E7:E134">
    <cfRule type="expression" dxfId="389" priority="8" stopIfTrue="1">
      <formula>AND(ROUNDDOWN(($A$4-E7)/365.25,0)&lt;=13,#REF!&lt;&gt;"OK")</formula>
    </cfRule>
    <cfRule type="expression" dxfId="388" priority="9" stopIfTrue="1">
      <formula>AND(ROUNDDOWN(($A$4-E7)/365.25,0)&lt;=14,#REF!&lt;&gt;"OK")</formula>
    </cfRule>
    <cfRule type="expression" dxfId="387" priority="10" stopIfTrue="1">
      <formula>AND(ROUNDDOWN(($A$4-E7)/365.25,0)&lt;=17,#REF!&lt;&gt;"OK")</formula>
    </cfRule>
  </conditionalFormatting>
  <conditionalFormatting sqref="H7:H134">
    <cfRule type="cellIs" dxfId="386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926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5EA6B-86F2-445C-8641-E96B9B5F71F5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7" sqref="B7:C16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>
        <f>Altalanos!$A$8</f>
        <v>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 t="s">
        <v>214</v>
      </c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143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/>
      <c r="C7" s="93"/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/>
      <c r="C8" s="93"/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49" priority="7" stopIfTrue="1">
      <formula>$O7&gt;=1</formula>
    </cfRule>
  </conditionalFormatting>
  <conditionalFormatting sqref="B7:D14">
    <cfRule type="expression" dxfId="48" priority="5" stopIfTrue="1">
      <formula>$O7&gt;=1</formula>
    </cfRule>
  </conditionalFormatting>
  <conditionalFormatting sqref="B7:D27">
    <cfRule type="expression" dxfId="47" priority="1" stopIfTrue="1">
      <formula>$Q7&gt;=1</formula>
    </cfRule>
  </conditionalFormatting>
  <conditionalFormatting sqref="E7:E27">
    <cfRule type="expression" dxfId="46" priority="2" stopIfTrue="1">
      <formula>AND(ROUNDDOWN(($A$4-E7)/365.25,0)&lt;=13,G7&lt;&gt;"OK")</formula>
    </cfRule>
    <cfRule type="expression" dxfId="45" priority="3" stopIfTrue="1">
      <formula>AND(ROUNDDOWN(($A$4-E7)/365.25,0)&lt;=14,G7&lt;&gt;"OK")</formula>
    </cfRule>
    <cfRule type="expression" dxfId="44" priority="4" stopIfTrue="1">
      <formula>AND(ROUNDDOWN(($A$4-E7)/365.25,0)&lt;=17,G7&lt;&gt;"OK")</formula>
    </cfRule>
  </conditionalFormatting>
  <conditionalFormatting sqref="E7:E134">
    <cfRule type="expression" dxfId="43" priority="8" stopIfTrue="1">
      <formula>AND(ROUNDDOWN(($A$4-E7)/365.25,0)&lt;=13,#REF!&lt;&gt;"OK")</formula>
    </cfRule>
    <cfRule type="expression" dxfId="42" priority="9" stopIfTrue="1">
      <formula>AND(ROUNDDOWN(($A$4-E7)/365.25,0)&lt;=14,#REF!&lt;&gt;"OK")</formula>
    </cfRule>
    <cfRule type="expression" dxfId="41" priority="10" stopIfTrue="1">
      <formula>AND(ROUNDDOWN(($A$4-E7)/365.25,0)&lt;=17,#REF!&lt;&gt;"OK")</formula>
    </cfRule>
  </conditionalFormatting>
  <conditionalFormatting sqref="H7:H134">
    <cfRule type="cellIs" dxfId="40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0049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BE72-1A7A-42F9-B25C-552A0245B073}">
  <sheetPr>
    <tabColor indexed="11"/>
  </sheetPr>
  <dimension ref="A1:AK49"/>
  <sheetViews>
    <sheetView topLeftCell="A41" workbookViewId="0">
      <selection activeCell="B31" sqref="B6:M3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214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143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87" t="s">
        <v>70</v>
      </c>
      <c r="B7" s="398"/>
      <c r="C7" s="349"/>
      <c r="D7" s="349"/>
      <c r="E7" s="480"/>
      <c r="F7" s="348"/>
      <c r="G7" s="480"/>
      <c r="H7" s="348"/>
      <c r="I7" s="345"/>
      <c r="J7" s="325"/>
      <c r="K7" s="484"/>
      <c r="L7" s="404"/>
      <c r="M7" s="409"/>
      <c r="Q7" s="392" t="s">
        <v>84</v>
      </c>
      <c r="R7" s="452" t="s">
        <v>120</v>
      </c>
      <c r="S7" s="452" t="s">
        <v>122</v>
      </c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99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Q8" s="394" t="s">
        <v>91</v>
      </c>
      <c r="R8" s="453" t="s">
        <v>121</v>
      </c>
      <c r="S8" s="453" t="s">
        <v>123</v>
      </c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400"/>
      <c r="C9" s="349"/>
      <c r="D9" s="349"/>
      <c r="E9" s="481"/>
      <c r="F9" s="350"/>
      <c r="G9" s="481"/>
      <c r="H9" s="350"/>
      <c r="I9" s="344"/>
      <c r="J9" s="325"/>
      <c r="K9" s="484"/>
      <c r="L9" s="404"/>
      <c r="M9" s="409"/>
      <c r="Q9" s="396" t="s">
        <v>92</v>
      </c>
      <c r="R9" s="454" t="s">
        <v>96</v>
      </c>
      <c r="S9" s="483" t="s">
        <v>124</v>
      </c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99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400"/>
      <c r="C11" s="349"/>
      <c r="D11" s="349"/>
      <c r="E11" s="481"/>
      <c r="F11" s="350"/>
      <c r="G11" s="481"/>
      <c r="H11" s="350"/>
      <c r="I11" s="344"/>
      <c r="J11" s="325"/>
      <c r="K11" s="484"/>
      <c r="L11" s="404"/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87"/>
      <c r="C12" s="379"/>
      <c r="D12" s="325"/>
      <c r="E12" s="325"/>
      <c r="F12" s="325"/>
      <c r="G12" s="325"/>
      <c r="H12" s="325"/>
      <c r="I12" s="32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87" t="s">
        <v>77</v>
      </c>
      <c r="B13" s="398"/>
      <c r="C13" s="349"/>
      <c r="D13" s="349"/>
      <c r="E13" s="480"/>
      <c r="F13" s="348"/>
      <c r="G13" s="480"/>
      <c r="H13" s="348"/>
      <c r="I13" s="345"/>
      <c r="J13" s="325"/>
      <c r="K13" s="484"/>
      <c r="L13" s="404"/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56"/>
      <c r="B14" s="399"/>
      <c r="C14" s="357"/>
      <c r="D14" s="357"/>
      <c r="E14" s="357"/>
      <c r="F14" s="357"/>
      <c r="G14" s="357"/>
      <c r="H14" s="357"/>
      <c r="I14" s="357"/>
      <c r="J14" s="325"/>
      <c r="K14" s="356"/>
      <c r="L14" s="356"/>
      <c r="M14" s="410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56" t="s">
        <v>78</v>
      </c>
      <c r="B15" s="400"/>
      <c r="C15" s="349"/>
      <c r="D15" s="349"/>
      <c r="E15" s="481"/>
      <c r="F15" s="350"/>
      <c r="G15" s="481"/>
      <c r="H15" s="350"/>
      <c r="I15" s="344"/>
      <c r="J15" s="325"/>
      <c r="K15" s="484"/>
      <c r="L15" s="404"/>
      <c r="M15" s="409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56"/>
      <c r="B16" s="399"/>
      <c r="C16" s="357"/>
      <c r="D16" s="357"/>
      <c r="E16" s="357"/>
      <c r="F16" s="357"/>
      <c r="G16" s="357"/>
      <c r="H16" s="357"/>
      <c r="I16" s="357"/>
      <c r="J16" s="325"/>
      <c r="K16" s="356"/>
      <c r="L16" s="356"/>
      <c r="M16" s="410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56" t="s">
        <v>79</v>
      </c>
      <c r="B17" s="400"/>
      <c r="C17" s="349"/>
      <c r="D17" s="349"/>
      <c r="E17" s="481"/>
      <c r="F17" s="350"/>
      <c r="G17" s="481"/>
      <c r="H17" s="350"/>
      <c r="I17" s="344"/>
      <c r="J17" s="325"/>
      <c r="K17" s="484"/>
      <c r="L17" s="404"/>
      <c r="M17" s="409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x14ac:dyDescent="0.25">
      <c r="A18" s="356"/>
      <c r="B18" s="399"/>
      <c r="C18" s="357"/>
      <c r="D18" s="357"/>
      <c r="E18" s="357"/>
      <c r="F18" s="357"/>
      <c r="G18" s="357"/>
      <c r="H18" s="357"/>
      <c r="I18" s="357"/>
      <c r="J18" s="325"/>
      <c r="K18" s="356"/>
      <c r="L18" s="356"/>
      <c r="M18" s="410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x14ac:dyDescent="0.25">
      <c r="A19" s="356" t="s">
        <v>83</v>
      </c>
      <c r="B19" s="400"/>
      <c r="C19" s="349"/>
      <c r="D19" s="349"/>
      <c r="E19" s="481"/>
      <c r="F19" s="350"/>
      <c r="G19" s="481"/>
      <c r="H19" s="350"/>
      <c r="I19" s="344"/>
      <c r="J19" s="325"/>
      <c r="K19" s="484"/>
      <c r="L19" s="404"/>
      <c r="M19" s="409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x14ac:dyDescent="0.25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x14ac:dyDescent="0.25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25"/>
      <c r="B22" s="555"/>
      <c r="C22" s="555"/>
      <c r="D22" s="552"/>
      <c r="E22" s="552"/>
      <c r="F22" s="552"/>
      <c r="G22" s="552"/>
      <c r="H22" s="552"/>
      <c r="I22" s="552"/>
      <c r="J22" s="325"/>
      <c r="K22" s="325"/>
      <c r="L22" s="325"/>
      <c r="M22" s="388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ht="18.75" customHeight="1" x14ac:dyDescent="0.25">
      <c r="A23" s="386" t="s">
        <v>70</v>
      </c>
      <c r="B23" s="548"/>
      <c r="C23" s="548"/>
      <c r="D23" s="551"/>
      <c r="E23" s="551"/>
      <c r="F23" s="556"/>
      <c r="G23" s="550"/>
      <c r="H23" s="556"/>
      <c r="I23" s="550"/>
      <c r="J23" s="325"/>
      <c r="K23" s="325"/>
      <c r="L23" s="325"/>
      <c r="M23" s="486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ht="18.75" customHeight="1" x14ac:dyDescent="0.25">
      <c r="A24" s="386" t="s">
        <v>71</v>
      </c>
      <c r="B24" s="548"/>
      <c r="C24" s="548"/>
      <c r="D24" s="556"/>
      <c r="E24" s="550"/>
      <c r="F24" s="551"/>
      <c r="G24" s="551"/>
      <c r="H24" s="556"/>
      <c r="I24" s="550"/>
      <c r="J24" s="325"/>
      <c r="K24" s="325"/>
      <c r="L24" s="325"/>
      <c r="M24" s="486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ht="18.75" customHeight="1" x14ac:dyDescent="0.25">
      <c r="A25" s="386" t="s">
        <v>72</v>
      </c>
      <c r="B25" s="548"/>
      <c r="C25" s="548"/>
      <c r="D25" s="556"/>
      <c r="E25" s="550"/>
      <c r="F25" s="556"/>
      <c r="G25" s="550"/>
      <c r="H25" s="551"/>
      <c r="I25" s="551"/>
      <c r="J25" s="325"/>
      <c r="K25" s="325"/>
      <c r="L25" s="325"/>
      <c r="M25" s="486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89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ht="18.75" customHeight="1" x14ac:dyDescent="0.25">
      <c r="A27" s="325"/>
      <c r="B27" s="555"/>
      <c r="C27" s="555"/>
      <c r="D27" s="552"/>
      <c r="E27" s="552"/>
      <c r="F27" s="552"/>
      <c r="G27" s="552"/>
      <c r="H27" s="552"/>
      <c r="I27" s="552"/>
      <c r="J27" s="552"/>
      <c r="K27" s="552"/>
      <c r="L27" s="325"/>
      <c r="M27" s="389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ht="18.75" customHeight="1" x14ac:dyDescent="0.25">
      <c r="A28" s="386" t="s">
        <v>77</v>
      </c>
      <c r="B28" s="548"/>
      <c r="C28" s="548"/>
      <c r="D28" s="551"/>
      <c r="E28" s="551"/>
      <c r="F28" s="556"/>
      <c r="G28" s="550"/>
      <c r="H28" s="556"/>
      <c r="I28" s="550"/>
      <c r="J28" s="557"/>
      <c r="K28" s="552"/>
      <c r="L28" s="325"/>
      <c r="M28" s="486"/>
    </row>
    <row r="29" spans="1:37" ht="18.75" customHeight="1" x14ac:dyDescent="0.25">
      <c r="A29" s="386" t="s">
        <v>78</v>
      </c>
      <c r="B29" s="548"/>
      <c r="C29" s="548"/>
      <c r="D29" s="556"/>
      <c r="E29" s="550"/>
      <c r="F29" s="551"/>
      <c r="G29" s="551"/>
      <c r="H29" s="556"/>
      <c r="I29" s="550"/>
      <c r="J29" s="556"/>
      <c r="K29" s="550"/>
      <c r="L29" s="325"/>
      <c r="M29" s="486"/>
    </row>
    <row r="30" spans="1:37" ht="18.75" customHeight="1" x14ac:dyDescent="0.25">
      <c r="A30" s="386" t="s">
        <v>79</v>
      </c>
      <c r="B30" s="548"/>
      <c r="C30" s="548"/>
      <c r="D30" s="556"/>
      <c r="E30" s="550"/>
      <c r="F30" s="556"/>
      <c r="G30" s="550"/>
      <c r="H30" s="551"/>
      <c r="I30" s="551"/>
      <c r="J30" s="556"/>
      <c r="K30" s="550"/>
      <c r="L30" s="325"/>
      <c r="M30" s="486"/>
    </row>
    <row r="31" spans="1:37" ht="18.75" customHeight="1" x14ac:dyDescent="0.25">
      <c r="A31" s="386" t="s">
        <v>83</v>
      </c>
      <c r="B31" s="548"/>
      <c r="C31" s="548"/>
      <c r="D31" s="556"/>
      <c r="E31" s="550"/>
      <c r="F31" s="556"/>
      <c r="G31" s="550"/>
      <c r="H31" s="557"/>
      <c r="I31" s="552"/>
      <c r="J31" s="551"/>
      <c r="K31" s="551"/>
      <c r="L31" s="325"/>
      <c r="M31" s="486"/>
    </row>
    <row r="32" spans="1:37" ht="18.75" customHeight="1" x14ac:dyDescent="0.25">
      <c r="A32" s="204"/>
      <c r="B32" s="390"/>
      <c r="C32" s="390"/>
      <c r="D32" s="204"/>
      <c r="E32" s="204"/>
      <c r="F32" s="204"/>
      <c r="G32" s="204"/>
      <c r="H32" s="204"/>
      <c r="I32" s="204"/>
      <c r="J32" s="325"/>
      <c r="K32" s="325"/>
      <c r="L32" s="325"/>
      <c r="M32" s="391"/>
    </row>
    <row r="33" spans="1:18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</row>
    <row r="34" spans="1:18" x14ac:dyDescent="0.25">
      <c r="A34" s="325" t="s">
        <v>64</v>
      </c>
      <c r="B34" s="325"/>
      <c r="C34" s="562" t="s">
        <v>163</v>
      </c>
      <c r="D34" s="563"/>
      <c r="E34" s="356" t="s">
        <v>81</v>
      </c>
      <c r="F34" s="564" t="s">
        <v>168</v>
      </c>
      <c r="G34" s="563"/>
      <c r="H34" s="325"/>
      <c r="I34" s="487" t="s">
        <v>216</v>
      </c>
      <c r="J34" s="325"/>
      <c r="K34" s="325"/>
      <c r="L34" s="325"/>
      <c r="M34" s="325"/>
    </row>
    <row r="35" spans="1:18" x14ac:dyDescent="0.25">
      <c r="A35" s="325"/>
      <c r="B35" s="325"/>
      <c r="C35" s="325"/>
      <c r="D35" s="325"/>
      <c r="E35" s="325"/>
      <c r="F35" s="356"/>
      <c r="G35" s="356"/>
      <c r="H35" s="325"/>
      <c r="I35" s="325"/>
      <c r="J35" s="325"/>
      <c r="K35" s="325"/>
      <c r="L35" s="325"/>
      <c r="M35" s="325"/>
    </row>
    <row r="36" spans="1:18" x14ac:dyDescent="0.25">
      <c r="A36" s="325" t="s">
        <v>80</v>
      </c>
      <c r="B36" s="325"/>
      <c r="C36" s="562" t="s">
        <v>167</v>
      </c>
      <c r="D36" s="563"/>
      <c r="E36" s="356" t="s">
        <v>81</v>
      </c>
      <c r="F36" s="564" t="s">
        <v>194</v>
      </c>
      <c r="G36" s="563"/>
      <c r="H36" s="325"/>
      <c r="I36" s="487" t="s">
        <v>217</v>
      </c>
      <c r="J36" s="325"/>
      <c r="K36" s="325"/>
      <c r="L36" s="325"/>
      <c r="M36" s="325"/>
    </row>
    <row r="37" spans="1:18" x14ac:dyDescent="0.25">
      <c r="A37" s="325"/>
      <c r="B37" s="325"/>
      <c r="C37" s="356"/>
      <c r="D37" s="356"/>
      <c r="E37" s="356"/>
      <c r="F37" s="356"/>
      <c r="G37" s="356"/>
      <c r="H37" s="325"/>
      <c r="I37" s="325"/>
      <c r="J37" s="325"/>
      <c r="K37" s="325"/>
      <c r="L37" s="325"/>
      <c r="M37" s="325"/>
    </row>
    <row r="38" spans="1:18" x14ac:dyDescent="0.25">
      <c r="A38" s="325" t="s">
        <v>82</v>
      </c>
      <c r="B38" s="325"/>
      <c r="C38" s="562" t="s">
        <v>166</v>
      </c>
      <c r="D38" s="563"/>
      <c r="E38" s="356" t="s">
        <v>81</v>
      </c>
      <c r="F38" s="570" t="s">
        <v>164</v>
      </c>
      <c r="G38" s="563"/>
      <c r="H38" s="325"/>
      <c r="I38" s="487" t="s">
        <v>215</v>
      </c>
      <c r="J38" s="325"/>
      <c r="K38" s="325"/>
      <c r="L38" s="325"/>
      <c r="M38" s="325"/>
    </row>
    <row r="39" spans="1:18" x14ac:dyDescent="0.25">
      <c r="A39" s="325"/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</row>
    <row r="40" spans="1:18" x14ac:dyDescent="0.25">
      <c r="A40" s="325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03"/>
      <c r="M40" s="325"/>
    </row>
    <row r="41" spans="1:18" x14ac:dyDescent="0.25">
      <c r="A41" s="170" t="s">
        <v>45</v>
      </c>
      <c r="B41" s="171"/>
      <c r="C41" s="255"/>
      <c r="D41" s="362" t="s">
        <v>4</v>
      </c>
      <c r="E41" s="363" t="s">
        <v>47</v>
      </c>
      <c r="F41" s="377"/>
      <c r="G41" s="362" t="s">
        <v>4</v>
      </c>
      <c r="H41" s="363" t="s">
        <v>60</v>
      </c>
      <c r="I41" s="210"/>
      <c r="J41" s="363" t="s">
        <v>61</v>
      </c>
      <c r="K41" s="209" t="s">
        <v>62</v>
      </c>
      <c r="L41" s="33"/>
      <c r="M41" s="377"/>
      <c r="P41" s="358"/>
      <c r="Q41" s="358"/>
      <c r="R41" s="359"/>
    </row>
    <row r="42" spans="1:18" x14ac:dyDescent="0.25">
      <c r="A42" s="336" t="s">
        <v>46</v>
      </c>
      <c r="B42" s="337"/>
      <c r="C42" s="339"/>
      <c r="D42" s="364">
        <v>1</v>
      </c>
      <c r="E42" s="546" t="e">
        <f>IF(D42&gt;$R$44,,UPPER(VLOOKUP(D42,#REF!,2)))</f>
        <v>#REF!</v>
      </c>
      <c r="F42" s="546"/>
      <c r="G42" s="371" t="s">
        <v>5</v>
      </c>
      <c r="H42" s="337"/>
      <c r="I42" s="365"/>
      <c r="J42" s="372"/>
      <c r="K42" s="331" t="s">
        <v>51</v>
      </c>
      <c r="L42" s="378"/>
      <c r="M42" s="366"/>
      <c r="P42" s="360"/>
      <c r="Q42" s="360"/>
      <c r="R42" s="185"/>
    </row>
    <row r="43" spans="1:18" x14ac:dyDescent="0.25">
      <c r="A43" s="340" t="s">
        <v>59</v>
      </c>
      <c r="B43" s="208"/>
      <c r="C43" s="342"/>
      <c r="D43" s="367">
        <v>2</v>
      </c>
      <c r="E43" s="547" t="e">
        <f>IF(D43&gt;$R$44,,UPPER(VLOOKUP(D43,#REF!,2)))</f>
        <v>#REF!</v>
      </c>
      <c r="F43" s="547"/>
      <c r="G43" s="373" t="s">
        <v>6</v>
      </c>
      <c r="H43" s="82"/>
      <c r="I43" s="329"/>
      <c r="J43" s="83"/>
      <c r="K43" s="375"/>
      <c r="L43" s="303"/>
      <c r="M43" s="370"/>
      <c r="P43" s="185"/>
      <c r="Q43" s="181"/>
      <c r="R43" s="185"/>
    </row>
    <row r="44" spans="1:18" x14ac:dyDescent="0.25">
      <c r="A44" s="223"/>
      <c r="B44" s="224"/>
      <c r="C44" s="225"/>
      <c r="D44" s="367"/>
      <c r="E44" s="84"/>
      <c r="F44" s="325"/>
      <c r="G44" s="373" t="s">
        <v>7</v>
      </c>
      <c r="H44" s="82"/>
      <c r="I44" s="329"/>
      <c r="J44" s="83"/>
      <c r="K44" s="331" t="s">
        <v>52</v>
      </c>
      <c r="L44" s="378"/>
      <c r="M44" s="366"/>
      <c r="P44" s="360"/>
      <c r="Q44" s="360"/>
      <c r="R44" s="361" t="e">
        <f>MIN(4,#REF!)</f>
        <v>#REF!</v>
      </c>
    </row>
    <row r="45" spans="1:18" x14ac:dyDescent="0.25">
      <c r="A45" s="196"/>
      <c r="B45" s="125"/>
      <c r="C45" s="197"/>
      <c r="D45" s="367"/>
      <c r="E45" s="84"/>
      <c r="F45" s="325"/>
      <c r="G45" s="373" t="s">
        <v>8</v>
      </c>
      <c r="H45" s="82"/>
      <c r="I45" s="329"/>
      <c r="J45" s="83"/>
      <c r="K45" s="376"/>
      <c r="L45" s="325"/>
      <c r="M45" s="368"/>
      <c r="P45" s="185"/>
      <c r="Q45" s="181"/>
      <c r="R45" s="185"/>
    </row>
    <row r="46" spans="1:18" x14ac:dyDescent="0.25">
      <c r="A46" s="212"/>
      <c r="B46" s="226"/>
      <c r="C46" s="254"/>
      <c r="D46" s="367"/>
      <c r="E46" s="84"/>
      <c r="F46" s="325"/>
      <c r="G46" s="373" t="s">
        <v>9</v>
      </c>
      <c r="H46" s="82"/>
      <c r="I46" s="329"/>
      <c r="J46" s="83"/>
      <c r="K46" s="340"/>
      <c r="L46" s="303"/>
      <c r="M46" s="370"/>
      <c r="P46" s="185"/>
      <c r="Q46" s="181"/>
      <c r="R46" s="185"/>
    </row>
    <row r="47" spans="1:18" x14ac:dyDescent="0.25">
      <c r="A47" s="213"/>
      <c r="B47" s="22"/>
      <c r="C47" s="197"/>
      <c r="D47" s="367"/>
      <c r="E47" s="84"/>
      <c r="F47" s="325"/>
      <c r="G47" s="373" t="s">
        <v>10</v>
      </c>
      <c r="H47" s="82"/>
      <c r="I47" s="329"/>
      <c r="J47" s="83"/>
      <c r="K47" s="331" t="s">
        <v>33</v>
      </c>
      <c r="L47" s="378"/>
      <c r="M47" s="366"/>
      <c r="P47" s="360"/>
      <c r="Q47" s="360"/>
      <c r="R47" s="185"/>
    </row>
    <row r="48" spans="1:18" x14ac:dyDescent="0.25">
      <c r="A48" s="213"/>
      <c r="B48" s="22"/>
      <c r="C48" s="221"/>
      <c r="D48" s="367"/>
      <c r="E48" s="84"/>
      <c r="F48" s="325"/>
      <c r="G48" s="373" t="s">
        <v>11</v>
      </c>
      <c r="H48" s="82"/>
      <c r="I48" s="329"/>
      <c r="J48" s="83"/>
      <c r="K48" s="376"/>
      <c r="L48" s="325"/>
      <c r="M48" s="368"/>
      <c r="P48" s="185"/>
      <c r="Q48" s="181"/>
      <c r="R48" s="185"/>
    </row>
    <row r="49" spans="1:18" x14ac:dyDescent="0.25">
      <c r="A49" s="214"/>
      <c r="B49" s="211"/>
      <c r="C49" s="222"/>
      <c r="D49" s="369"/>
      <c r="E49" s="199"/>
      <c r="F49" s="303"/>
      <c r="G49" s="374" t="s">
        <v>12</v>
      </c>
      <c r="H49" s="208"/>
      <c r="I49" s="333"/>
      <c r="J49" s="201"/>
      <c r="K49" s="340" t="str">
        <f>L4</f>
        <v>Dénes Tibor</v>
      </c>
      <c r="L49" s="303"/>
      <c r="M49" s="370"/>
      <c r="P49" s="185"/>
      <c r="Q49" s="181"/>
      <c r="R49" s="361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">
    <cfRule type="cellIs" dxfId="39" priority="1" stopIfTrue="1" operator="equal">
      <formula>"Bye"</formula>
    </cfRule>
  </conditionalFormatting>
  <conditionalFormatting sqref="E19">
    <cfRule type="cellIs" dxfId="38" priority="3" stopIfTrue="1" operator="equal">
      <formula>"Bye"</formula>
    </cfRule>
  </conditionalFormatting>
  <conditionalFormatting sqref="R44 R49">
    <cfRule type="expression" dxfId="3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B9CA-EB1B-4BA5-AC42-0DEDE214781E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7" sqref="B7:C15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>
        <f>Altalanos!$A$8</f>
        <v>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 t="s">
        <v>170</v>
      </c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143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/>
      <c r="C7" s="93"/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/>
      <c r="C8" s="93"/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6" priority="7" stopIfTrue="1">
      <formula>$O7&gt;=1</formula>
    </cfRule>
  </conditionalFormatting>
  <conditionalFormatting sqref="B7:D14">
    <cfRule type="expression" dxfId="35" priority="5" stopIfTrue="1">
      <formula>$O7&gt;=1</formula>
    </cfRule>
  </conditionalFormatting>
  <conditionalFormatting sqref="B7:D27">
    <cfRule type="expression" dxfId="34" priority="1" stopIfTrue="1">
      <formula>$Q7&gt;=1</formula>
    </cfRule>
  </conditionalFormatting>
  <conditionalFormatting sqref="E7:E27">
    <cfRule type="expression" dxfId="33" priority="2" stopIfTrue="1">
      <formula>AND(ROUNDDOWN(($A$4-E7)/365.25,0)&lt;=13,G7&lt;&gt;"OK")</formula>
    </cfRule>
    <cfRule type="expression" dxfId="32" priority="3" stopIfTrue="1">
      <formula>AND(ROUNDDOWN(($A$4-E7)/365.25,0)&lt;=14,G7&lt;&gt;"OK")</formula>
    </cfRule>
    <cfRule type="expression" dxfId="31" priority="4" stopIfTrue="1">
      <formula>AND(ROUNDDOWN(($A$4-E7)/365.25,0)&lt;=17,G7&lt;&gt;"OK")</formula>
    </cfRule>
  </conditionalFormatting>
  <conditionalFormatting sqref="E7:E134">
    <cfRule type="expression" dxfId="30" priority="8" stopIfTrue="1">
      <formula>AND(ROUNDDOWN(($A$4-E7)/365.25,0)&lt;=13,#REF!&lt;&gt;"OK")</formula>
    </cfRule>
    <cfRule type="expression" dxfId="29" priority="9" stopIfTrue="1">
      <formula>AND(ROUNDDOWN(($A$4-E7)/365.25,0)&lt;=14,#REF!&lt;&gt;"OK")</formula>
    </cfRule>
    <cfRule type="expression" dxfId="28" priority="10" stopIfTrue="1">
      <formula>AND(ROUNDDOWN(($A$4-E7)/365.25,0)&lt;=17,#REF!&lt;&gt;"OK")</formula>
    </cfRule>
  </conditionalFormatting>
  <conditionalFormatting sqref="H7:H134">
    <cfRule type="cellIs" dxfId="27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107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D5EA-B572-42B2-A18A-7FEE941BF19C}">
  <sheetPr>
    <tabColor indexed="11"/>
  </sheetPr>
  <dimension ref="A1:AS140"/>
  <sheetViews>
    <sheetView topLeftCell="A15" zoomScale="145" zoomScaleNormal="145" workbookViewId="0">
      <selection activeCell="B27" sqref="B27:I40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4" customWidth="1"/>
    <col min="11" max="11" width="10.6640625" customWidth="1"/>
    <col min="12" max="12" width="1.6640625" style="114" customWidth="1"/>
    <col min="13" max="13" width="10.6640625" customWidth="1"/>
    <col min="14" max="14" width="1.6640625" style="115" customWidth="1"/>
    <col min="15" max="15" width="10.6640625" customWidth="1"/>
    <col min="16" max="16" width="1.6640625" style="114" customWidth="1"/>
    <col min="17" max="17" width="10.6640625" customWidth="1"/>
    <col min="18" max="18" width="1.6640625" style="115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14" customWidth="1"/>
  </cols>
  <sheetData>
    <row r="1" spans="1:45" s="116" customFormat="1" ht="21.75" customHeight="1" x14ac:dyDescent="0.25">
      <c r="A1" s="273" t="str">
        <f>Altalanos!$A$6</f>
        <v>Pest Várnegye Diákolimpia</v>
      </c>
      <c r="B1" s="273"/>
      <c r="C1" s="274"/>
      <c r="D1" s="274"/>
      <c r="E1" s="274"/>
      <c r="F1" s="274"/>
      <c r="G1" s="274"/>
      <c r="H1" s="273"/>
      <c r="I1" s="275"/>
      <c r="J1" s="276"/>
      <c r="K1" s="277" t="s">
        <v>58</v>
      </c>
      <c r="L1" s="278"/>
      <c r="M1" s="279"/>
      <c r="N1" s="276"/>
      <c r="O1" s="276" t="s">
        <v>13</v>
      </c>
      <c r="P1" s="276"/>
      <c r="Q1" s="274"/>
      <c r="R1" s="276"/>
      <c r="T1" s="326"/>
      <c r="U1" s="326"/>
      <c r="V1" s="326"/>
      <c r="W1" s="326"/>
      <c r="X1" s="326"/>
      <c r="Y1" s="326"/>
      <c r="Z1" s="326"/>
      <c r="AA1" s="326"/>
      <c r="AB1" s="408" t="e">
        <f>IF($Y$5=1,CONCATENATE(VLOOKUP($Y$3,$AA$2:$AH$14,2)),CONCATENATE(VLOOKUP($Y$3,$AA$16:$AH$25,2)))</f>
        <v>#N/A</v>
      </c>
      <c r="AC1" s="408" t="e">
        <f>IF($Y$5=1,CONCATENATE(VLOOKUP($Y$3,$AA$2:$AH$14,3)),CONCATENATE(VLOOKUP($Y$3,$AA$16:$AH$25,3)))</f>
        <v>#N/A</v>
      </c>
      <c r="AD1" s="408" t="e">
        <f>IF($Y$5=1,CONCATENATE(VLOOKUP($Y$3,$AA$2:$AH$14,4)),CONCATENATE(VLOOKUP($Y$3,$AA$16:$AH$25,4)))</f>
        <v>#N/A</v>
      </c>
      <c r="AE1" s="408" t="e">
        <f>IF($Y$5=1,CONCATENATE(VLOOKUP($Y$3,$AA$2:$AH$14,5)),CONCATENATE(VLOOKUP($Y$3,$AA$16:$AH$25,5)))</f>
        <v>#N/A</v>
      </c>
      <c r="AF1" s="408" t="e">
        <f>IF($Y$5=1,CONCATENATE(VLOOKUP($Y$3,$AA$2:$AH$14,6)),CONCATENATE(VLOOKUP($Y$3,$AA$16:$AH$25,6)))</f>
        <v>#N/A</v>
      </c>
      <c r="AG1" s="408" t="e">
        <f>IF($Y$5=1,CONCATENATE(VLOOKUP($Y$3,$AA$2:$AH$14,7)),CONCATENATE(VLOOKUP($Y$3,$AA$16:$AH$25,7)))</f>
        <v>#N/A</v>
      </c>
      <c r="AH1" s="408" t="e">
        <f>IF($Y$5=1,CONCATENATE(VLOOKUP($Y$3,$AA$2:$AH$14,8)),CONCATENATE(VLOOKUP($Y$3,$AA$16:$AH$25,8)))</f>
        <v>#N/A</v>
      </c>
      <c r="AI1" s="411"/>
      <c r="AJ1" s="411"/>
      <c r="AK1" s="411"/>
    </row>
    <row r="2" spans="1:45" s="96" customFormat="1" x14ac:dyDescent="0.25">
      <c r="A2" s="280" t="s">
        <v>57</v>
      </c>
      <c r="B2" s="281"/>
      <c r="C2" s="281"/>
      <c r="D2" s="281"/>
      <c r="E2" s="459" t="s">
        <v>170</v>
      </c>
      <c r="F2" s="281"/>
      <c r="G2" s="282"/>
      <c r="H2" s="283"/>
      <c r="I2" s="283"/>
      <c r="J2" s="284"/>
      <c r="K2" s="278"/>
      <c r="L2" s="278"/>
      <c r="M2" s="278"/>
      <c r="N2" s="284"/>
      <c r="O2" s="283"/>
      <c r="P2" s="284"/>
      <c r="Q2" s="283"/>
      <c r="R2" s="284"/>
      <c r="T2" s="319"/>
      <c r="U2" s="319"/>
      <c r="V2" s="319"/>
      <c r="W2" s="319"/>
      <c r="X2" s="319"/>
      <c r="Y2" s="403"/>
      <c r="Z2" s="402"/>
      <c r="AA2" s="402" t="s">
        <v>70</v>
      </c>
      <c r="AB2" s="393">
        <v>300</v>
      </c>
      <c r="AC2" s="393">
        <v>250</v>
      </c>
      <c r="AD2" s="393">
        <v>200</v>
      </c>
      <c r="AE2" s="393">
        <v>150</v>
      </c>
      <c r="AF2" s="393">
        <v>120</v>
      </c>
      <c r="AG2" s="393">
        <v>90</v>
      </c>
      <c r="AH2" s="393">
        <v>40</v>
      </c>
      <c r="AI2" s="379"/>
      <c r="AJ2" s="379"/>
      <c r="AK2" s="379"/>
      <c r="AL2" s="319"/>
      <c r="AM2" s="319"/>
      <c r="AN2" s="319"/>
      <c r="AO2" s="319"/>
      <c r="AP2" s="319"/>
      <c r="AQ2" s="319"/>
      <c r="AR2" s="319"/>
      <c r="AS2" s="319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21"/>
      <c r="K3" s="50" t="s">
        <v>29</v>
      </c>
      <c r="L3" s="121"/>
      <c r="M3" s="50"/>
      <c r="N3" s="121"/>
      <c r="O3" s="50"/>
      <c r="P3" s="121"/>
      <c r="Q3" s="50"/>
      <c r="R3" s="51" t="s">
        <v>30</v>
      </c>
      <c r="T3" s="320"/>
      <c r="U3" s="320"/>
      <c r="V3" s="320"/>
      <c r="W3" s="320"/>
      <c r="X3" s="320"/>
      <c r="Y3" s="402" t="str">
        <f>IF(K4="OB","A",IF(K4="IX","W",IF(K4="","",K4)))</f>
        <v/>
      </c>
      <c r="Z3" s="402"/>
      <c r="AA3" s="402" t="s">
        <v>71</v>
      </c>
      <c r="AB3" s="393">
        <v>280</v>
      </c>
      <c r="AC3" s="393">
        <v>230</v>
      </c>
      <c r="AD3" s="393">
        <v>180</v>
      </c>
      <c r="AE3" s="393">
        <v>140</v>
      </c>
      <c r="AF3" s="393">
        <v>80</v>
      </c>
      <c r="AG3" s="393">
        <v>0</v>
      </c>
      <c r="AH3" s="393">
        <v>0</v>
      </c>
      <c r="AI3" s="379"/>
      <c r="AJ3" s="379"/>
      <c r="AK3" s="379"/>
      <c r="AL3" s="320"/>
      <c r="AM3" s="320"/>
      <c r="AN3" s="320"/>
      <c r="AO3" s="320"/>
      <c r="AP3" s="320"/>
      <c r="AQ3" s="320"/>
      <c r="AR3" s="320"/>
      <c r="AS3" s="320"/>
    </row>
    <row r="4" spans="1:45" s="28" customFormat="1" ht="11.25" customHeight="1" thickBot="1" x14ac:dyDescent="0.3">
      <c r="A4" s="554" t="s">
        <v>143</v>
      </c>
      <c r="B4" s="554"/>
      <c r="C4" s="554"/>
      <c r="D4" s="285"/>
      <c r="E4" s="286"/>
      <c r="F4" s="286"/>
      <c r="G4" s="286" t="s">
        <v>144</v>
      </c>
      <c r="H4" s="287"/>
      <c r="I4" s="286"/>
      <c r="J4" s="288"/>
      <c r="K4" s="289"/>
      <c r="L4" s="288"/>
      <c r="M4" s="290"/>
      <c r="N4" s="288"/>
      <c r="O4" s="286"/>
      <c r="P4" s="288"/>
      <c r="Q4" s="286"/>
      <c r="R4" s="291" t="s">
        <v>145</v>
      </c>
      <c r="T4" s="321"/>
      <c r="U4" s="321"/>
      <c r="V4" s="321"/>
      <c r="W4" s="321"/>
      <c r="X4" s="321"/>
      <c r="Y4" s="402"/>
      <c r="Z4" s="402"/>
      <c r="AA4" s="402" t="s">
        <v>100</v>
      </c>
      <c r="AB4" s="393">
        <v>250</v>
      </c>
      <c r="AC4" s="393">
        <v>200</v>
      </c>
      <c r="AD4" s="393">
        <v>150</v>
      </c>
      <c r="AE4" s="393">
        <v>120</v>
      </c>
      <c r="AF4" s="393">
        <v>90</v>
      </c>
      <c r="AG4" s="393">
        <v>60</v>
      </c>
      <c r="AH4" s="393">
        <v>25</v>
      </c>
      <c r="AI4" s="379"/>
      <c r="AJ4" s="379"/>
      <c r="AK4" s="379"/>
      <c r="AL4" s="321"/>
      <c r="AM4" s="321"/>
      <c r="AN4" s="321"/>
      <c r="AO4" s="321"/>
      <c r="AP4" s="321"/>
      <c r="AQ4" s="321"/>
      <c r="AR4" s="321"/>
      <c r="AS4" s="321"/>
    </row>
    <row r="5" spans="1:45" s="19" customFormat="1" x14ac:dyDescent="0.25">
      <c r="A5" s="125"/>
      <c r="B5" s="126" t="s">
        <v>3</v>
      </c>
      <c r="C5" s="262" t="s">
        <v>45</v>
      </c>
      <c r="D5" s="126" t="s">
        <v>44</v>
      </c>
      <c r="E5" s="126" t="s">
        <v>41</v>
      </c>
      <c r="F5" s="127" t="s">
        <v>27</v>
      </c>
      <c r="G5" s="127" t="s">
        <v>28</v>
      </c>
      <c r="H5" s="127"/>
      <c r="I5" s="127" t="s">
        <v>31</v>
      </c>
      <c r="J5" s="127"/>
      <c r="K5" s="126" t="s">
        <v>42</v>
      </c>
      <c r="L5" s="128"/>
      <c r="M5" s="126" t="s">
        <v>64</v>
      </c>
      <c r="N5" s="128"/>
      <c r="O5" s="126" t="s">
        <v>63</v>
      </c>
      <c r="P5" s="128"/>
      <c r="Q5" s="126"/>
      <c r="R5" s="129"/>
      <c r="T5" s="320"/>
      <c r="U5" s="320"/>
      <c r="V5" s="320"/>
      <c r="W5" s="320"/>
      <c r="X5" s="320"/>
      <c r="Y5" s="402">
        <f>IF(OR(Altalanos!$A$8="F1",Altalanos!$A$8="F2",Altalanos!$A$8="N1",Altalanos!$A$8="N2"),1,2)</f>
        <v>2</v>
      </c>
      <c r="Z5" s="402"/>
      <c r="AA5" s="402" t="s">
        <v>101</v>
      </c>
      <c r="AB5" s="393">
        <v>200</v>
      </c>
      <c r="AC5" s="393">
        <v>150</v>
      </c>
      <c r="AD5" s="393">
        <v>120</v>
      </c>
      <c r="AE5" s="393">
        <v>90</v>
      </c>
      <c r="AF5" s="393">
        <v>60</v>
      </c>
      <c r="AG5" s="393">
        <v>40</v>
      </c>
      <c r="AH5" s="393">
        <v>15</v>
      </c>
      <c r="AI5" s="379"/>
      <c r="AJ5" s="379"/>
      <c r="AK5" s="379"/>
      <c r="AL5" s="320"/>
      <c r="AM5" s="320"/>
      <c r="AN5" s="320"/>
      <c r="AO5" s="320"/>
      <c r="AP5" s="320"/>
      <c r="AQ5" s="320"/>
      <c r="AR5" s="320"/>
      <c r="AS5" s="320"/>
    </row>
    <row r="6" spans="1:45" s="468" customFormat="1" ht="11.1" customHeight="1" thickBot="1" x14ac:dyDescent="0.3">
      <c r="A6" s="469"/>
      <c r="B6" s="470"/>
      <c r="C6" s="470"/>
      <c r="D6" s="470"/>
      <c r="E6" s="470"/>
      <c r="F6" s="469" t="str">
        <f>IF(Y3="","",CONCATENATE(VLOOKUP(Y3,AB1:AH1,4)," pont"))</f>
        <v/>
      </c>
      <c r="G6" s="471"/>
      <c r="H6" s="472"/>
      <c r="I6" s="471"/>
      <c r="J6" s="473"/>
      <c r="K6" s="470" t="str">
        <f>IF(Y3="","",CONCATENATE(VLOOKUP(Y3,AB1:AH1,3)," pont"))</f>
        <v/>
      </c>
      <c r="L6" s="473"/>
      <c r="M6" s="470" t="str">
        <f>IF(Y3="","",CONCATENATE(VLOOKUP(Y3,AB1:AH1,2)," pont"))</f>
        <v/>
      </c>
      <c r="N6" s="473"/>
      <c r="O6" s="470" t="str">
        <f>IF(Y3="","",CONCATENATE(VLOOKUP(Y3,AB1:AH1,1)," pont"))</f>
        <v/>
      </c>
      <c r="P6" s="473"/>
      <c r="Q6" s="470"/>
      <c r="R6" s="474"/>
      <c r="T6" s="475"/>
      <c r="U6" s="475"/>
      <c r="V6" s="475"/>
      <c r="W6" s="475"/>
      <c r="X6" s="475"/>
      <c r="Y6" s="476"/>
      <c r="Z6" s="476"/>
      <c r="AA6" s="476" t="s">
        <v>102</v>
      </c>
      <c r="AB6" s="477">
        <v>150</v>
      </c>
      <c r="AC6" s="477">
        <v>120</v>
      </c>
      <c r="AD6" s="477">
        <v>90</v>
      </c>
      <c r="AE6" s="477">
        <v>60</v>
      </c>
      <c r="AF6" s="477">
        <v>40</v>
      </c>
      <c r="AG6" s="477">
        <v>25</v>
      </c>
      <c r="AH6" s="477">
        <v>10</v>
      </c>
      <c r="AI6" s="478"/>
      <c r="AJ6" s="478"/>
      <c r="AK6" s="478"/>
      <c r="AL6" s="475"/>
      <c r="AM6" s="475"/>
      <c r="AN6" s="475"/>
      <c r="AO6" s="475"/>
      <c r="AP6" s="475"/>
      <c r="AQ6" s="475"/>
      <c r="AR6" s="475"/>
      <c r="AS6" s="475"/>
    </row>
    <row r="7" spans="1:45" s="34" customFormat="1" ht="12.9" customHeight="1" x14ac:dyDescent="0.25">
      <c r="A7" s="130">
        <v>1</v>
      </c>
      <c r="B7" s="292" t="str">
        <f>IF($E7="","",VLOOKUP($E7,#REF!,14))</f>
        <v/>
      </c>
      <c r="C7" s="293" t="str">
        <f>IF($E7="","",VLOOKUP($E7,#REF!,15))</f>
        <v/>
      </c>
      <c r="D7" s="293"/>
      <c r="E7" s="294"/>
      <c r="F7" s="295"/>
      <c r="G7" s="295"/>
      <c r="H7" s="295"/>
      <c r="I7" s="295"/>
      <c r="J7" s="296"/>
      <c r="K7" s="297"/>
      <c r="L7" s="297"/>
      <c r="M7" s="297"/>
      <c r="N7" s="297"/>
      <c r="O7" s="134"/>
      <c r="P7" s="135"/>
      <c r="Q7" s="136"/>
      <c r="R7" s="137"/>
      <c r="S7" s="138"/>
      <c r="T7" s="138"/>
      <c r="U7" s="322" t="str">
        <f>Birók!P21</f>
        <v>Bíró</v>
      </c>
      <c r="V7" s="138"/>
      <c r="W7" s="138"/>
      <c r="X7" s="138"/>
      <c r="Y7" s="402"/>
      <c r="Z7" s="402"/>
      <c r="AA7" s="402" t="s">
        <v>103</v>
      </c>
      <c r="AB7" s="393">
        <v>120</v>
      </c>
      <c r="AC7" s="393">
        <v>90</v>
      </c>
      <c r="AD7" s="393">
        <v>60</v>
      </c>
      <c r="AE7" s="393">
        <v>40</v>
      </c>
      <c r="AF7" s="393">
        <v>25</v>
      </c>
      <c r="AG7" s="393">
        <v>10</v>
      </c>
      <c r="AH7" s="393">
        <v>5</v>
      </c>
      <c r="AI7" s="379"/>
      <c r="AJ7" s="379"/>
      <c r="AK7" s="379"/>
      <c r="AL7" s="138"/>
      <c r="AM7" s="138"/>
      <c r="AN7" s="138"/>
      <c r="AO7" s="138"/>
      <c r="AP7" s="138"/>
      <c r="AQ7" s="138"/>
      <c r="AR7" s="138"/>
      <c r="AS7" s="138"/>
    </row>
    <row r="8" spans="1:45" s="34" customFormat="1" ht="12.9" customHeight="1" x14ac:dyDescent="0.25">
      <c r="A8" s="140"/>
      <c r="B8" s="298"/>
      <c r="C8" s="299"/>
      <c r="D8" s="299"/>
      <c r="E8" s="206"/>
      <c r="F8" s="300"/>
      <c r="G8" s="300"/>
      <c r="H8" s="301"/>
      <c r="I8" s="445"/>
      <c r="J8" s="145"/>
      <c r="K8" s="302"/>
      <c r="L8" s="302"/>
      <c r="M8" s="297"/>
      <c r="N8" s="297"/>
      <c r="O8" s="134"/>
      <c r="P8" s="135"/>
      <c r="Q8" s="136"/>
      <c r="R8" s="137"/>
      <c r="S8" s="138"/>
      <c r="T8" s="138"/>
      <c r="U8" s="323" t="str">
        <f>Birók!P22</f>
        <v xml:space="preserve"> </v>
      </c>
      <c r="V8" s="138"/>
      <c r="W8" s="138"/>
      <c r="X8" s="138"/>
      <c r="Y8" s="402"/>
      <c r="Z8" s="402"/>
      <c r="AA8" s="402" t="s">
        <v>104</v>
      </c>
      <c r="AB8" s="393">
        <v>90</v>
      </c>
      <c r="AC8" s="393">
        <v>60</v>
      </c>
      <c r="AD8" s="393">
        <v>40</v>
      </c>
      <c r="AE8" s="393">
        <v>25</v>
      </c>
      <c r="AF8" s="393">
        <v>10</v>
      </c>
      <c r="AG8" s="393">
        <v>5</v>
      </c>
      <c r="AH8" s="393">
        <v>2</v>
      </c>
      <c r="AI8" s="379"/>
      <c r="AJ8" s="379"/>
      <c r="AK8" s="379"/>
      <c r="AL8" s="138"/>
      <c r="AM8" s="138"/>
      <c r="AN8" s="138"/>
      <c r="AO8" s="138"/>
      <c r="AP8" s="138"/>
      <c r="AQ8" s="138"/>
      <c r="AR8" s="138"/>
      <c r="AS8" s="138"/>
    </row>
    <row r="9" spans="1:45" s="34" customFormat="1" ht="12.9" customHeight="1" x14ac:dyDescent="0.25">
      <c r="A9" s="140">
        <v>2</v>
      </c>
      <c r="B9" s="292" t="str">
        <f>IF($E9="","",VLOOKUP($E9,#REF!,14))</f>
        <v/>
      </c>
      <c r="C9" s="293" t="str">
        <f>IF($E9="","",VLOOKUP($E9,#REF!,15))</f>
        <v/>
      </c>
      <c r="D9" s="293"/>
      <c r="E9" s="430"/>
      <c r="F9" s="481"/>
      <c r="G9" s="481"/>
      <c r="H9" s="344"/>
      <c r="I9" s="344"/>
      <c r="J9" s="304"/>
      <c r="K9" s="297"/>
      <c r="L9" s="305"/>
      <c r="M9" s="297"/>
      <c r="N9" s="297"/>
      <c r="O9" s="134"/>
      <c r="P9" s="135"/>
      <c r="Q9" s="136"/>
      <c r="R9" s="137"/>
      <c r="S9" s="138"/>
      <c r="T9" s="138"/>
      <c r="U9" s="323" t="str">
        <f>Birók!P23</f>
        <v xml:space="preserve"> </v>
      </c>
      <c r="V9" s="138"/>
      <c r="W9" s="138"/>
      <c r="X9" s="138"/>
      <c r="Y9" s="402"/>
      <c r="Z9" s="402"/>
      <c r="AA9" s="402" t="s">
        <v>105</v>
      </c>
      <c r="AB9" s="393">
        <v>60</v>
      </c>
      <c r="AC9" s="393">
        <v>40</v>
      </c>
      <c r="AD9" s="393">
        <v>25</v>
      </c>
      <c r="AE9" s="393">
        <v>10</v>
      </c>
      <c r="AF9" s="393">
        <v>5</v>
      </c>
      <c r="AG9" s="393">
        <v>2</v>
      </c>
      <c r="AH9" s="393">
        <v>1</v>
      </c>
      <c r="AI9" s="379"/>
      <c r="AJ9" s="379"/>
      <c r="AK9" s="379"/>
      <c r="AL9" s="138"/>
      <c r="AM9" s="138"/>
      <c r="AN9" s="138"/>
      <c r="AO9" s="138"/>
      <c r="AP9" s="138"/>
      <c r="AQ9" s="138"/>
      <c r="AR9" s="138"/>
      <c r="AS9" s="138"/>
    </row>
    <row r="10" spans="1:45" s="34" customFormat="1" ht="12.9" customHeight="1" x14ac:dyDescent="0.25">
      <c r="A10" s="140"/>
      <c r="B10" s="298"/>
      <c r="C10" s="299"/>
      <c r="D10" s="299"/>
      <c r="E10" s="431"/>
      <c r="F10" s="432"/>
      <c r="G10" s="432"/>
      <c r="H10" s="433"/>
      <c r="I10" s="432"/>
      <c r="J10" s="306"/>
      <c r="K10" s="445"/>
      <c r="L10" s="152"/>
      <c r="M10" s="302"/>
      <c r="N10" s="307"/>
      <c r="O10" s="308"/>
      <c r="P10" s="308"/>
      <c r="Q10" s="136"/>
      <c r="R10" s="137"/>
      <c r="S10" s="138"/>
      <c r="T10" s="138"/>
      <c r="U10" s="323" t="str">
        <f>Birók!P24</f>
        <v xml:space="preserve"> </v>
      </c>
      <c r="V10" s="138"/>
      <c r="W10" s="138"/>
      <c r="X10" s="138"/>
      <c r="Y10" s="402"/>
      <c r="Z10" s="402"/>
      <c r="AA10" s="402" t="s">
        <v>106</v>
      </c>
      <c r="AB10" s="393">
        <v>40</v>
      </c>
      <c r="AC10" s="393">
        <v>25</v>
      </c>
      <c r="AD10" s="393">
        <v>15</v>
      </c>
      <c r="AE10" s="393">
        <v>7</v>
      </c>
      <c r="AF10" s="393">
        <v>4</v>
      </c>
      <c r="AG10" s="393">
        <v>1</v>
      </c>
      <c r="AH10" s="393">
        <v>0</v>
      </c>
      <c r="AI10" s="379"/>
      <c r="AJ10" s="379"/>
      <c r="AK10" s="379"/>
      <c r="AL10" s="138"/>
      <c r="AM10" s="138"/>
      <c r="AN10" s="138"/>
      <c r="AO10" s="138"/>
      <c r="AP10" s="138"/>
      <c r="AQ10" s="138"/>
      <c r="AR10" s="138"/>
      <c r="AS10" s="138"/>
    </row>
    <row r="11" spans="1:45" s="34" customFormat="1" ht="12.9" customHeight="1" x14ac:dyDescent="0.25">
      <c r="A11" s="140">
        <v>3</v>
      </c>
      <c r="B11" s="292" t="str">
        <f>IF($E11="","",VLOOKUP($E11,#REF!,14))</f>
        <v/>
      </c>
      <c r="C11" s="293" t="str">
        <f>IF($E11="","",VLOOKUP($E11,#REF!,15))</f>
        <v/>
      </c>
      <c r="D11" s="293"/>
      <c r="E11" s="430"/>
      <c r="F11" s="481"/>
      <c r="G11" s="481"/>
      <c r="H11" s="344"/>
      <c r="I11" s="344"/>
      <c r="J11" s="296"/>
      <c r="K11" s="297"/>
      <c r="L11" s="309"/>
      <c r="M11" s="297"/>
      <c r="N11" s="310"/>
      <c r="O11" s="308"/>
      <c r="P11" s="308"/>
      <c r="Q11" s="136"/>
      <c r="R11" s="137"/>
      <c r="S11" s="138"/>
      <c r="T11" s="138"/>
      <c r="U11" s="323" t="str">
        <f>Birók!P25</f>
        <v xml:space="preserve"> </v>
      </c>
      <c r="V11" s="138"/>
      <c r="W11" s="138"/>
      <c r="X11" s="138"/>
      <c r="Y11" s="402"/>
      <c r="Z11" s="402"/>
      <c r="AA11" s="402" t="s">
        <v>107</v>
      </c>
      <c r="AB11" s="393">
        <v>25</v>
      </c>
      <c r="AC11" s="393">
        <v>15</v>
      </c>
      <c r="AD11" s="393">
        <v>10</v>
      </c>
      <c r="AE11" s="393">
        <v>6</v>
      </c>
      <c r="AF11" s="393">
        <v>3</v>
      </c>
      <c r="AG11" s="393">
        <v>1</v>
      </c>
      <c r="AH11" s="393">
        <v>0</v>
      </c>
      <c r="AI11" s="379"/>
      <c r="AJ11" s="379"/>
      <c r="AK11" s="379"/>
      <c r="AL11" s="138"/>
      <c r="AM11" s="138"/>
      <c r="AN11" s="138"/>
      <c r="AO11" s="138"/>
      <c r="AP11" s="138"/>
      <c r="AQ11" s="138"/>
      <c r="AR11" s="138"/>
      <c r="AS11" s="138"/>
    </row>
    <row r="12" spans="1:45" s="34" customFormat="1" ht="12.9" customHeight="1" x14ac:dyDescent="0.25">
      <c r="A12" s="140"/>
      <c r="B12" s="298"/>
      <c r="C12" s="299"/>
      <c r="D12" s="299"/>
      <c r="E12" s="431"/>
      <c r="F12" s="432"/>
      <c r="G12" s="432"/>
      <c r="H12" s="433"/>
      <c r="I12" s="445"/>
      <c r="J12" s="145"/>
      <c r="K12" s="302"/>
      <c r="L12" s="311"/>
      <c r="M12" s="297"/>
      <c r="N12" s="310"/>
      <c r="O12" s="308"/>
      <c r="P12" s="308"/>
      <c r="Q12" s="136"/>
      <c r="R12" s="137"/>
      <c r="S12" s="138"/>
      <c r="T12" s="138"/>
      <c r="U12" s="323" t="str">
        <f>Birók!P26</f>
        <v xml:space="preserve"> </v>
      </c>
      <c r="V12" s="138"/>
      <c r="W12" s="138"/>
      <c r="X12" s="138"/>
      <c r="Y12" s="402"/>
      <c r="Z12" s="402"/>
      <c r="AA12" s="402" t="s">
        <v>112</v>
      </c>
      <c r="AB12" s="393">
        <v>15</v>
      </c>
      <c r="AC12" s="393">
        <v>10</v>
      </c>
      <c r="AD12" s="393">
        <v>6</v>
      </c>
      <c r="AE12" s="393">
        <v>3</v>
      </c>
      <c r="AF12" s="393">
        <v>1</v>
      </c>
      <c r="AG12" s="393">
        <v>0</v>
      </c>
      <c r="AH12" s="393">
        <v>0</v>
      </c>
      <c r="AI12" s="379"/>
      <c r="AJ12" s="379"/>
      <c r="AK12" s="379"/>
      <c r="AL12" s="138"/>
      <c r="AM12" s="138"/>
      <c r="AN12" s="138"/>
      <c r="AO12" s="138"/>
      <c r="AP12" s="138"/>
      <c r="AQ12" s="138"/>
      <c r="AR12" s="138"/>
      <c r="AS12" s="138"/>
    </row>
    <row r="13" spans="1:45" s="34" customFormat="1" ht="12.9" customHeight="1" x14ac:dyDescent="0.25">
      <c r="A13" s="140">
        <v>4</v>
      </c>
      <c r="B13" s="292" t="str">
        <f>IF($E13="","",VLOOKUP($E13,#REF!,14))</f>
        <v/>
      </c>
      <c r="C13" s="293" t="str">
        <f>IF($E13="","",VLOOKUP($E13,#REF!,15))</f>
        <v/>
      </c>
      <c r="D13" s="293"/>
      <c r="E13" s="430"/>
      <c r="F13" s="481"/>
      <c r="G13" s="481"/>
      <c r="H13" s="344"/>
      <c r="I13" s="344"/>
      <c r="J13" s="312"/>
      <c r="K13" s="297"/>
      <c r="L13" s="297"/>
      <c r="M13" s="297"/>
      <c r="N13" s="310"/>
      <c r="O13" s="308"/>
      <c r="P13" s="308"/>
      <c r="Q13" s="136"/>
      <c r="R13" s="137"/>
      <c r="S13" s="138"/>
      <c r="T13" s="138"/>
      <c r="U13" s="323" t="str">
        <f>Birók!P27</f>
        <v xml:space="preserve"> </v>
      </c>
      <c r="V13" s="138"/>
      <c r="W13" s="138"/>
      <c r="X13" s="138"/>
      <c r="Y13" s="402"/>
      <c r="Z13" s="402"/>
      <c r="AA13" s="402" t="s">
        <v>108</v>
      </c>
      <c r="AB13" s="393">
        <v>10</v>
      </c>
      <c r="AC13" s="393">
        <v>6</v>
      </c>
      <c r="AD13" s="393">
        <v>3</v>
      </c>
      <c r="AE13" s="393">
        <v>1</v>
      </c>
      <c r="AF13" s="393">
        <v>0</v>
      </c>
      <c r="AG13" s="393">
        <v>0</v>
      </c>
      <c r="AH13" s="393">
        <v>0</v>
      </c>
      <c r="AI13" s="379"/>
      <c r="AJ13" s="379"/>
      <c r="AK13" s="379"/>
      <c r="AL13" s="138"/>
      <c r="AM13" s="138"/>
      <c r="AN13" s="138"/>
      <c r="AO13" s="138"/>
      <c r="AP13" s="138"/>
      <c r="AQ13" s="138"/>
      <c r="AR13" s="138"/>
      <c r="AS13" s="138"/>
    </row>
    <row r="14" spans="1:45" s="34" customFormat="1" ht="12.9" customHeight="1" x14ac:dyDescent="0.25">
      <c r="A14" s="140"/>
      <c r="B14" s="298"/>
      <c r="C14" s="299"/>
      <c r="D14" s="299"/>
      <c r="E14" s="431"/>
      <c r="F14" s="432"/>
      <c r="G14" s="432"/>
      <c r="H14" s="433"/>
      <c r="I14" s="432"/>
      <c r="J14" s="306"/>
      <c r="K14" s="297"/>
      <c r="L14" s="297"/>
      <c r="M14" s="445"/>
      <c r="N14" s="152"/>
      <c r="O14" s="302"/>
      <c r="P14" s="307"/>
      <c r="Q14" s="136"/>
      <c r="R14" s="137"/>
      <c r="S14" s="138"/>
      <c r="T14" s="138"/>
      <c r="U14" s="323" t="str">
        <f>Birók!P28</f>
        <v xml:space="preserve"> </v>
      </c>
      <c r="V14" s="138"/>
      <c r="W14" s="138"/>
      <c r="X14" s="138"/>
      <c r="Y14" s="402"/>
      <c r="Z14" s="402"/>
      <c r="AA14" s="402" t="s">
        <v>109</v>
      </c>
      <c r="AB14" s="393">
        <v>3</v>
      </c>
      <c r="AC14" s="393">
        <v>2</v>
      </c>
      <c r="AD14" s="393">
        <v>1</v>
      </c>
      <c r="AE14" s="393">
        <v>0</v>
      </c>
      <c r="AF14" s="393">
        <v>0</v>
      </c>
      <c r="AG14" s="393">
        <v>0</v>
      </c>
      <c r="AH14" s="393">
        <v>0</v>
      </c>
      <c r="AI14" s="379"/>
      <c r="AJ14" s="379"/>
      <c r="AK14" s="379"/>
      <c r="AL14" s="138"/>
      <c r="AM14" s="138"/>
      <c r="AN14" s="138"/>
      <c r="AO14" s="138"/>
      <c r="AP14" s="138"/>
      <c r="AQ14" s="138"/>
      <c r="AR14" s="138"/>
      <c r="AS14" s="138"/>
    </row>
    <row r="15" spans="1:45" s="34" customFormat="1" ht="12.9" customHeight="1" x14ac:dyDescent="0.25">
      <c r="A15" s="343">
        <v>5</v>
      </c>
      <c r="B15" s="292" t="str">
        <f>IF($E15="","",VLOOKUP($E15,#REF!,14))</f>
        <v/>
      </c>
      <c r="C15" s="293" t="str">
        <f>IF($E15="","",VLOOKUP($E15,#REF!,15))</f>
        <v/>
      </c>
      <c r="D15" s="293"/>
      <c r="E15" s="430"/>
      <c r="F15" s="481"/>
      <c r="G15" s="481"/>
      <c r="H15" s="344"/>
      <c r="I15" s="344"/>
      <c r="J15" s="314"/>
      <c r="K15" s="297"/>
      <c r="L15" s="297"/>
      <c r="M15" s="297"/>
      <c r="N15" s="310"/>
      <c r="O15" s="297"/>
      <c r="P15" s="308"/>
      <c r="Q15" s="136"/>
      <c r="R15" s="137"/>
      <c r="S15" s="138"/>
      <c r="T15" s="138"/>
      <c r="U15" s="323" t="str">
        <f>Birók!P29</f>
        <v xml:space="preserve"> </v>
      </c>
      <c r="V15" s="138"/>
      <c r="W15" s="138"/>
      <c r="X15" s="138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379"/>
      <c r="AJ15" s="379"/>
      <c r="AK15" s="379"/>
      <c r="AL15" s="138"/>
      <c r="AM15" s="138"/>
      <c r="AN15" s="138"/>
      <c r="AO15" s="138"/>
      <c r="AP15" s="138"/>
      <c r="AQ15" s="138"/>
      <c r="AR15" s="138"/>
      <c r="AS15" s="138"/>
    </row>
    <row r="16" spans="1:45" s="34" customFormat="1" ht="12.9" customHeight="1" thickBot="1" x14ac:dyDescent="0.3">
      <c r="A16" s="140"/>
      <c r="B16" s="298"/>
      <c r="C16" s="299"/>
      <c r="D16" s="299"/>
      <c r="E16" s="431"/>
      <c r="F16" s="432"/>
      <c r="G16" s="432"/>
      <c r="H16" s="433"/>
      <c r="I16" s="445"/>
      <c r="J16" s="145"/>
      <c r="K16" s="302"/>
      <c r="L16" s="302"/>
      <c r="M16" s="297"/>
      <c r="N16" s="310"/>
      <c r="O16" s="445"/>
      <c r="P16" s="308"/>
      <c r="Q16" s="136"/>
      <c r="R16" s="137"/>
      <c r="S16" s="138"/>
      <c r="T16" s="138"/>
      <c r="U16" s="324" t="str">
        <f>Birók!P30</f>
        <v>Egyik sem</v>
      </c>
      <c r="V16" s="138"/>
      <c r="W16" s="138"/>
      <c r="X16" s="138"/>
      <c r="Y16" s="402"/>
      <c r="Z16" s="402"/>
      <c r="AA16" s="402" t="s">
        <v>70</v>
      </c>
      <c r="AB16" s="393">
        <v>150</v>
      </c>
      <c r="AC16" s="393">
        <v>120</v>
      </c>
      <c r="AD16" s="393">
        <v>90</v>
      </c>
      <c r="AE16" s="393">
        <v>60</v>
      </c>
      <c r="AF16" s="393">
        <v>40</v>
      </c>
      <c r="AG16" s="393">
        <v>25</v>
      </c>
      <c r="AH16" s="393">
        <v>15</v>
      </c>
      <c r="AI16" s="379"/>
      <c r="AJ16" s="379"/>
      <c r="AK16" s="379"/>
      <c r="AL16" s="138"/>
      <c r="AM16" s="138"/>
      <c r="AN16" s="138"/>
      <c r="AO16" s="138"/>
      <c r="AP16" s="138"/>
      <c r="AQ16" s="138"/>
      <c r="AR16" s="138"/>
      <c r="AS16" s="138"/>
    </row>
    <row r="17" spans="1:45" s="34" customFormat="1" ht="12.9" customHeight="1" x14ac:dyDescent="0.25">
      <c r="A17" s="140">
        <v>6</v>
      </c>
      <c r="B17" s="292" t="str">
        <f>IF($E17="","",VLOOKUP($E17,#REF!,14))</f>
        <v/>
      </c>
      <c r="C17" s="293" t="str">
        <f>IF($E17="","",VLOOKUP($E17,#REF!,15))</f>
        <v/>
      </c>
      <c r="D17" s="293"/>
      <c r="E17" s="430"/>
      <c r="F17" s="481"/>
      <c r="G17" s="481"/>
      <c r="H17" s="344"/>
      <c r="I17" s="344"/>
      <c r="J17" s="304"/>
      <c r="K17" s="297"/>
      <c r="L17" s="305"/>
      <c r="M17" s="297"/>
      <c r="N17" s="310"/>
      <c r="O17" s="308"/>
      <c r="P17" s="308"/>
      <c r="Q17" s="136"/>
      <c r="R17" s="137"/>
      <c r="S17" s="138"/>
      <c r="T17" s="138"/>
      <c r="U17" s="138"/>
      <c r="V17" s="138"/>
      <c r="W17" s="138"/>
      <c r="X17" s="138"/>
      <c r="Y17" s="402"/>
      <c r="Z17" s="402"/>
      <c r="AA17" s="402" t="s">
        <v>100</v>
      </c>
      <c r="AB17" s="393">
        <v>120</v>
      </c>
      <c r="AC17" s="393">
        <v>90</v>
      </c>
      <c r="AD17" s="393">
        <v>60</v>
      </c>
      <c r="AE17" s="393">
        <v>40</v>
      </c>
      <c r="AF17" s="393">
        <v>25</v>
      </c>
      <c r="AG17" s="393">
        <v>15</v>
      </c>
      <c r="AH17" s="393">
        <v>8</v>
      </c>
      <c r="AI17" s="379"/>
      <c r="AJ17" s="379"/>
      <c r="AK17" s="379"/>
      <c r="AL17" s="138"/>
      <c r="AM17" s="138"/>
      <c r="AN17" s="138"/>
      <c r="AO17" s="138"/>
      <c r="AP17" s="138"/>
      <c r="AQ17" s="138"/>
      <c r="AR17" s="138"/>
      <c r="AS17" s="138"/>
    </row>
    <row r="18" spans="1:45" s="34" customFormat="1" ht="12.9" customHeight="1" x14ac:dyDescent="0.25">
      <c r="A18" s="140"/>
      <c r="B18" s="298"/>
      <c r="C18" s="299"/>
      <c r="D18" s="299"/>
      <c r="E18" s="431"/>
      <c r="F18" s="432"/>
      <c r="G18" s="432"/>
      <c r="H18" s="433"/>
      <c r="I18" s="432"/>
      <c r="J18" s="306"/>
      <c r="K18" s="445"/>
      <c r="L18" s="152"/>
      <c r="M18" s="302"/>
      <c r="N18" s="315"/>
      <c r="O18" s="308"/>
      <c r="P18" s="308"/>
      <c r="Q18" s="136"/>
      <c r="R18" s="137"/>
      <c r="S18" s="138"/>
      <c r="T18" s="138"/>
      <c r="U18" s="138"/>
      <c r="V18" s="138"/>
      <c r="W18" s="138"/>
      <c r="X18" s="138"/>
      <c r="Y18" s="402"/>
      <c r="Z18" s="402"/>
      <c r="AA18" s="402" t="s">
        <v>101</v>
      </c>
      <c r="AB18" s="393">
        <v>90</v>
      </c>
      <c r="AC18" s="393">
        <v>60</v>
      </c>
      <c r="AD18" s="393">
        <v>40</v>
      </c>
      <c r="AE18" s="393">
        <v>25</v>
      </c>
      <c r="AF18" s="393">
        <v>15</v>
      </c>
      <c r="AG18" s="393">
        <v>8</v>
      </c>
      <c r="AH18" s="393">
        <v>4</v>
      </c>
      <c r="AI18" s="379"/>
      <c r="AJ18" s="379"/>
      <c r="AK18" s="379"/>
      <c r="AL18" s="138"/>
      <c r="AM18" s="138"/>
      <c r="AN18" s="138"/>
      <c r="AO18" s="138"/>
      <c r="AP18" s="138"/>
      <c r="AQ18" s="138"/>
      <c r="AR18" s="138"/>
      <c r="AS18" s="138"/>
    </row>
    <row r="19" spans="1:45" s="34" customFormat="1" ht="12.9" customHeight="1" x14ac:dyDescent="0.25">
      <c r="A19" s="140">
        <v>7</v>
      </c>
      <c r="B19" s="292" t="str">
        <f>IF($E19="","",VLOOKUP($E19,#REF!,14))</f>
        <v/>
      </c>
      <c r="C19" s="293" t="str">
        <f>IF($E19="","",VLOOKUP($E19,#REF!,15))</f>
        <v/>
      </c>
      <c r="D19" s="293"/>
      <c r="E19" s="430"/>
      <c r="F19" s="481"/>
      <c r="G19" s="481"/>
      <c r="H19" s="344"/>
      <c r="I19" s="344"/>
      <c r="J19" s="296"/>
      <c r="K19" s="297"/>
      <c r="L19" s="309"/>
      <c r="M19" s="297"/>
      <c r="N19" s="308"/>
      <c r="O19" s="308"/>
      <c r="P19" s="308"/>
      <c r="Q19" s="136"/>
      <c r="R19" s="137"/>
      <c r="S19" s="138"/>
      <c r="T19" s="138"/>
      <c r="U19" s="138"/>
      <c r="V19" s="138"/>
      <c r="W19" s="138"/>
      <c r="X19" s="138"/>
      <c r="Y19" s="402"/>
      <c r="Z19" s="402"/>
      <c r="AA19" s="402" t="s">
        <v>102</v>
      </c>
      <c r="AB19" s="393">
        <v>60</v>
      </c>
      <c r="AC19" s="393">
        <v>40</v>
      </c>
      <c r="AD19" s="393">
        <v>25</v>
      </c>
      <c r="AE19" s="393">
        <v>15</v>
      </c>
      <c r="AF19" s="393">
        <v>8</v>
      </c>
      <c r="AG19" s="393">
        <v>4</v>
      </c>
      <c r="AH19" s="393">
        <v>2</v>
      </c>
      <c r="AI19" s="379"/>
      <c r="AJ19" s="379"/>
      <c r="AK19" s="379"/>
      <c r="AL19" s="138"/>
      <c r="AM19" s="138"/>
      <c r="AN19" s="138"/>
      <c r="AO19" s="138"/>
      <c r="AP19" s="138"/>
      <c r="AQ19" s="138"/>
      <c r="AR19" s="138"/>
      <c r="AS19" s="138"/>
    </row>
    <row r="20" spans="1:45" s="34" customFormat="1" ht="12.9" customHeight="1" x14ac:dyDescent="0.25">
      <c r="A20" s="140"/>
      <c r="B20" s="298"/>
      <c r="C20" s="299"/>
      <c r="D20" s="299"/>
      <c r="E20" s="206"/>
      <c r="F20" s="300"/>
      <c r="G20" s="300"/>
      <c r="H20" s="301"/>
      <c r="I20" s="445"/>
      <c r="J20" s="145"/>
      <c r="K20" s="302"/>
      <c r="L20" s="311"/>
      <c r="M20" s="297"/>
      <c r="N20" s="308"/>
      <c r="O20" s="308"/>
      <c r="P20" s="308"/>
      <c r="Q20" s="136"/>
      <c r="R20" s="137"/>
      <c r="S20" s="138"/>
      <c r="T20" s="138"/>
      <c r="U20" s="138"/>
      <c r="V20" s="138"/>
      <c r="W20" s="138"/>
      <c r="X20" s="138"/>
      <c r="Y20" s="402"/>
      <c r="Z20" s="402"/>
      <c r="AA20" s="402" t="s">
        <v>103</v>
      </c>
      <c r="AB20" s="393">
        <v>40</v>
      </c>
      <c r="AC20" s="393">
        <v>25</v>
      </c>
      <c r="AD20" s="393">
        <v>15</v>
      </c>
      <c r="AE20" s="393">
        <v>8</v>
      </c>
      <c r="AF20" s="393">
        <v>4</v>
      </c>
      <c r="AG20" s="393">
        <v>2</v>
      </c>
      <c r="AH20" s="393">
        <v>1</v>
      </c>
      <c r="AI20" s="379"/>
      <c r="AJ20" s="379"/>
      <c r="AK20" s="379"/>
      <c r="AL20" s="138"/>
      <c r="AM20" s="138"/>
      <c r="AN20" s="138"/>
      <c r="AO20" s="138"/>
      <c r="AP20" s="138"/>
      <c r="AQ20" s="138"/>
      <c r="AR20" s="138"/>
      <c r="AS20" s="138"/>
    </row>
    <row r="21" spans="1:45" s="34" customFormat="1" ht="12.9" customHeight="1" x14ac:dyDescent="0.25">
      <c r="A21" s="346">
        <v>8</v>
      </c>
      <c r="B21" s="292" t="str">
        <f>IF($E21="","",VLOOKUP($E21,#REF!,14))</f>
        <v/>
      </c>
      <c r="C21" s="293" t="str">
        <f>IF($E21="","",VLOOKUP($E21,#REF!,15))</f>
        <v/>
      </c>
      <c r="D21" s="293"/>
      <c r="E21" s="294"/>
      <c r="F21" s="480"/>
      <c r="G21" s="480"/>
      <c r="H21" s="345"/>
      <c r="I21" s="345"/>
      <c r="J21" s="312"/>
      <c r="K21" s="297"/>
      <c r="L21" s="297"/>
      <c r="M21" s="297"/>
      <c r="N21" s="308"/>
      <c r="O21" s="308"/>
      <c r="P21" s="308"/>
      <c r="Q21" s="136"/>
      <c r="R21" s="137"/>
      <c r="S21" s="138"/>
      <c r="T21" s="138"/>
      <c r="U21" s="138"/>
      <c r="V21" s="138"/>
      <c r="W21" s="138"/>
      <c r="X21" s="138"/>
      <c r="Y21" s="402"/>
      <c r="Z21" s="402"/>
      <c r="AA21" s="402" t="s">
        <v>104</v>
      </c>
      <c r="AB21" s="393">
        <v>25</v>
      </c>
      <c r="AC21" s="393">
        <v>15</v>
      </c>
      <c r="AD21" s="393">
        <v>10</v>
      </c>
      <c r="AE21" s="393">
        <v>6</v>
      </c>
      <c r="AF21" s="393">
        <v>3</v>
      </c>
      <c r="AG21" s="393">
        <v>1</v>
      </c>
      <c r="AH21" s="393">
        <v>0</v>
      </c>
      <c r="AI21" s="379"/>
      <c r="AJ21" s="379"/>
      <c r="AK21" s="379"/>
      <c r="AL21" s="138"/>
      <c r="AM21" s="138"/>
      <c r="AN21" s="138"/>
      <c r="AO21" s="138"/>
      <c r="AP21" s="138"/>
      <c r="AQ21" s="138"/>
      <c r="AR21" s="138"/>
      <c r="AS21" s="138"/>
    </row>
    <row r="22" spans="1:45" s="34" customFormat="1" ht="9.6" customHeight="1" x14ac:dyDescent="0.25">
      <c r="A22" s="327"/>
      <c r="B22" s="134"/>
      <c r="C22" s="134"/>
      <c r="D22" s="134"/>
      <c r="E22" s="206"/>
      <c r="F22" s="134"/>
      <c r="G22" s="134"/>
      <c r="H22" s="134"/>
      <c r="I22" s="134"/>
      <c r="J22" s="206"/>
      <c r="K22" s="134"/>
      <c r="L22" s="134"/>
      <c r="M22" s="134"/>
      <c r="N22" s="136"/>
      <c r="O22" s="136"/>
      <c r="P22" s="136"/>
      <c r="Q22" s="136"/>
      <c r="R22" s="137"/>
      <c r="S22" s="138"/>
      <c r="T22" s="138"/>
      <c r="U22" s="138"/>
      <c r="V22" s="138"/>
      <c r="W22" s="138"/>
      <c r="X22" s="138"/>
      <c r="Y22" s="402"/>
      <c r="Z22" s="402"/>
      <c r="AA22" s="402" t="s">
        <v>105</v>
      </c>
      <c r="AB22" s="393">
        <v>15</v>
      </c>
      <c r="AC22" s="393">
        <v>10</v>
      </c>
      <c r="AD22" s="393">
        <v>6</v>
      </c>
      <c r="AE22" s="393">
        <v>3</v>
      </c>
      <c r="AF22" s="393">
        <v>1</v>
      </c>
      <c r="AG22" s="393">
        <v>0</v>
      </c>
      <c r="AH22" s="393">
        <v>0</v>
      </c>
      <c r="AI22" s="379"/>
      <c r="AJ22" s="379"/>
      <c r="AK22" s="379"/>
      <c r="AL22" s="138"/>
      <c r="AM22" s="138"/>
      <c r="AN22" s="138"/>
      <c r="AO22" s="138"/>
      <c r="AP22" s="138"/>
      <c r="AQ22" s="138"/>
      <c r="AR22" s="138"/>
      <c r="AS22" s="138"/>
    </row>
    <row r="23" spans="1:45" s="34" customFormat="1" ht="9.6" customHeight="1" x14ac:dyDescent="0.25">
      <c r="A23" s="207"/>
      <c r="B23" s="206"/>
      <c r="C23" s="206"/>
      <c r="D23" s="206"/>
      <c r="E23" s="206"/>
      <c r="F23" s="134"/>
      <c r="G23" s="134"/>
      <c r="H23" s="138"/>
      <c r="I23" s="317"/>
      <c r="J23" s="206"/>
      <c r="K23" s="134"/>
      <c r="L23" s="134"/>
      <c r="M23" s="134"/>
      <c r="N23" s="136"/>
      <c r="O23" s="136"/>
      <c r="P23" s="136"/>
      <c r="Q23" s="136"/>
      <c r="R23" s="137"/>
      <c r="S23" s="138"/>
      <c r="T23" s="138"/>
      <c r="U23" s="138"/>
      <c r="V23" s="138"/>
      <c r="W23" s="138"/>
      <c r="X23" s="138"/>
      <c r="Y23" s="402"/>
      <c r="Z23" s="402"/>
      <c r="AA23" s="402" t="s">
        <v>106</v>
      </c>
      <c r="AB23" s="393">
        <v>10</v>
      </c>
      <c r="AC23" s="393">
        <v>6</v>
      </c>
      <c r="AD23" s="393">
        <v>3</v>
      </c>
      <c r="AE23" s="393">
        <v>1</v>
      </c>
      <c r="AF23" s="393">
        <v>0</v>
      </c>
      <c r="AG23" s="393">
        <v>0</v>
      </c>
      <c r="AH23" s="393">
        <v>0</v>
      </c>
      <c r="AI23" s="379"/>
      <c r="AJ23" s="379"/>
      <c r="AK23" s="379"/>
      <c r="AL23" s="138"/>
      <c r="AM23" s="138"/>
      <c r="AN23" s="138"/>
      <c r="AO23" s="138"/>
      <c r="AP23" s="138"/>
      <c r="AQ23" s="138"/>
      <c r="AR23" s="138"/>
      <c r="AS23" s="138"/>
    </row>
    <row r="24" spans="1:45" s="34" customFormat="1" ht="9.6" customHeight="1" x14ac:dyDescent="0.25">
      <c r="A24" s="207"/>
      <c r="B24" s="134"/>
      <c r="C24" s="134"/>
      <c r="D24" s="134"/>
      <c r="E24" s="206"/>
      <c r="F24" s="134"/>
      <c r="G24" s="134"/>
      <c r="H24" s="134"/>
      <c r="I24" s="134"/>
      <c r="J24" s="206"/>
      <c r="K24" s="134"/>
      <c r="L24" s="318"/>
      <c r="M24" s="134"/>
      <c r="N24" s="136"/>
      <c r="O24" s="136"/>
      <c r="P24" s="136"/>
      <c r="Q24" s="136"/>
      <c r="R24" s="137"/>
      <c r="S24" s="138"/>
      <c r="T24" s="138"/>
      <c r="U24" s="138"/>
      <c r="V24" s="138"/>
      <c r="W24" s="138"/>
      <c r="X24" s="138"/>
      <c r="Y24" s="402"/>
      <c r="Z24" s="402"/>
      <c r="AA24" s="402" t="s">
        <v>107</v>
      </c>
      <c r="AB24" s="393">
        <v>6</v>
      </c>
      <c r="AC24" s="393">
        <v>3</v>
      </c>
      <c r="AD24" s="393">
        <v>1</v>
      </c>
      <c r="AE24" s="393">
        <v>0</v>
      </c>
      <c r="AF24" s="393">
        <v>0</v>
      </c>
      <c r="AG24" s="393">
        <v>0</v>
      </c>
      <c r="AH24" s="393">
        <v>0</v>
      </c>
      <c r="AI24" s="379"/>
      <c r="AJ24" s="379"/>
      <c r="AK24" s="379"/>
      <c r="AL24" s="138"/>
      <c r="AM24" s="138"/>
      <c r="AN24" s="138"/>
      <c r="AO24" s="138"/>
      <c r="AP24" s="138"/>
      <c r="AQ24" s="138"/>
      <c r="AR24" s="138"/>
      <c r="AS24" s="138"/>
    </row>
    <row r="25" spans="1:45" s="34" customFormat="1" ht="9.6" customHeight="1" x14ac:dyDescent="0.25">
      <c r="A25" s="207"/>
      <c r="B25" s="206"/>
      <c r="C25" s="206" t="s">
        <v>218</v>
      </c>
      <c r="D25" s="206"/>
      <c r="E25" s="206"/>
      <c r="F25" s="134"/>
      <c r="G25" s="134"/>
      <c r="H25" s="138"/>
      <c r="I25" s="134"/>
      <c r="J25" s="206"/>
      <c r="K25" s="317"/>
      <c r="L25" s="206"/>
      <c r="M25" s="134"/>
      <c r="N25" s="136"/>
      <c r="O25" s="136"/>
      <c r="P25" s="136"/>
      <c r="Q25" s="136"/>
      <c r="R25" s="137"/>
      <c r="S25" s="138"/>
      <c r="T25" s="138"/>
      <c r="U25" s="138"/>
      <c r="V25" s="138"/>
      <c r="W25" s="138"/>
      <c r="X25" s="138"/>
      <c r="Y25" s="402"/>
      <c r="Z25" s="402"/>
      <c r="AA25" s="402" t="s">
        <v>112</v>
      </c>
      <c r="AB25" s="393">
        <v>3</v>
      </c>
      <c r="AC25" s="393">
        <v>2</v>
      </c>
      <c r="AD25" s="393">
        <v>1</v>
      </c>
      <c r="AE25" s="393">
        <v>0</v>
      </c>
      <c r="AF25" s="393">
        <v>0</v>
      </c>
      <c r="AG25" s="393">
        <v>0</v>
      </c>
      <c r="AH25" s="393">
        <v>0</v>
      </c>
      <c r="AI25" s="379"/>
      <c r="AJ25" s="379"/>
      <c r="AK25" s="379"/>
      <c r="AL25" s="138"/>
      <c r="AM25" s="138"/>
      <c r="AN25" s="138"/>
      <c r="AO25" s="138"/>
      <c r="AP25" s="138"/>
      <c r="AQ25" s="138"/>
      <c r="AR25" s="138"/>
      <c r="AS25" s="138"/>
    </row>
    <row r="26" spans="1:45" s="34" customFormat="1" ht="9.6" customHeight="1" x14ac:dyDescent="0.25">
      <c r="A26" s="207"/>
      <c r="B26" s="134"/>
      <c r="C26" s="134"/>
      <c r="D26" s="134"/>
      <c r="E26" s="206"/>
      <c r="F26" s="134"/>
      <c r="G26" s="134"/>
      <c r="H26" s="134"/>
      <c r="I26" s="134"/>
      <c r="J26" s="206"/>
      <c r="K26" s="134"/>
      <c r="L26" s="134"/>
      <c r="M26" s="134"/>
      <c r="N26" s="136"/>
      <c r="O26" s="136"/>
      <c r="P26" s="136"/>
      <c r="Q26" s="136"/>
      <c r="R26" s="137"/>
      <c r="S26" s="164"/>
      <c r="T26" s="138"/>
      <c r="U26" s="138"/>
      <c r="V26" s="138"/>
      <c r="W26" s="138"/>
      <c r="X26" s="138"/>
      <c r="Y26"/>
      <c r="Z26"/>
      <c r="AA26"/>
      <c r="AB26"/>
      <c r="AC26"/>
      <c r="AD26"/>
      <c r="AE26"/>
      <c r="AF26"/>
      <c r="AG26"/>
      <c r="AH26"/>
      <c r="AI26" s="379"/>
      <c r="AJ26" s="379"/>
      <c r="AK26" s="379"/>
      <c r="AL26" s="138"/>
      <c r="AM26" s="138"/>
      <c r="AN26" s="138"/>
      <c r="AO26" s="138"/>
      <c r="AP26" s="138"/>
      <c r="AQ26" s="138"/>
      <c r="AR26" s="138"/>
      <c r="AS26" s="138"/>
    </row>
    <row r="27" spans="1:45" s="34" customFormat="1" ht="9.6" customHeight="1" x14ac:dyDescent="0.25">
      <c r="A27" s="207"/>
      <c r="B27" s="206"/>
      <c r="C27" s="206"/>
      <c r="D27" s="206"/>
      <c r="E27" s="206"/>
      <c r="F27" s="134"/>
      <c r="G27" s="134"/>
      <c r="H27" s="138"/>
      <c r="I27" s="317"/>
      <c r="J27" s="206"/>
      <c r="K27" s="134"/>
      <c r="L27" s="134"/>
      <c r="M27" s="134"/>
      <c r="N27" s="136"/>
      <c r="O27" s="136"/>
      <c r="P27" s="136"/>
      <c r="Q27" s="136"/>
      <c r="R27" s="137"/>
      <c r="S27" s="138"/>
      <c r="T27" s="138"/>
      <c r="U27" s="138"/>
      <c r="V27" s="138"/>
      <c r="W27" s="138"/>
      <c r="X27" s="138"/>
      <c r="Y27"/>
      <c r="Z27"/>
      <c r="AA27"/>
      <c r="AB27"/>
      <c r="AC27"/>
      <c r="AD27"/>
      <c r="AE27"/>
      <c r="AF27"/>
      <c r="AG27"/>
      <c r="AH27"/>
      <c r="AI27" s="379"/>
      <c r="AJ27" s="379"/>
      <c r="AK27" s="379"/>
      <c r="AL27" s="138"/>
      <c r="AM27" s="138"/>
      <c r="AN27" s="138"/>
      <c r="AO27" s="138"/>
      <c r="AP27" s="138"/>
      <c r="AQ27" s="138"/>
      <c r="AR27" s="138"/>
      <c r="AS27" s="138"/>
    </row>
    <row r="28" spans="1:45" s="34" customFormat="1" ht="9.6" customHeight="1" x14ac:dyDescent="0.25">
      <c r="A28" s="207"/>
      <c r="B28" s="134"/>
      <c r="C28" s="134"/>
      <c r="D28" s="488"/>
      <c r="E28" s="206"/>
      <c r="F28" s="134"/>
      <c r="G28" s="134"/>
      <c r="H28" s="134"/>
      <c r="I28" s="134"/>
      <c r="J28" s="206"/>
      <c r="K28" s="134"/>
      <c r="L28" s="134"/>
      <c r="M28" s="134"/>
      <c r="N28" s="136"/>
      <c r="O28" s="136"/>
      <c r="P28" s="136"/>
      <c r="Q28" s="136"/>
      <c r="R28" s="137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412"/>
      <c r="AJ28" s="412"/>
      <c r="AK28" s="412"/>
      <c r="AL28" s="138"/>
      <c r="AM28" s="138"/>
      <c r="AN28" s="138"/>
      <c r="AO28" s="138"/>
      <c r="AP28" s="138"/>
      <c r="AQ28" s="138"/>
      <c r="AR28" s="138"/>
      <c r="AS28" s="138"/>
    </row>
    <row r="29" spans="1:45" s="34" customFormat="1" ht="9.6" customHeight="1" x14ac:dyDescent="0.25">
      <c r="A29" s="207"/>
      <c r="B29" s="206"/>
      <c r="C29" s="489"/>
      <c r="D29" s="206"/>
      <c r="E29" s="206"/>
      <c r="F29" s="134"/>
      <c r="G29" s="134"/>
      <c r="H29" s="138"/>
      <c r="I29" s="134"/>
      <c r="J29" s="206"/>
      <c r="K29" s="134"/>
      <c r="L29" s="134"/>
      <c r="M29" s="317"/>
      <c r="N29" s="206"/>
      <c r="O29" s="134"/>
      <c r="P29" s="136"/>
      <c r="Q29" s="136"/>
      <c r="R29" s="137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412"/>
      <c r="AJ29" s="412"/>
      <c r="AK29" s="412"/>
      <c r="AL29" s="138"/>
      <c r="AM29" s="138"/>
      <c r="AN29" s="138"/>
      <c r="AO29" s="138"/>
      <c r="AP29" s="138"/>
      <c r="AQ29" s="138"/>
      <c r="AR29" s="138"/>
      <c r="AS29" s="138"/>
    </row>
    <row r="30" spans="1:45" s="34" customFormat="1" ht="9.6" customHeight="1" x14ac:dyDescent="0.25">
      <c r="A30" s="207"/>
      <c r="B30" s="134"/>
      <c r="C30" s="134"/>
      <c r="D30" s="134"/>
      <c r="E30" s="206"/>
      <c r="F30" s="134"/>
      <c r="G30" s="134"/>
      <c r="H30" s="134"/>
      <c r="I30" s="134"/>
      <c r="J30" s="206"/>
      <c r="K30" s="134"/>
      <c r="L30" s="134"/>
      <c r="M30" s="134"/>
      <c r="N30" s="136"/>
      <c r="O30" s="134"/>
      <c r="P30" s="136"/>
      <c r="Q30" s="136"/>
      <c r="R30" s="137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412"/>
      <c r="AJ30" s="412"/>
      <c r="AK30" s="412"/>
      <c r="AL30" s="138"/>
      <c r="AM30" s="138"/>
      <c r="AN30" s="138"/>
      <c r="AO30" s="138"/>
      <c r="AP30" s="138"/>
      <c r="AQ30" s="138"/>
      <c r="AR30" s="138"/>
      <c r="AS30" s="138"/>
    </row>
    <row r="31" spans="1:45" s="34" customFormat="1" ht="9.6" customHeight="1" x14ac:dyDescent="0.25">
      <c r="A31" s="207"/>
      <c r="B31" s="206"/>
      <c r="C31" s="206"/>
      <c r="D31" s="489"/>
      <c r="E31" s="206"/>
      <c r="F31" s="134"/>
      <c r="G31" s="134"/>
      <c r="H31" s="138"/>
      <c r="I31" s="317"/>
      <c r="J31" s="206"/>
      <c r="K31" s="134"/>
      <c r="L31" s="134"/>
      <c r="M31" s="134"/>
      <c r="N31" s="136"/>
      <c r="O31" s="136"/>
      <c r="P31" s="136"/>
      <c r="Q31" s="136"/>
      <c r="R31" s="137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412"/>
      <c r="AJ31" s="412"/>
      <c r="AK31" s="412"/>
      <c r="AL31" s="138"/>
      <c r="AM31" s="138"/>
      <c r="AN31" s="138"/>
      <c r="AO31" s="138"/>
      <c r="AP31" s="138"/>
      <c r="AQ31" s="138"/>
      <c r="AR31" s="138"/>
      <c r="AS31" s="138"/>
    </row>
    <row r="32" spans="1:45" s="34" customFormat="1" ht="9.6" customHeight="1" x14ac:dyDescent="0.25">
      <c r="A32" s="207"/>
      <c r="B32" s="134"/>
      <c r="C32" s="134"/>
      <c r="D32" s="134"/>
      <c r="E32" s="206"/>
      <c r="F32" s="134"/>
      <c r="G32" s="134"/>
      <c r="H32" s="134"/>
      <c r="I32" s="134"/>
      <c r="J32" s="206"/>
      <c r="K32" s="134"/>
      <c r="L32" s="318"/>
      <c r="M32" s="134"/>
      <c r="N32" s="136"/>
      <c r="O32" s="136"/>
      <c r="P32" s="136"/>
      <c r="Q32" s="136"/>
      <c r="R32" s="137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412"/>
      <c r="AJ32" s="412"/>
      <c r="AK32" s="412"/>
      <c r="AL32" s="138"/>
      <c r="AM32" s="138"/>
      <c r="AN32" s="138"/>
      <c r="AO32" s="138"/>
      <c r="AP32" s="138"/>
      <c r="AQ32" s="138"/>
      <c r="AR32" s="138"/>
      <c r="AS32" s="138"/>
    </row>
    <row r="33" spans="1:45" s="34" customFormat="1" ht="9.6" customHeight="1" x14ac:dyDescent="0.25">
      <c r="A33" s="207"/>
      <c r="B33" s="206"/>
      <c r="C33" s="206"/>
      <c r="D33" s="206"/>
      <c r="E33" s="206"/>
      <c r="F33" s="134"/>
      <c r="G33" s="134"/>
      <c r="H33" s="138"/>
      <c r="I33" s="134"/>
      <c r="J33" s="206"/>
      <c r="K33" s="317"/>
      <c r="L33" s="206"/>
      <c r="M33" s="134"/>
      <c r="N33" s="136"/>
      <c r="O33" s="136"/>
      <c r="P33" s="136"/>
      <c r="Q33" s="136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412"/>
      <c r="AJ33" s="412"/>
      <c r="AK33" s="412"/>
      <c r="AL33" s="138"/>
      <c r="AM33" s="138"/>
      <c r="AN33" s="138"/>
      <c r="AO33" s="138"/>
      <c r="AP33" s="138"/>
      <c r="AQ33" s="138"/>
      <c r="AR33" s="138"/>
      <c r="AS33" s="138"/>
    </row>
    <row r="34" spans="1:45" s="34" customFormat="1" ht="9.6" customHeight="1" x14ac:dyDescent="0.25">
      <c r="A34" s="207"/>
      <c r="B34" s="134"/>
      <c r="C34" s="134"/>
      <c r="D34" s="134"/>
      <c r="E34" s="206"/>
      <c r="F34" s="134"/>
      <c r="G34" s="134"/>
      <c r="H34" s="134"/>
      <c r="I34" s="134"/>
      <c r="J34" s="206"/>
      <c r="K34" s="134"/>
      <c r="L34" s="134"/>
      <c r="M34" s="134"/>
      <c r="N34" s="136"/>
      <c r="O34" s="136"/>
      <c r="P34" s="136"/>
      <c r="Q34" s="136"/>
      <c r="R34" s="137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412"/>
      <c r="AJ34" s="412"/>
      <c r="AK34" s="412"/>
      <c r="AL34" s="138"/>
      <c r="AM34" s="138"/>
      <c r="AN34" s="138"/>
      <c r="AO34" s="138"/>
      <c r="AP34" s="138"/>
      <c r="AQ34" s="138"/>
      <c r="AR34" s="138"/>
      <c r="AS34" s="138"/>
    </row>
    <row r="35" spans="1:45" s="34" customFormat="1" ht="9.6" customHeight="1" x14ac:dyDescent="0.25">
      <c r="A35" s="207"/>
      <c r="B35" s="206"/>
      <c r="C35" s="206"/>
      <c r="D35" s="206"/>
      <c r="E35" s="206"/>
      <c r="F35" s="134"/>
      <c r="G35" s="134"/>
      <c r="H35" s="138"/>
      <c r="I35" s="317"/>
      <c r="J35" s="206"/>
      <c r="K35" s="134"/>
      <c r="L35" s="134"/>
      <c r="M35" s="134"/>
      <c r="N35" s="136"/>
      <c r="O35" s="136"/>
      <c r="P35" s="136"/>
      <c r="Q35" s="136"/>
      <c r="R35" s="137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412"/>
      <c r="AJ35" s="412"/>
      <c r="AK35" s="412"/>
      <c r="AL35" s="138"/>
      <c r="AM35" s="138"/>
      <c r="AN35" s="138"/>
      <c r="AO35" s="138"/>
      <c r="AP35" s="138"/>
      <c r="AQ35" s="138"/>
      <c r="AR35" s="138"/>
      <c r="AS35" s="138"/>
    </row>
    <row r="36" spans="1:45" s="34" customFormat="1" ht="9.6" customHeight="1" x14ac:dyDescent="0.25">
      <c r="A36" s="327"/>
      <c r="B36" s="134"/>
      <c r="C36" s="134"/>
      <c r="D36" s="134"/>
      <c r="E36" s="206"/>
      <c r="F36" s="134"/>
      <c r="G36" s="134"/>
      <c r="H36" s="134"/>
      <c r="I36" s="134"/>
      <c r="J36" s="206"/>
      <c r="K36" s="134"/>
      <c r="L36" s="134"/>
      <c r="M36" s="134"/>
      <c r="N36" s="134"/>
      <c r="O36" s="134"/>
      <c r="P36" s="134"/>
      <c r="Q36" s="136"/>
      <c r="R36" s="137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412"/>
      <c r="AJ36" s="412"/>
      <c r="AK36" s="412"/>
      <c r="AL36" s="138"/>
      <c r="AM36" s="138"/>
      <c r="AN36" s="138"/>
      <c r="AO36" s="138"/>
      <c r="AP36" s="138"/>
      <c r="AQ36" s="138"/>
      <c r="AR36" s="138"/>
      <c r="AS36" s="138"/>
    </row>
    <row r="37" spans="1:45" s="34" customFormat="1" ht="9.6" customHeight="1" x14ac:dyDescent="0.25">
      <c r="A37" s="207"/>
      <c r="B37" s="206"/>
      <c r="C37" s="206"/>
      <c r="D37" s="206"/>
      <c r="E37" s="206"/>
      <c r="F37" s="313"/>
      <c r="G37" s="313"/>
      <c r="H37" s="316"/>
      <c r="I37" s="297"/>
      <c r="J37" s="306"/>
      <c r="K37" s="297"/>
      <c r="L37" s="297"/>
      <c r="M37" s="297"/>
      <c r="N37" s="308"/>
      <c r="O37" s="308"/>
      <c r="P37" s="308"/>
      <c r="Q37" s="136"/>
      <c r="R37" s="137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412"/>
      <c r="AJ37" s="412"/>
      <c r="AK37" s="412"/>
      <c r="AL37" s="138"/>
      <c r="AM37" s="138"/>
      <c r="AN37" s="138"/>
      <c r="AO37" s="138"/>
      <c r="AP37" s="138"/>
      <c r="AQ37" s="138"/>
      <c r="AR37" s="138"/>
      <c r="AS37" s="138"/>
    </row>
    <row r="38" spans="1:45" s="34" customFormat="1" ht="9.6" customHeight="1" x14ac:dyDescent="0.25">
      <c r="A38" s="327"/>
      <c r="B38" s="134"/>
      <c r="C38" s="134"/>
      <c r="D38" s="134"/>
      <c r="E38" s="206"/>
      <c r="F38" s="134"/>
      <c r="G38" s="134"/>
      <c r="H38" s="134"/>
      <c r="I38" s="134"/>
      <c r="J38" s="206"/>
      <c r="K38" s="134"/>
      <c r="L38" s="134"/>
      <c r="M38" s="134"/>
      <c r="N38" s="136"/>
      <c r="O38" s="136"/>
      <c r="P38" s="136"/>
      <c r="Q38" s="136"/>
      <c r="R38" s="137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412"/>
      <c r="AJ38" s="412"/>
      <c r="AK38" s="412"/>
      <c r="AL38" s="138"/>
      <c r="AM38" s="138"/>
      <c r="AN38" s="138"/>
      <c r="AO38" s="138"/>
      <c r="AP38" s="138"/>
      <c r="AQ38" s="138"/>
      <c r="AR38" s="138"/>
      <c r="AS38" s="138"/>
    </row>
    <row r="39" spans="1:45" s="34" customFormat="1" ht="9.6" customHeight="1" x14ac:dyDescent="0.25">
      <c r="A39" s="207"/>
      <c r="B39" s="206"/>
      <c r="C39" s="206"/>
      <c r="D39" s="206"/>
      <c r="E39" s="206"/>
      <c r="F39" s="134"/>
      <c r="G39" s="134"/>
      <c r="H39" s="138"/>
      <c r="I39" s="317"/>
      <c r="J39" s="206"/>
      <c r="K39" s="134"/>
      <c r="L39" s="134"/>
      <c r="M39" s="134"/>
      <c r="N39" s="136"/>
      <c r="O39" s="136"/>
      <c r="P39" s="136"/>
      <c r="Q39" s="136"/>
      <c r="R39" s="137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412"/>
      <c r="AJ39" s="412"/>
      <c r="AK39" s="412"/>
      <c r="AL39" s="138"/>
      <c r="AM39" s="138"/>
      <c r="AN39" s="138"/>
      <c r="AO39" s="138"/>
      <c r="AP39" s="138"/>
      <c r="AQ39" s="138"/>
      <c r="AR39" s="138"/>
      <c r="AS39" s="138"/>
    </row>
    <row r="40" spans="1:45" s="34" customFormat="1" ht="9.6" customHeight="1" x14ac:dyDescent="0.25">
      <c r="A40" s="207"/>
      <c r="B40" s="134"/>
      <c r="C40" s="134"/>
      <c r="D40" s="134"/>
      <c r="E40" s="206"/>
      <c r="F40" s="134"/>
      <c r="G40" s="134"/>
      <c r="H40" s="134"/>
      <c r="I40" s="134"/>
      <c r="J40" s="206"/>
      <c r="K40" s="134"/>
      <c r="L40" s="318"/>
      <c r="M40" s="134"/>
      <c r="N40" s="136"/>
      <c r="O40" s="136"/>
      <c r="P40" s="136"/>
      <c r="Q40" s="136"/>
      <c r="R40" s="137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412"/>
      <c r="AJ40" s="412"/>
      <c r="AK40" s="412"/>
      <c r="AL40" s="138"/>
      <c r="AM40" s="138"/>
      <c r="AN40" s="138"/>
      <c r="AO40" s="138"/>
      <c r="AP40" s="138"/>
      <c r="AQ40" s="138"/>
      <c r="AR40" s="138"/>
      <c r="AS40" s="138"/>
    </row>
    <row r="41" spans="1:45" s="34" customFormat="1" ht="9.6" customHeight="1" x14ac:dyDescent="0.25">
      <c r="A41" s="207"/>
      <c r="B41" s="206"/>
      <c r="C41" s="206"/>
      <c r="D41" s="206"/>
      <c r="E41" s="206"/>
      <c r="F41" s="134"/>
      <c r="G41" s="134"/>
      <c r="H41" s="138"/>
      <c r="I41" s="134"/>
      <c r="J41" s="206"/>
      <c r="K41" s="317"/>
      <c r="L41" s="206"/>
      <c r="M41" s="134"/>
      <c r="N41" s="136"/>
      <c r="O41" s="136"/>
      <c r="P41" s="136"/>
      <c r="Q41" s="136"/>
      <c r="R41" s="137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412"/>
      <c r="AJ41" s="412"/>
      <c r="AK41" s="412"/>
      <c r="AL41" s="138"/>
      <c r="AM41" s="138"/>
      <c r="AN41" s="138"/>
      <c r="AO41" s="138"/>
      <c r="AP41" s="138"/>
      <c r="AQ41" s="138"/>
      <c r="AR41" s="138"/>
      <c r="AS41" s="138"/>
    </row>
    <row r="42" spans="1:45" s="34" customFormat="1" ht="9.6" customHeight="1" x14ac:dyDescent="0.25">
      <c r="A42" s="207"/>
      <c r="B42" s="134"/>
      <c r="C42" s="134"/>
      <c r="D42" s="134"/>
      <c r="E42" s="206"/>
      <c r="F42" s="134"/>
      <c r="G42" s="134"/>
      <c r="H42" s="134"/>
      <c r="I42" s="134"/>
      <c r="J42" s="206"/>
      <c r="K42" s="134"/>
      <c r="L42" s="134"/>
      <c r="M42" s="134"/>
      <c r="N42" s="136"/>
      <c r="O42" s="136"/>
      <c r="P42" s="136"/>
      <c r="Q42" s="136"/>
      <c r="R42" s="137"/>
      <c r="S42" s="164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412"/>
      <c r="AJ42" s="412"/>
      <c r="AK42" s="412"/>
      <c r="AL42" s="138"/>
      <c r="AM42" s="138"/>
      <c r="AN42" s="138"/>
      <c r="AO42" s="138"/>
      <c r="AP42" s="138"/>
      <c r="AQ42" s="138"/>
      <c r="AR42" s="138"/>
      <c r="AS42" s="138"/>
    </row>
    <row r="43" spans="1:45" s="34" customFormat="1" ht="9.6" customHeight="1" x14ac:dyDescent="0.25">
      <c r="A43" s="207"/>
      <c r="B43" s="206"/>
      <c r="C43" s="206"/>
      <c r="D43" s="206"/>
      <c r="E43" s="206"/>
      <c r="F43" s="134"/>
      <c r="G43" s="134"/>
      <c r="H43" s="138"/>
      <c r="I43" s="317"/>
      <c r="J43" s="206"/>
      <c r="K43" s="134"/>
      <c r="L43" s="134"/>
      <c r="M43" s="134"/>
      <c r="N43" s="136"/>
      <c r="O43" s="136"/>
      <c r="P43" s="136"/>
      <c r="Q43" s="136"/>
      <c r="R43" s="137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412"/>
      <c r="AJ43" s="412"/>
      <c r="AK43" s="412"/>
      <c r="AL43" s="138"/>
      <c r="AM43" s="138"/>
      <c r="AN43" s="138"/>
      <c r="AO43" s="138"/>
      <c r="AP43" s="138"/>
      <c r="AQ43" s="138"/>
      <c r="AR43" s="138"/>
      <c r="AS43" s="138"/>
    </row>
    <row r="44" spans="1:45" s="34" customFormat="1" ht="9.6" customHeight="1" x14ac:dyDescent="0.25">
      <c r="A44" s="207"/>
      <c r="B44" s="134"/>
      <c r="C44" s="134"/>
      <c r="D44" s="134"/>
      <c r="E44" s="206"/>
      <c r="F44" s="134"/>
      <c r="G44" s="134"/>
      <c r="H44" s="134"/>
      <c r="I44" s="134"/>
      <c r="J44" s="206"/>
      <c r="K44" s="134"/>
      <c r="L44" s="134"/>
      <c r="M44" s="134"/>
      <c r="N44" s="136"/>
      <c r="O44" s="136"/>
      <c r="P44" s="136"/>
      <c r="Q44" s="136"/>
      <c r="R44" s="137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412"/>
      <c r="AJ44" s="412"/>
      <c r="AK44" s="412"/>
      <c r="AL44" s="138"/>
      <c r="AM44" s="138"/>
      <c r="AN44" s="138"/>
      <c r="AO44" s="138"/>
      <c r="AP44" s="138"/>
      <c r="AQ44" s="138"/>
      <c r="AR44" s="138"/>
      <c r="AS44" s="138"/>
    </row>
    <row r="45" spans="1:45" s="34" customFormat="1" ht="9.6" customHeight="1" x14ac:dyDescent="0.25">
      <c r="A45" s="207"/>
      <c r="B45" s="206"/>
      <c r="C45" s="206"/>
      <c r="D45" s="206"/>
      <c r="E45" s="206"/>
      <c r="F45" s="134"/>
      <c r="G45" s="134"/>
      <c r="H45" s="138"/>
      <c r="I45" s="134"/>
      <c r="J45" s="206"/>
      <c r="K45" s="134"/>
      <c r="L45" s="134"/>
      <c r="M45" s="317"/>
      <c r="N45" s="206"/>
      <c r="O45" s="134"/>
      <c r="P45" s="136"/>
      <c r="Q45" s="136"/>
      <c r="R45" s="137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412"/>
      <c r="AJ45" s="412"/>
      <c r="AK45" s="412"/>
      <c r="AL45" s="138"/>
      <c r="AM45" s="138"/>
      <c r="AN45" s="138"/>
      <c r="AO45" s="138"/>
      <c r="AP45" s="138"/>
      <c r="AQ45" s="138"/>
      <c r="AR45" s="138"/>
      <c r="AS45" s="138"/>
    </row>
    <row r="46" spans="1:45" s="34" customFormat="1" ht="9.6" customHeight="1" x14ac:dyDescent="0.25">
      <c r="A46" s="207"/>
      <c r="B46" s="134"/>
      <c r="C46" s="134"/>
      <c r="D46" s="134"/>
      <c r="E46" s="206"/>
      <c r="F46" s="134"/>
      <c r="G46" s="134"/>
      <c r="H46" s="134"/>
      <c r="I46" s="134"/>
      <c r="J46" s="206"/>
      <c r="K46" s="134"/>
      <c r="L46" s="134"/>
      <c r="M46" s="134"/>
      <c r="N46" s="136"/>
      <c r="O46" s="134"/>
      <c r="P46" s="136"/>
      <c r="Q46" s="136"/>
      <c r="R46" s="137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412"/>
      <c r="AJ46" s="412"/>
      <c r="AK46" s="412"/>
      <c r="AL46" s="138"/>
      <c r="AM46" s="138"/>
      <c r="AN46" s="138"/>
      <c r="AO46" s="138"/>
      <c r="AP46" s="138"/>
      <c r="AQ46" s="138"/>
      <c r="AR46" s="138"/>
      <c r="AS46" s="138"/>
    </row>
    <row r="47" spans="1:45" s="34" customFormat="1" ht="9.6" customHeight="1" x14ac:dyDescent="0.25">
      <c r="A47" s="207"/>
      <c r="B47" s="206"/>
      <c r="C47" s="206"/>
      <c r="D47" s="206"/>
      <c r="E47" s="206"/>
      <c r="F47" s="134"/>
      <c r="G47" s="134"/>
      <c r="H47" s="138"/>
      <c r="I47" s="317"/>
      <c r="J47" s="206"/>
      <c r="K47" s="134"/>
      <c r="L47" s="134"/>
      <c r="M47" s="134"/>
      <c r="N47" s="136"/>
      <c r="O47" s="136"/>
      <c r="P47" s="136"/>
      <c r="Q47" s="136"/>
      <c r="R47" s="137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412"/>
      <c r="AJ47" s="412"/>
      <c r="AK47" s="412"/>
      <c r="AL47" s="138"/>
      <c r="AM47" s="138"/>
      <c r="AN47" s="138"/>
      <c r="AO47" s="138"/>
      <c r="AP47" s="138"/>
      <c r="AQ47" s="138"/>
      <c r="AR47" s="138"/>
      <c r="AS47" s="138"/>
    </row>
    <row r="48" spans="1:45" s="34" customFormat="1" ht="9.6" customHeight="1" x14ac:dyDescent="0.25">
      <c r="A48" s="207"/>
      <c r="B48" s="134"/>
      <c r="C48" s="134"/>
      <c r="D48" s="134"/>
      <c r="E48" s="206"/>
      <c r="F48" s="134"/>
      <c r="G48" s="134"/>
      <c r="H48" s="134"/>
      <c r="I48" s="134"/>
      <c r="J48" s="206"/>
      <c r="K48" s="134"/>
      <c r="L48" s="318"/>
      <c r="M48" s="134"/>
      <c r="N48" s="136"/>
      <c r="O48" s="136"/>
      <c r="P48" s="136"/>
      <c r="Q48" s="136"/>
      <c r="R48" s="137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412"/>
      <c r="AJ48" s="412"/>
      <c r="AK48" s="412"/>
      <c r="AL48" s="138"/>
      <c r="AM48" s="138"/>
      <c r="AN48" s="138"/>
      <c r="AO48" s="138"/>
      <c r="AP48" s="138"/>
      <c r="AQ48" s="138"/>
      <c r="AR48" s="138"/>
      <c r="AS48" s="138"/>
    </row>
    <row r="49" spans="1:45" s="34" customFormat="1" ht="9.6" customHeight="1" x14ac:dyDescent="0.25">
      <c r="A49" s="207"/>
      <c r="B49" s="206"/>
      <c r="C49" s="206"/>
      <c r="D49" s="206"/>
      <c r="E49" s="206"/>
      <c r="F49" s="134"/>
      <c r="G49" s="134"/>
      <c r="H49" s="138"/>
      <c r="I49" s="134"/>
      <c r="J49" s="206"/>
      <c r="K49" s="317"/>
      <c r="L49" s="206"/>
      <c r="M49" s="134"/>
      <c r="N49" s="136"/>
      <c r="O49" s="136"/>
      <c r="P49" s="136"/>
      <c r="Q49" s="136"/>
      <c r="R49" s="137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412"/>
      <c r="AJ49" s="412"/>
      <c r="AK49" s="412"/>
      <c r="AL49" s="138"/>
      <c r="AM49" s="138"/>
      <c r="AN49" s="138"/>
      <c r="AO49" s="138"/>
      <c r="AP49" s="138"/>
      <c r="AQ49" s="138"/>
      <c r="AR49" s="138"/>
      <c r="AS49" s="138"/>
    </row>
    <row r="50" spans="1:45" s="34" customFormat="1" ht="9.6" customHeight="1" x14ac:dyDescent="0.25">
      <c r="A50" s="207"/>
      <c r="B50" s="134"/>
      <c r="C50" s="134"/>
      <c r="D50" s="134"/>
      <c r="E50" s="206"/>
      <c r="F50" s="134"/>
      <c r="G50" s="134"/>
      <c r="H50" s="134"/>
      <c r="I50" s="134"/>
      <c r="J50" s="206"/>
      <c r="K50" s="134"/>
      <c r="L50" s="134"/>
      <c r="M50" s="134"/>
      <c r="N50" s="136"/>
      <c r="O50" s="136"/>
      <c r="P50" s="136"/>
      <c r="Q50" s="136"/>
      <c r="R50" s="137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412"/>
      <c r="AJ50" s="412"/>
      <c r="AK50" s="412"/>
      <c r="AL50" s="138"/>
      <c r="AM50" s="138"/>
      <c r="AN50" s="138"/>
      <c r="AO50" s="138"/>
      <c r="AP50" s="138"/>
      <c r="AQ50" s="138"/>
      <c r="AR50" s="138"/>
      <c r="AS50" s="138"/>
    </row>
    <row r="51" spans="1:45" s="34" customFormat="1" ht="9.6" customHeight="1" x14ac:dyDescent="0.25">
      <c r="A51" s="207"/>
      <c r="B51" s="206"/>
      <c r="C51" s="206"/>
      <c r="D51" s="206"/>
      <c r="E51" s="206"/>
      <c r="F51" s="134"/>
      <c r="G51" s="134"/>
      <c r="H51" s="138"/>
      <c r="I51" s="317"/>
      <c r="J51" s="206"/>
      <c r="K51" s="134"/>
      <c r="L51" s="134"/>
      <c r="M51" s="134"/>
      <c r="N51" s="136"/>
      <c r="O51" s="136"/>
      <c r="P51" s="136"/>
      <c r="Q51" s="136"/>
      <c r="R51" s="137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412"/>
      <c r="AJ51" s="412"/>
      <c r="AK51" s="412"/>
      <c r="AL51" s="138"/>
      <c r="AM51" s="138"/>
      <c r="AN51" s="138"/>
      <c r="AO51" s="138"/>
      <c r="AP51" s="138"/>
      <c r="AQ51" s="138"/>
      <c r="AR51" s="138"/>
      <c r="AS51" s="138"/>
    </row>
    <row r="52" spans="1:45" s="34" customFormat="1" ht="9.6" customHeight="1" x14ac:dyDescent="0.25">
      <c r="A52" s="327"/>
      <c r="B52" s="134"/>
      <c r="C52" s="134"/>
      <c r="D52" s="134"/>
      <c r="E52" s="206"/>
      <c r="F52" s="455"/>
      <c r="G52" s="455"/>
      <c r="H52" s="455"/>
      <c r="I52" s="455"/>
      <c r="J52" s="206"/>
      <c r="K52" s="134"/>
      <c r="L52" s="134"/>
      <c r="M52" s="134"/>
      <c r="N52" s="134"/>
      <c r="O52" s="134"/>
      <c r="P52" s="134"/>
      <c r="Q52" s="136"/>
      <c r="R52" s="137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412"/>
      <c r="AJ52" s="412"/>
      <c r="AK52" s="412"/>
      <c r="AL52" s="138"/>
      <c r="AM52" s="138"/>
      <c r="AN52" s="138"/>
      <c r="AO52" s="138"/>
      <c r="AP52" s="138"/>
      <c r="AQ52" s="138"/>
      <c r="AR52" s="138"/>
      <c r="AS52" s="138"/>
    </row>
    <row r="53" spans="1:45" s="2" customFormat="1" ht="6.75" customHeight="1" x14ac:dyDescent="0.25">
      <c r="A53" s="165"/>
      <c r="B53" s="165"/>
      <c r="C53" s="165"/>
      <c r="D53" s="165"/>
      <c r="E53" s="165"/>
      <c r="F53" s="456"/>
      <c r="G53" s="456"/>
      <c r="H53" s="456"/>
      <c r="I53" s="456"/>
      <c r="J53" s="166"/>
      <c r="K53" s="167"/>
      <c r="L53" s="168"/>
      <c r="M53" s="167"/>
      <c r="N53" s="168"/>
      <c r="O53" s="167"/>
      <c r="P53" s="168"/>
      <c r="Q53" s="167"/>
      <c r="R53" s="168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412"/>
      <c r="AJ53" s="412"/>
      <c r="AK53" s="412"/>
      <c r="AL53" s="169"/>
      <c r="AM53" s="169"/>
      <c r="AN53" s="169"/>
      <c r="AO53" s="169"/>
      <c r="AP53" s="169"/>
      <c r="AQ53" s="169"/>
      <c r="AR53" s="169"/>
      <c r="AS53" s="169"/>
    </row>
    <row r="54" spans="1:45" s="18" customFormat="1" ht="10.5" customHeight="1" x14ac:dyDescent="0.25">
      <c r="A54" s="170" t="s">
        <v>45</v>
      </c>
      <c r="B54" s="171"/>
      <c r="C54" s="171"/>
      <c r="D54" s="255"/>
      <c r="E54" s="172" t="s">
        <v>4</v>
      </c>
      <c r="F54" s="173" t="s">
        <v>47</v>
      </c>
      <c r="G54" s="172"/>
      <c r="H54" s="174"/>
      <c r="I54" s="175"/>
      <c r="J54" s="172" t="s">
        <v>4</v>
      </c>
      <c r="K54" s="173" t="s">
        <v>60</v>
      </c>
      <c r="L54" s="176"/>
      <c r="M54" s="173" t="s">
        <v>61</v>
      </c>
      <c r="N54" s="177"/>
      <c r="O54" s="178" t="s">
        <v>62</v>
      </c>
      <c r="P54" s="178"/>
      <c r="Q54" s="179"/>
      <c r="R54" s="180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413"/>
      <c r="AJ54" s="413"/>
      <c r="AK54" s="413"/>
      <c r="AL54" s="84"/>
      <c r="AM54" s="84"/>
      <c r="AN54" s="84"/>
      <c r="AO54" s="84"/>
      <c r="AP54" s="84"/>
      <c r="AQ54" s="84"/>
      <c r="AR54" s="84"/>
      <c r="AS54" s="84"/>
    </row>
    <row r="55" spans="1:45" s="18" customFormat="1" ht="9" customHeight="1" x14ac:dyDescent="0.25">
      <c r="A55" s="336" t="s">
        <v>46</v>
      </c>
      <c r="B55" s="337"/>
      <c r="C55" s="338"/>
      <c r="D55" s="339"/>
      <c r="E55" s="183">
        <v>1</v>
      </c>
      <c r="F55" s="84" t="e">
        <f>IF(E55&gt;$R$62,,UPPER(VLOOKUP(E55,#REF!,2)))</f>
        <v>#REF!</v>
      </c>
      <c r="G55" s="183"/>
      <c r="H55" s="84"/>
      <c r="I55" s="83"/>
      <c r="J55" s="328" t="s">
        <v>5</v>
      </c>
      <c r="K55" s="82"/>
      <c r="L55" s="329"/>
      <c r="M55" s="82"/>
      <c r="N55" s="330"/>
      <c r="O55" s="331" t="s">
        <v>51</v>
      </c>
      <c r="P55" s="332"/>
      <c r="Q55" s="332"/>
      <c r="R55" s="330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413"/>
      <c r="AJ55" s="413"/>
      <c r="AK55" s="413"/>
      <c r="AL55" s="84"/>
      <c r="AM55" s="84"/>
      <c r="AN55" s="84"/>
      <c r="AO55" s="84"/>
      <c r="AP55" s="84"/>
      <c r="AQ55" s="84"/>
      <c r="AR55" s="84"/>
      <c r="AS55" s="84"/>
    </row>
    <row r="56" spans="1:45" s="18" customFormat="1" ht="9" customHeight="1" x14ac:dyDescent="0.25">
      <c r="A56" s="340" t="s">
        <v>59</v>
      </c>
      <c r="B56" s="208"/>
      <c r="C56" s="341"/>
      <c r="D56" s="342"/>
      <c r="E56" s="183">
        <v>2</v>
      </c>
      <c r="F56" s="84" t="e">
        <f>IF(E56&gt;$R$62,,UPPER(VLOOKUP(E56,#REF!,2)))</f>
        <v>#REF!</v>
      </c>
      <c r="G56" s="183"/>
      <c r="H56" s="84"/>
      <c r="I56" s="83"/>
      <c r="J56" s="328" t="s">
        <v>6</v>
      </c>
      <c r="K56" s="82"/>
      <c r="L56" s="329"/>
      <c r="M56" s="82"/>
      <c r="N56" s="330"/>
      <c r="O56" s="199"/>
      <c r="P56" s="333"/>
      <c r="Q56" s="208"/>
      <c r="R56" s="33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413"/>
      <c r="AJ56" s="413"/>
      <c r="AK56" s="413"/>
      <c r="AL56" s="84"/>
      <c r="AM56" s="84"/>
      <c r="AN56" s="84"/>
      <c r="AO56" s="84"/>
      <c r="AP56" s="84"/>
      <c r="AQ56" s="84"/>
      <c r="AR56" s="84"/>
      <c r="AS56" s="84"/>
    </row>
    <row r="57" spans="1:45" s="18" customFormat="1" ht="9" customHeight="1" x14ac:dyDescent="0.25">
      <c r="A57" s="223"/>
      <c r="B57" s="224"/>
      <c r="C57" s="253"/>
      <c r="D57" s="225"/>
      <c r="E57" s="183"/>
      <c r="F57" s="84"/>
      <c r="G57" s="183"/>
      <c r="H57" s="84"/>
      <c r="I57" s="83"/>
      <c r="J57" s="328" t="s">
        <v>7</v>
      </c>
      <c r="K57" s="82"/>
      <c r="L57" s="329"/>
      <c r="M57" s="82"/>
      <c r="N57" s="330"/>
      <c r="O57" s="331" t="s">
        <v>52</v>
      </c>
      <c r="P57" s="332"/>
      <c r="Q57" s="332"/>
      <c r="R57" s="330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413"/>
      <c r="AJ57" s="413"/>
      <c r="AK57" s="413"/>
      <c r="AL57" s="84"/>
      <c r="AM57" s="84"/>
      <c r="AN57" s="84"/>
      <c r="AO57" s="84"/>
      <c r="AP57" s="84"/>
      <c r="AQ57" s="84"/>
      <c r="AR57" s="84"/>
      <c r="AS57" s="84"/>
    </row>
    <row r="58" spans="1:45" s="18" customFormat="1" ht="9" customHeight="1" x14ac:dyDescent="0.25">
      <c r="A58" s="196"/>
      <c r="B58" s="125"/>
      <c r="C58" s="125"/>
      <c r="D58" s="197"/>
      <c r="E58" s="183"/>
      <c r="F58" s="84"/>
      <c r="G58" s="183"/>
      <c r="H58" s="84"/>
      <c r="I58" s="83"/>
      <c r="J58" s="328" t="s">
        <v>8</v>
      </c>
      <c r="K58" s="82"/>
      <c r="L58" s="329"/>
      <c r="M58" s="82"/>
      <c r="N58" s="330"/>
      <c r="O58" s="82"/>
      <c r="P58" s="329"/>
      <c r="Q58" s="82"/>
      <c r="R58" s="330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413"/>
      <c r="AJ58" s="413"/>
      <c r="AK58" s="413"/>
      <c r="AL58" s="84"/>
      <c r="AM58" s="84"/>
      <c r="AN58" s="84"/>
      <c r="AO58" s="84"/>
      <c r="AP58" s="84"/>
      <c r="AQ58" s="84"/>
      <c r="AR58" s="84"/>
      <c r="AS58" s="84"/>
    </row>
    <row r="59" spans="1:45" s="18" customFormat="1" ht="9" customHeight="1" x14ac:dyDescent="0.25">
      <c r="A59" s="212"/>
      <c r="B59" s="226"/>
      <c r="C59" s="226"/>
      <c r="D59" s="254"/>
      <c r="E59" s="183"/>
      <c r="F59" s="84"/>
      <c r="G59" s="183"/>
      <c r="H59" s="84"/>
      <c r="I59" s="83"/>
      <c r="J59" s="328" t="s">
        <v>9</v>
      </c>
      <c r="K59" s="82"/>
      <c r="L59" s="329"/>
      <c r="M59" s="82"/>
      <c r="N59" s="330"/>
      <c r="O59" s="208"/>
      <c r="P59" s="333"/>
      <c r="Q59" s="208"/>
      <c r="R59" s="33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413"/>
      <c r="AJ59" s="413"/>
      <c r="AK59" s="413"/>
      <c r="AL59" s="84"/>
      <c r="AM59" s="84"/>
      <c r="AN59" s="84"/>
      <c r="AO59" s="84"/>
      <c r="AP59" s="84"/>
      <c r="AQ59" s="84"/>
      <c r="AR59" s="84"/>
      <c r="AS59" s="84"/>
    </row>
    <row r="60" spans="1:45" s="18" customFormat="1" ht="9" customHeight="1" x14ac:dyDescent="0.25">
      <c r="A60" s="213"/>
      <c r="B60" s="22"/>
      <c r="C60" s="125"/>
      <c r="D60" s="197"/>
      <c r="E60" s="183"/>
      <c r="F60" s="84"/>
      <c r="G60" s="183"/>
      <c r="H60" s="84"/>
      <c r="I60" s="83"/>
      <c r="J60" s="328" t="s">
        <v>10</v>
      </c>
      <c r="K60" s="82"/>
      <c r="L60" s="329"/>
      <c r="M60" s="82"/>
      <c r="N60" s="330"/>
      <c r="O60" s="331" t="s">
        <v>33</v>
      </c>
      <c r="P60" s="332"/>
      <c r="Q60" s="332"/>
      <c r="R60" s="330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413"/>
      <c r="AJ60" s="413"/>
      <c r="AK60" s="413"/>
      <c r="AL60" s="84"/>
      <c r="AM60" s="84"/>
      <c r="AN60" s="84"/>
      <c r="AO60" s="84"/>
      <c r="AP60" s="84"/>
      <c r="AQ60" s="84"/>
      <c r="AR60" s="84"/>
      <c r="AS60" s="84"/>
    </row>
    <row r="61" spans="1:45" s="18" customFormat="1" ht="9" customHeight="1" x14ac:dyDescent="0.25">
      <c r="A61" s="213"/>
      <c r="B61" s="22"/>
      <c r="C61" s="205"/>
      <c r="D61" s="221"/>
      <c r="E61" s="183"/>
      <c r="F61" s="84"/>
      <c r="G61" s="183"/>
      <c r="H61" s="84"/>
      <c r="I61" s="83"/>
      <c r="J61" s="328" t="s">
        <v>11</v>
      </c>
      <c r="K61" s="82"/>
      <c r="L61" s="329"/>
      <c r="M61" s="82"/>
      <c r="N61" s="330"/>
      <c r="O61" s="82"/>
      <c r="P61" s="329"/>
      <c r="Q61" s="82"/>
      <c r="R61" s="330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413"/>
      <c r="AJ61" s="413"/>
      <c r="AK61" s="413"/>
      <c r="AL61" s="84"/>
      <c r="AM61" s="84"/>
      <c r="AN61" s="84"/>
      <c r="AO61" s="84"/>
      <c r="AP61" s="84"/>
      <c r="AQ61" s="84"/>
      <c r="AR61" s="84"/>
      <c r="AS61" s="84"/>
    </row>
    <row r="62" spans="1:45" s="18" customFormat="1" ht="9" customHeight="1" x14ac:dyDescent="0.25">
      <c r="A62" s="214"/>
      <c r="B62" s="211"/>
      <c r="C62" s="249"/>
      <c r="D62" s="222"/>
      <c r="E62" s="200"/>
      <c r="F62" s="199"/>
      <c r="G62" s="200"/>
      <c r="H62" s="199"/>
      <c r="I62" s="201"/>
      <c r="J62" s="335" t="s">
        <v>12</v>
      </c>
      <c r="K62" s="208"/>
      <c r="L62" s="333"/>
      <c r="M62" s="208"/>
      <c r="N62" s="334"/>
      <c r="O62" s="208" t="str">
        <f>R4</f>
        <v>Dénes Tibor</v>
      </c>
      <c r="P62" s="333"/>
      <c r="Q62" s="208"/>
      <c r="R62" s="203" t="e">
        <f>MIN(4,#REF!)</f>
        <v>#REF!</v>
      </c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413"/>
      <c r="AJ62" s="413"/>
      <c r="AK62" s="413"/>
      <c r="AL62" s="84"/>
      <c r="AM62" s="84"/>
      <c r="AN62" s="84"/>
      <c r="AO62" s="84"/>
      <c r="AP62" s="84"/>
      <c r="AQ62" s="84"/>
      <c r="AR62" s="84"/>
      <c r="AS62" s="84"/>
    </row>
    <row r="63" spans="1:45" x14ac:dyDescent="0.25"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L63" s="325"/>
      <c r="AM63" s="325"/>
      <c r="AN63" s="325"/>
      <c r="AO63" s="325"/>
      <c r="AP63" s="325"/>
      <c r="AQ63" s="325"/>
      <c r="AR63" s="325"/>
      <c r="AS63" s="325"/>
    </row>
    <row r="64" spans="1:45" x14ac:dyDescent="0.25"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L64" s="325"/>
      <c r="AM64" s="325"/>
      <c r="AN64" s="325"/>
      <c r="AO64" s="325"/>
      <c r="AP64" s="325"/>
      <c r="AQ64" s="325"/>
      <c r="AR64" s="325"/>
      <c r="AS64" s="325"/>
    </row>
    <row r="65" spans="20:45" x14ac:dyDescent="0.25"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L65" s="325"/>
      <c r="AM65" s="325"/>
      <c r="AN65" s="325"/>
      <c r="AO65" s="325"/>
      <c r="AP65" s="325"/>
      <c r="AQ65" s="325"/>
      <c r="AR65" s="325"/>
      <c r="AS65" s="325"/>
    </row>
    <row r="66" spans="20:45" x14ac:dyDescent="0.25"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L66" s="325"/>
      <c r="AM66" s="325"/>
      <c r="AN66" s="325"/>
      <c r="AO66" s="325"/>
      <c r="AP66" s="325"/>
      <c r="AQ66" s="325"/>
      <c r="AR66" s="325"/>
      <c r="AS66" s="325"/>
    </row>
    <row r="67" spans="20:45" x14ac:dyDescent="0.25"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5"/>
      <c r="AH67" s="325"/>
      <c r="AL67" s="325"/>
      <c r="AM67" s="325"/>
      <c r="AN67" s="325"/>
      <c r="AO67" s="325"/>
      <c r="AP67" s="325"/>
      <c r="AQ67" s="325"/>
      <c r="AR67" s="325"/>
      <c r="AS67" s="325"/>
    </row>
    <row r="68" spans="20:45" x14ac:dyDescent="0.25">
      <c r="T68" s="325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325"/>
      <c r="AF68" s="325"/>
      <c r="AG68" s="325"/>
      <c r="AH68" s="325"/>
      <c r="AL68" s="325"/>
      <c r="AM68" s="325"/>
      <c r="AN68" s="325"/>
      <c r="AO68" s="325"/>
      <c r="AP68" s="325"/>
      <c r="AQ68" s="325"/>
      <c r="AR68" s="325"/>
      <c r="AS68" s="325"/>
    </row>
    <row r="69" spans="20:45" x14ac:dyDescent="0.25">
      <c r="T69" s="325"/>
      <c r="U69" s="325"/>
      <c r="V69" s="325"/>
      <c r="W69" s="325"/>
      <c r="X69" s="325"/>
      <c r="Y69" s="325"/>
      <c r="Z69" s="325"/>
      <c r="AA69" s="325"/>
      <c r="AB69" s="325"/>
      <c r="AC69" s="325"/>
      <c r="AD69" s="325"/>
      <c r="AE69" s="325"/>
      <c r="AF69" s="325"/>
      <c r="AG69" s="325"/>
      <c r="AH69" s="325"/>
      <c r="AL69" s="325"/>
      <c r="AM69" s="325"/>
      <c r="AN69" s="325"/>
      <c r="AO69" s="325"/>
      <c r="AP69" s="325"/>
      <c r="AQ69" s="325"/>
      <c r="AR69" s="325"/>
      <c r="AS69" s="325"/>
    </row>
    <row r="70" spans="20:45" x14ac:dyDescent="0.25">
      <c r="T70" s="325"/>
      <c r="U70" s="325"/>
      <c r="V70" s="325"/>
      <c r="W70" s="325"/>
      <c r="X70" s="325"/>
      <c r="Y70" s="325"/>
      <c r="Z70" s="325"/>
      <c r="AA70" s="325"/>
      <c r="AB70" s="325"/>
      <c r="AC70" s="325"/>
      <c r="AD70" s="325"/>
      <c r="AE70" s="325"/>
      <c r="AF70" s="325"/>
      <c r="AG70" s="325"/>
      <c r="AH70" s="325"/>
      <c r="AL70" s="325"/>
      <c r="AM70" s="325"/>
      <c r="AN70" s="325"/>
      <c r="AO70" s="325"/>
      <c r="AP70" s="325"/>
      <c r="AQ70" s="325"/>
      <c r="AR70" s="325"/>
      <c r="AS70" s="325"/>
    </row>
    <row r="71" spans="20:45" x14ac:dyDescent="0.25">
      <c r="T71" s="325"/>
      <c r="U71" s="325"/>
      <c r="V71" s="325"/>
      <c r="W71" s="325"/>
      <c r="X71" s="325"/>
      <c r="Y71" s="325"/>
      <c r="Z71" s="325"/>
      <c r="AA71" s="325"/>
      <c r="AB71" s="325"/>
      <c r="AC71" s="325"/>
      <c r="AD71" s="325"/>
      <c r="AE71" s="325"/>
      <c r="AF71" s="325"/>
      <c r="AG71" s="325"/>
      <c r="AH71" s="325"/>
      <c r="AL71" s="325"/>
      <c r="AM71" s="325"/>
      <c r="AN71" s="325"/>
      <c r="AO71" s="325"/>
      <c r="AP71" s="325"/>
      <c r="AQ71" s="325"/>
      <c r="AR71" s="325"/>
      <c r="AS71" s="325"/>
    </row>
    <row r="72" spans="20:45" x14ac:dyDescent="0.25">
      <c r="T72" s="325"/>
      <c r="U72" s="325"/>
      <c r="V72" s="325"/>
      <c r="W72" s="325"/>
      <c r="X72" s="325"/>
      <c r="Y72" s="325"/>
      <c r="Z72" s="325"/>
      <c r="AA72" s="325"/>
      <c r="AB72" s="325"/>
      <c r="AC72" s="325"/>
      <c r="AD72" s="325"/>
      <c r="AE72" s="325"/>
      <c r="AF72" s="325"/>
      <c r="AG72" s="325"/>
      <c r="AH72" s="325"/>
      <c r="AL72" s="325"/>
      <c r="AM72" s="325"/>
      <c r="AN72" s="325"/>
      <c r="AO72" s="325"/>
      <c r="AP72" s="325"/>
      <c r="AQ72" s="325"/>
      <c r="AR72" s="325"/>
      <c r="AS72" s="325"/>
    </row>
    <row r="73" spans="20:45" x14ac:dyDescent="0.25">
      <c r="T73" s="325"/>
      <c r="U73" s="325"/>
      <c r="V73" s="325"/>
      <c r="W73" s="325"/>
      <c r="X73" s="325"/>
      <c r="Y73" s="325"/>
      <c r="Z73" s="325"/>
      <c r="AA73" s="325"/>
      <c r="AB73" s="325"/>
      <c r="AC73" s="325"/>
      <c r="AD73" s="325"/>
      <c r="AE73" s="325"/>
      <c r="AF73" s="325"/>
      <c r="AG73" s="325"/>
      <c r="AH73" s="325"/>
      <c r="AL73" s="325"/>
      <c r="AM73" s="325"/>
      <c r="AN73" s="325"/>
      <c r="AO73" s="325"/>
      <c r="AP73" s="325"/>
      <c r="AQ73" s="325"/>
      <c r="AR73" s="325"/>
      <c r="AS73" s="325"/>
    </row>
    <row r="74" spans="20:45" x14ac:dyDescent="0.25">
      <c r="T74" s="325"/>
      <c r="U74" s="325"/>
      <c r="V74" s="325"/>
      <c r="W74" s="325"/>
      <c r="X74" s="325"/>
      <c r="Y74" s="325"/>
      <c r="Z74" s="325"/>
      <c r="AA74" s="325"/>
      <c r="AB74" s="325"/>
      <c r="AC74" s="325"/>
      <c r="AD74" s="325"/>
      <c r="AE74" s="325"/>
      <c r="AF74" s="325"/>
      <c r="AG74" s="325"/>
      <c r="AH74" s="325"/>
      <c r="AL74" s="325"/>
      <c r="AM74" s="325"/>
      <c r="AN74" s="325"/>
      <c r="AO74" s="325"/>
      <c r="AP74" s="325"/>
      <c r="AQ74" s="325"/>
      <c r="AR74" s="325"/>
      <c r="AS74" s="325"/>
    </row>
    <row r="75" spans="20:45" x14ac:dyDescent="0.25">
      <c r="T75" s="325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  <c r="AE75" s="325"/>
      <c r="AF75" s="325"/>
      <c r="AG75" s="325"/>
      <c r="AH75" s="325"/>
      <c r="AL75" s="325"/>
      <c r="AM75" s="325"/>
      <c r="AN75" s="325"/>
      <c r="AO75" s="325"/>
      <c r="AP75" s="325"/>
      <c r="AQ75" s="325"/>
      <c r="AR75" s="325"/>
      <c r="AS75" s="325"/>
    </row>
    <row r="76" spans="20:45" x14ac:dyDescent="0.25"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5"/>
      <c r="AF76" s="325"/>
      <c r="AG76" s="325"/>
      <c r="AH76" s="325"/>
      <c r="AL76" s="325"/>
      <c r="AM76" s="325"/>
      <c r="AN76" s="325"/>
      <c r="AO76" s="325"/>
      <c r="AP76" s="325"/>
      <c r="AQ76" s="325"/>
      <c r="AR76" s="325"/>
      <c r="AS76" s="325"/>
    </row>
    <row r="77" spans="20:45" x14ac:dyDescent="0.25">
      <c r="T77" s="325"/>
      <c r="U77" s="325"/>
      <c r="V77" s="325"/>
      <c r="W77" s="325"/>
      <c r="X77" s="325"/>
      <c r="Y77" s="325"/>
      <c r="Z77" s="325"/>
      <c r="AA77" s="325"/>
      <c r="AB77" s="325"/>
      <c r="AC77" s="325"/>
      <c r="AD77" s="325"/>
      <c r="AE77" s="325"/>
      <c r="AF77" s="325"/>
      <c r="AG77" s="325"/>
      <c r="AH77" s="325"/>
      <c r="AL77" s="325"/>
      <c r="AM77" s="325"/>
      <c r="AN77" s="325"/>
      <c r="AO77" s="325"/>
      <c r="AP77" s="325"/>
      <c r="AQ77" s="325"/>
      <c r="AR77" s="325"/>
      <c r="AS77" s="325"/>
    </row>
    <row r="78" spans="20:45" x14ac:dyDescent="0.25"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25"/>
      <c r="AE78" s="325"/>
      <c r="AF78" s="325"/>
      <c r="AG78" s="325"/>
      <c r="AH78" s="325"/>
      <c r="AL78" s="325"/>
      <c r="AM78" s="325"/>
      <c r="AN78" s="325"/>
      <c r="AO78" s="325"/>
      <c r="AP78" s="325"/>
      <c r="AQ78" s="325"/>
      <c r="AR78" s="325"/>
      <c r="AS78" s="325"/>
    </row>
    <row r="79" spans="20:45" x14ac:dyDescent="0.25"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5"/>
      <c r="AF79" s="325"/>
      <c r="AG79" s="325"/>
      <c r="AH79" s="325"/>
      <c r="AL79" s="325"/>
      <c r="AM79" s="325"/>
      <c r="AN79" s="325"/>
      <c r="AO79" s="325"/>
      <c r="AP79" s="325"/>
      <c r="AQ79" s="325"/>
      <c r="AR79" s="325"/>
      <c r="AS79" s="325"/>
    </row>
    <row r="80" spans="20:45" x14ac:dyDescent="0.25">
      <c r="T80" s="325"/>
      <c r="U80" s="325"/>
      <c r="V80" s="325"/>
      <c r="W80" s="325"/>
      <c r="X80" s="325"/>
      <c r="Y80" s="325"/>
      <c r="Z80" s="325"/>
      <c r="AA80" s="325"/>
      <c r="AB80" s="325"/>
      <c r="AC80" s="325"/>
      <c r="AD80" s="325"/>
      <c r="AE80" s="325"/>
      <c r="AF80" s="325"/>
      <c r="AG80" s="325"/>
      <c r="AH80" s="325"/>
      <c r="AL80" s="325"/>
      <c r="AM80" s="325"/>
      <c r="AN80" s="325"/>
      <c r="AO80" s="325"/>
      <c r="AP80" s="325"/>
      <c r="AQ80" s="325"/>
      <c r="AR80" s="325"/>
      <c r="AS80" s="325"/>
    </row>
    <row r="81" spans="20:45" x14ac:dyDescent="0.25">
      <c r="T81" s="325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325"/>
      <c r="AH81" s="325"/>
      <c r="AL81" s="325"/>
      <c r="AM81" s="325"/>
      <c r="AN81" s="325"/>
      <c r="AO81" s="325"/>
      <c r="AP81" s="325"/>
      <c r="AQ81" s="325"/>
      <c r="AR81" s="325"/>
      <c r="AS81" s="325"/>
    </row>
    <row r="82" spans="20:45" x14ac:dyDescent="0.25">
      <c r="T82" s="325"/>
      <c r="U82" s="325"/>
      <c r="V82" s="325"/>
      <c r="W82" s="325"/>
      <c r="X82" s="325"/>
      <c r="Y82" s="325"/>
      <c r="Z82" s="325"/>
      <c r="AA82" s="325"/>
      <c r="AB82" s="325"/>
      <c r="AC82" s="325"/>
      <c r="AD82" s="325"/>
      <c r="AE82" s="325"/>
      <c r="AF82" s="325"/>
      <c r="AG82" s="325"/>
      <c r="AH82" s="325"/>
      <c r="AL82" s="325"/>
      <c r="AM82" s="325"/>
      <c r="AN82" s="325"/>
      <c r="AO82" s="325"/>
      <c r="AP82" s="325"/>
      <c r="AQ82" s="325"/>
      <c r="AR82" s="325"/>
      <c r="AS82" s="325"/>
    </row>
    <row r="83" spans="20:45" x14ac:dyDescent="0.25">
      <c r="T83" s="325"/>
      <c r="U83" s="325"/>
      <c r="V83" s="325"/>
      <c r="W83" s="325"/>
      <c r="X83" s="325"/>
      <c r="Y83" s="325"/>
      <c r="Z83" s="325"/>
      <c r="AA83" s="325"/>
      <c r="AB83" s="325"/>
      <c r="AC83" s="325"/>
      <c r="AD83" s="325"/>
      <c r="AE83" s="325"/>
      <c r="AF83" s="325"/>
      <c r="AG83" s="325"/>
      <c r="AH83" s="325"/>
      <c r="AL83" s="325"/>
      <c r="AM83" s="325"/>
      <c r="AN83" s="325"/>
      <c r="AO83" s="325"/>
      <c r="AP83" s="325"/>
      <c r="AQ83" s="325"/>
      <c r="AR83" s="325"/>
      <c r="AS83" s="325"/>
    </row>
    <row r="84" spans="20:45" x14ac:dyDescent="0.25">
      <c r="T84" s="325"/>
      <c r="U84" s="325"/>
      <c r="V84" s="325"/>
      <c r="W84" s="325"/>
      <c r="X84" s="325"/>
      <c r="Y84" s="325"/>
      <c r="Z84" s="325"/>
      <c r="AA84" s="325"/>
      <c r="AB84" s="325"/>
      <c r="AC84" s="325"/>
      <c r="AD84" s="325"/>
      <c r="AE84" s="325"/>
      <c r="AF84" s="325"/>
      <c r="AG84" s="325"/>
      <c r="AH84" s="325"/>
      <c r="AL84" s="325"/>
      <c r="AM84" s="325"/>
      <c r="AN84" s="325"/>
      <c r="AO84" s="325"/>
      <c r="AP84" s="325"/>
      <c r="AQ84" s="325"/>
      <c r="AR84" s="325"/>
      <c r="AS84" s="325"/>
    </row>
    <row r="85" spans="20:45" x14ac:dyDescent="0.25">
      <c r="T85" s="325"/>
      <c r="U85" s="325"/>
      <c r="V85" s="325"/>
      <c r="W85" s="325"/>
      <c r="X85" s="325"/>
      <c r="Y85" s="325"/>
      <c r="Z85" s="325"/>
      <c r="AA85" s="325"/>
      <c r="AB85" s="325"/>
      <c r="AC85" s="325"/>
      <c r="AD85" s="325"/>
      <c r="AE85" s="325"/>
      <c r="AF85" s="325"/>
      <c r="AG85" s="325"/>
      <c r="AH85" s="325"/>
      <c r="AL85" s="325"/>
      <c r="AM85" s="325"/>
      <c r="AN85" s="325"/>
      <c r="AO85" s="325"/>
      <c r="AP85" s="325"/>
      <c r="AQ85" s="325"/>
      <c r="AR85" s="325"/>
      <c r="AS85" s="325"/>
    </row>
    <row r="86" spans="20:45" x14ac:dyDescent="0.25">
      <c r="T86" s="325"/>
      <c r="U86" s="325"/>
      <c r="V86" s="325"/>
      <c r="W86" s="325"/>
      <c r="X86" s="325"/>
      <c r="Y86" s="325"/>
      <c r="Z86" s="325"/>
      <c r="AA86" s="325"/>
      <c r="AB86" s="325"/>
      <c r="AC86" s="325"/>
      <c r="AD86" s="325"/>
      <c r="AE86" s="325"/>
      <c r="AF86" s="325"/>
      <c r="AG86" s="325"/>
      <c r="AH86" s="325"/>
      <c r="AL86" s="325"/>
      <c r="AM86" s="325"/>
      <c r="AN86" s="325"/>
      <c r="AO86" s="325"/>
      <c r="AP86" s="325"/>
      <c r="AQ86" s="325"/>
      <c r="AR86" s="325"/>
      <c r="AS86" s="325"/>
    </row>
    <row r="87" spans="20:45" x14ac:dyDescent="0.25">
      <c r="T87" s="325"/>
      <c r="U87" s="325"/>
      <c r="V87" s="325"/>
      <c r="W87" s="325"/>
      <c r="X87" s="325"/>
      <c r="Y87" s="325"/>
      <c r="Z87" s="325"/>
      <c r="AA87" s="325"/>
      <c r="AB87" s="325"/>
      <c r="AC87" s="325"/>
      <c r="AD87" s="325"/>
      <c r="AE87" s="325"/>
      <c r="AF87" s="325"/>
      <c r="AG87" s="325"/>
      <c r="AH87" s="325"/>
      <c r="AL87" s="325"/>
      <c r="AM87" s="325"/>
      <c r="AN87" s="325"/>
      <c r="AO87" s="325"/>
      <c r="AP87" s="325"/>
      <c r="AQ87" s="325"/>
      <c r="AR87" s="325"/>
      <c r="AS87" s="325"/>
    </row>
    <row r="88" spans="20:45" x14ac:dyDescent="0.25">
      <c r="T88" s="325"/>
      <c r="U88" s="325"/>
      <c r="V88" s="325"/>
      <c r="W88" s="325"/>
      <c r="X88" s="325"/>
      <c r="Y88" s="325"/>
      <c r="Z88" s="325"/>
      <c r="AA88" s="325"/>
      <c r="AB88" s="325"/>
      <c r="AC88" s="325"/>
      <c r="AD88" s="325"/>
      <c r="AE88" s="325"/>
      <c r="AF88" s="325"/>
      <c r="AG88" s="325"/>
      <c r="AH88" s="325"/>
      <c r="AL88" s="325"/>
      <c r="AM88" s="325"/>
      <c r="AN88" s="325"/>
      <c r="AO88" s="325"/>
      <c r="AP88" s="325"/>
      <c r="AQ88" s="325"/>
      <c r="AR88" s="325"/>
      <c r="AS88" s="325"/>
    </row>
    <row r="89" spans="20:45" x14ac:dyDescent="0.25"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  <c r="AG89" s="325"/>
      <c r="AH89" s="325"/>
      <c r="AL89" s="325"/>
      <c r="AM89" s="325"/>
      <c r="AN89" s="325"/>
      <c r="AO89" s="325"/>
      <c r="AP89" s="325"/>
      <c r="AQ89" s="325"/>
      <c r="AR89" s="325"/>
      <c r="AS89" s="325"/>
    </row>
    <row r="90" spans="20:45" x14ac:dyDescent="0.25">
      <c r="T90" s="325"/>
      <c r="U90" s="325"/>
      <c r="V90" s="325"/>
      <c r="W90" s="325"/>
      <c r="X90" s="325"/>
      <c r="Y90" s="325"/>
      <c r="Z90" s="325"/>
      <c r="AA90" s="325"/>
      <c r="AB90" s="325"/>
      <c r="AC90" s="325"/>
      <c r="AD90" s="325"/>
      <c r="AE90" s="325"/>
      <c r="AF90" s="325"/>
      <c r="AG90" s="325"/>
      <c r="AH90" s="325"/>
      <c r="AL90" s="325"/>
      <c r="AM90" s="325"/>
      <c r="AN90" s="325"/>
      <c r="AO90" s="325"/>
      <c r="AP90" s="325"/>
      <c r="AQ90" s="325"/>
      <c r="AR90" s="325"/>
      <c r="AS90" s="325"/>
    </row>
    <row r="91" spans="20:45" x14ac:dyDescent="0.25">
      <c r="T91" s="325"/>
      <c r="U91" s="325"/>
      <c r="V91" s="325"/>
      <c r="W91" s="325"/>
      <c r="X91" s="325"/>
      <c r="Y91" s="325"/>
      <c r="Z91" s="325"/>
      <c r="AA91" s="325"/>
      <c r="AB91" s="325"/>
      <c r="AC91" s="325"/>
      <c r="AD91" s="325"/>
      <c r="AE91" s="325"/>
      <c r="AF91" s="325"/>
      <c r="AG91" s="325"/>
      <c r="AH91" s="325"/>
      <c r="AL91" s="325"/>
      <c r="AM91" s="325"/>
      <c r="AN91" s="325"/>
      <c r="AO91" s="325"/>
      <c r="AP91" s="325"/>
      <c r="AQ91" s="325"/>
      <c r="AR91" s="325"/>
      <c r="AS91" s="325"/>
    </row>
    <row r="92" spans="20:45" x14ac:dyDescent="0.25">
      <c r="T92" s="325"/>
      <c r="U92" s="325"/>
      <c r="V92" s="325"/>
      <c r="W92" s="325"/>
      <c r="X92" s="325"/>
      <c r="Y92" s="325"/>
      <c r="Z92" s="325"/>
      <c r="AA92" s="325"/>
      <c r="AB92" s="325"/>
      <c r="AC92" s="325"/>
      <c r="AD92" s="325"/>
      <c r="AE92" s="325"/>
      <c r="AF92" s="325"/>
      <c r="AG92" s="325"/>
      <c r="AH92" s="325"/>
      <c r="AL92" s="325"/>
      <c r="AM92" s="325"/>
      <c r="AN92" s="325"/>
      <c r="AO92" s="325"/>
      <c r="AP92" s="325"/>
      <c r="AQ92" s="325"/>
      <c r="AR92" s="325"/>
      <c r="AS92" s="325"/>
    </row>
    <row r="93" spans="20:45" x14ac:dyDescent="0.25">
      <c r="T93" s="325"/>
      <c r="U93" s="325"/>
      <c r="V93" s="325"/>
      <c r="W93" s="325"/>
      <c r="X93" s="325"/>
      <c r="Y93" s="325"/>
      <c r="Z93" s="325"/>
      <c r="AA93" s="325"/>
      <c r="AB93" s="325"/>
      <c r="AC93" s="325"/>
      <c r="AD93" s="325"/>
      <c r="AE93" s="325"/>
      <c r="AF93" s="325"/>
      <c r="AG93" s="325"/>
      <c r="AH93" s="325"/>
      <c r="AL93" s="325"/>
      <c r="AM93" s="325"/>
      <c r="AN93" s="325"/>
      <c r="AO93" s="325"/>
      <c r="AP93" s="325"/>
      <c r="AQ93" s="325"/>
      <c r="AR93" s="325"/>
      <c r="AS93" s="325"/>
    </row>
    <row r="94" spans="20:45" x14ac:dyDescent="0.25">
      <c r="T94" s="325"/>
      <c r="U94" s="325"/>
      <c r="V94" s="325"/>
      <c r="W94" s="325"/>
      <c r="X94" s="325"/>
      <c r="Y94" s="325"/>
      <c r="Z94" s="325"/>
      <c r="AA94" s="325"/>
      <c r="AB94" s="325"/>
      <c r="AC94" s="325"/>
      <c r="AD94" s="325"/>
      <c r="AE94" s="325"/>
      <c r="AF94" s="325"/>
      <c r="AG94" s="325"/>
      <c r="AH94" s="325"/>
      <c r="AL94" s="325"/>
      <c r="AM94" s="325"/>
      <c r="AN94" s="325"/>
      <c r="AO94" s="325"/>
      <c r="AP94" s="325"/>
      <c r="AQ94" s="325"/>
      <c r="AR94" s="325"/>
      <c r="AS94" s="325"/>
    </row>
    <row r="95" spans="20:45" x14ac:dyDescent="0.25">
      <c r="T95" s="325"/>
      <c r="U95" s="325"/>
      <c r="V95" s="325"/>
      <c r="W95" s="325"/>
      <c r="X95" s="325"/>
      <c r="Y95" s="325"/>
      <c r="Z95" s="325"/>
      <c r="AA95" s="325"/>
      <c r="AB95" s="325"/>
      <c r="AC95" s="325"/>
      <c r="AD95" s="325"/>
      <c r="AE95" s="325"/>
      <c r="AF95" s="325"/>
      <c r="AG95" s="325"/>
      <c r="AH95" s="325"/>
      <c r="AL95" s="325"/>
      <c r="AM95" s="325"/>
      <c r="AN95" s="325"/>
      <c r="AO95" s="325"/>
      <c r="AP95" s="325"/>
      <c r="AQ95" s="325"/>
      <c r="AR95" s="325"/>
      <c r="AS95" s="325"/>
    </row>
    <row r="96" spans="20:45" x14ac:dyDescent="0.25">
      <c r="T96" s="325"/>
      <c r="U96" s="325"/>
      <c r="V96" s="325"/>
      <c r="W96" s="325"/>
      <c r="X96" s="325"/>
      <c r="Y96" s="325"/>
      <c r="Z96" s="325"/>
      <c r="AA96" s="325"/>
      <c r="AB96" s="325"/>
      <c r="AC96" s="325"/>
      <c r="AD96" s="325"/>
      <c r="AE96" s="325"/>
      <c r="AF96" s="325"/>
      <c r="AG96" s="325"/>
      <c r="AH96" s="325"/>
      <c r="AL96" s="325"/>
      <c r="AM96" s="325"/>
      <c r="AN96" s="325"/>
      <c r="AO96" s="325"/>
      <c r="AP96" s="325"/>
      <c r="AQ96" s="325"/>
      <c r="AR96" s="325"/>
      <c r="AS96" s="325"/>
    </row>
    <row r="97" spans="20:45" x14ac:dyDescent="0.25"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L97" s="325"/>
      <c r="AM97" s="325"/>
      <c r="AN97" s="325"/>
      <c r="AO97" s="325"/>
      <c r="AP97" s="325"/>
      <c r="AQ97" s="325"/>
      <c r="AR97" s="325"/>
      <c r="AS97" s="325"/>
    </row>
    <row r="98" spans="20:45" x14ac:dyDescent="0.25">
      <c r="T98" s="325"/>
      <c r="U98" s="325"/>
      <c r="V98" s="325"/>
      <c r="W98" s="325"/>
      <c r="X98" s="325"/>
      <c r="Y98" s="325"/>
      <c r="Z98" s="325"/>
      <c r="AA98" s="325"/>
      <c r="AB98" s="325"/>
      <c r="AC98" s="325"/>
      <c r="AD98" s="325"/>
      <c r="AE98" s="325"/>
      <c r="AF98" s="325"/>
      <c r="AG98" s="325"/>
      <c r="AH98" s="325"/>
      <c r="AL98" s="325"/>
      <c r="AM98" s="325"/>
      <c r="AN98" s="325"/>
      <c r="AO98" s="325"/>
      <c r="AP98" s="325"/>
      <c r="AQ98" s="325"/>
      <c r="AR98" s="325"/>
      <c r="AS98" s="325"/>
    </row>
    <row r="99" spans="20:45" x14ac:dyDescent="0.25">
      <c r="T99" s="325"/>
      <c r="U99" s="325"/>
      <c r="V99" s="325"/>
      <c r="W99" s="325"/>
      <c r="X99" s="325"/>
      <c r="Y99" s="325"/>
      <c r="Z99" s="325"/>
      <c r="AA99" s="325"/>
      <c r="AB99" s="325"/>
      <c r="AC99" s="325"/>
      <c r="AD99" s="325"/>
      <c r="AE99" s="325"/>
      <c r="AF99" s="325"/>
      <c r="AG99" s="325"/>
      <c r="AH99" s="325"/>
      <c r="AL99" s="325"/>
      <c r="AM99" s="325"/>
      <c r="AN99" s="325"/>
      <c r="AO99" s="325"/>
      <c r="AP99" s="325"/>
      <c r="AQ99" s="325"/>
      <c r="AR99" s="325"/>
      <c r="AS99" s="325"/>
    </row>
    <row r="100" spans="20:45" x14ac:dyDescent="0.25">
      <c r="T100" s="325"/>
      <c r="U100" s="325"/>
      <c r="V100" s="325"/>
      <c r="W100" s="325"/>
      <c r="X100" s="325"/>
      <c r="Y100" s="325"/>
      <c r="Z100" s="325"/>
      <c r="AA100" s="325"/>
      <c r="AB100" s="325"/>
      <c r="AC100" s="325"/>
      <c r="AD100" s="325"/>
      <c r="AE100" s="325"/>
      <c r="AF100" s="325"/>
      <c r="AG100" s="325"/>
      <c r="AH100" s="325"/>
      <c r="AL100" s="325"/>
      <c r="AM100" s="325"/>
      <c r="AN100" s="325"/>
      <c r="AO100" s="325"/>
      <c r="AP100" s="325"/>
      <c r="AQ100" s="325"/>
      <c r="AR100" s="325"/>
      <c r="AS100" s="325"/>
    </row>
    <row r="101" spans="20:45" x14ac:dyDescent="0.25">
      <c r="T101" s="325"/>
      <c r="U101" s="325"/>
      <c r="V101" s="325"/>
      <c r="W101" s="325"/>
      <c r="X101" s="325"/>
      <c r="Y101" s="325"/>
      <c r="Z101" s="325"/>
      <c r="AA101" s="325"/>
      <c r="AB101" s="325"/>
      <c r="AC101" s="325"/>
      <c r="AD101" s="325"/>
      <c r="AE101" s="325"/>
      <c r="AF101" s="325"/>
      <c r="AG101" s="325"/>
      <c r="AH101" s="325"/>
      <c r="AL101" s="325"/>
      <c r="AM101" s="325"/>
      <c r="AN101" s="325"/>
      <c r="AO101" s="325"/>
      <c r="AP101" s="325"/>
      <c r="AQ101" s="325"/>
      <c r="AR101" s="325"/>
      <c r="AS101" s="325"/>
    </row>
    <row r="102" spans="20:45" x14ac:dyDescent="0.25">
      <c r="T102" s="325"/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25"/>
      <c r="AE102" s="325"/>
      <c r="AF102" s="325"/>
      <c r="AG102" s="325"/>
      <c r="AH102" s="325"/>
      <c r="AL102" s="325"/>
      <c r="AM102" s="325"/>
      <c r="AN102" s="325"/>
      <c r="AO102" s="325"/>
      <c r="AP102" s="325"/>
      <c r="AQ102" s="325"/>
      <c r="AR102" s="325"/>
      <c r="AS102" s="325"/>
    </row>
    <row r="103" spans="20:45" x14ac:dyDescent="0.25">
      <c r="T103" s="325"/>
      <c r="U103" s="325"/>
      <c r="V103" s="325"/>
      <c r="W103" s="325"/>
      <c r="X103" s="325"/>
      <c r="Y103" s="325"/>
      <c r="Z103" s="325"/>
      <c r="AA103" s="325"/>
      <c r="AB103" s="325"/>
      <c r="AC103" s="325"/>
      <c r="AD103" s="325"/>
      <c r="AE103" s="325"/>
      <c r="AF103" s="325"/>
      <c r="AG103" s="325"/>
      <c r="AH103" s="325"/>
      <c r="AL103" s="325"/>
      <c r="AM103" s="325"/>
      <c r="AN103" s="325"/>
      <c r="AO103" s="325"/>
      <c r="AP103" s="325"/>
      <c r="AQ103" s="325"/>
      <c r="AR103" s="325"/>
      <c r="AS103" s="325"/>
    </row>
    <row r="104" spans="20:45" x14ac:dyDescent="0.25">
      <c r="T104" s="325"/>
      <c r="U104" s="325"/>
      <c r="V104" s="325"/>
      <c r="W104" s="325"/>
      <c r="X104" s="325"/>
      <c r="Y104" s="325"/>
      <c r="Z104" s="325"/>
      <c r="AA104" s="325"/>
      <c r="AB104" s="325"/>
      <c r="AC104" s="325"/>
      <c r="AD104" s="325"/>
      <c r="AE104" s="325"/>
      <c r="AF104" s="325"/>
      <c r="AG104" s="325"/>
      <c r="AH104" s="325"/>
      <c r="AL104" s="325"/>
      <c r="AM104" s="325"/>
      <c r="AN104" s="325"/>
      <c r="AO104" s="325"/>
      <c r="AP104" s="325"/>
      <c r="AQ104" s="325"/>
      <c r="AR104" s="325"/>
      <c r="AS104" s="325"/>
    </row>
    <row r="105" spans="20:45" x14ac:dyDescent="0.25">
      <c r="T105" s="325"/>
      <c r="U105" s="325"/>
      <c r="V105" s="325"/>
      <c r="W105" s="325"/>
      <c r="X105" s="325"/>
      <c r="Y105" s="325"/>
      <c r="Z105" s="325"/>
      <c r="AA105" s="325"/>
      <c r="AB105" s="325"/>
      <c r="AC105" s="325"/>
      <c r="AD105" s="325"/>
      <c r="AE105" s="325"/>
      <c r="AF105" s="325"/>
      <c r="AG105" s="325"/>
      <c r="AH105" s="325"/>
      <c r="AL105" s="325"/>
      <c r="AM105" s="325"/>
      <c r="AN105" s="325"/>
      <c r="AO105" s="325"/>
      <c r="AP105" s="325"/>
      <c r="AQ105" s="325"/>
      <c r="AR105" s="325"/>
      <c r="AS105" s="325"/>
    </row>
    <row r="106" spans="20:45" x14ac:dyDescent="0.25">
      <c r="T106" s="325"/>
      <c r="U106" s="325"/>
      <c r="V106" s="325"/>
      <c r="W106" s="325"/>
      <c r="X106" s="325"/>
      <c r="Y106" s="325"/>
      <c r="Z106" s="325"/>
      <c r="AA106" s="325"/>
      <c r="AB106" s="325"/>
      <c r="AC106" s="325"/>
      <c r="AD106" s="325"/>
      <c r="AE106" s="325"/>
      <c r="AF106" s="325"/>
      <c r="AG106" s="325"/>
      <c r="AH106" s="325"/>
      <c r="AL106" s="325"/>
      <c r="AM106" s="325"/>
      <c r="AN106" s="325"/>
      <c r="AO106" s="325"/>
      <c r="AP106" s="325"/>
      <c r="AQ106" s="325"/>
      <c r="AR106" s="325"/>
      <c r="AS106" s="325"/>
    </row>
    <row r="107" spans="20:45" x14ac:dyDescent="0.25">
      <c r="T107" s="325"/>
      <c r="U107" s="325"/>
      <c r="V107" s="325"/>
      <c r="W107" s="325"/>
      <c r="X107" s="325"/>
      <c r="Y107" s="325"/>
      <c r="Z107" s="325"/>
      <c r="AA107" s="325"/>
      <c r="AB107" s="325"/>
      <c r="AC107" s="325"/>
      <c r="AD107" s="325"/>
      <c r="AE107" s="325"/>
      <c r="AF107" s="325"/>
      <c r="AG107" s="325"/>
      <c r="AH107" s="325"/>
      <c r="AL107" s="325"/>
      <c r="AM107" s="325"/>
      <c r="AN107" s="325"/>
      <c r="AO107" s="325"/>
      <c r="AP107" s="325"/>
      <c r="AQ107" s="325"/>
      <c r="AR107" s="325"/>
      <c r="AS107" s="325"/>
    </row>
    <row r="108" spans="20:45" x14ac:dyDescent="0.25">
      <c r="T108" s="325"/>
      <c r="U108" s="325"/>
      <c r="V108" s="325"/>
      <c r="W108" s="325"/>
      <c r="X108" s="325"/>
      <c r="Y108" s="325"/>
      <c r="Z108" s="325"/>
      <c r="AA108" s="325"/>
      <c r="AB108" s="325"/>
      <c r="AC108" s="325"/>
      <c r="AD108" s="325"/>
      <c r="AE108" s="325"/>
      <c r="AF108" s="325"/>
      <c r="AG108" s="325"/>
      <c r="AH108" s="325"/>
      <c r="AL108" s="325"/>
      <c r="AM108" s="325"/>
      <c r="AN108" s="325"/>
      <c r="AO108" s="325"/>
      <c r="AP108" s="325"/>
      <c r="AQ108" s="325"/>
      <c r="AR108" s="325"/>
      <c r="AS108" s="325"/>
    </row>
    <row r="109" spans="20:45" x14ac:dyDescent="0.25">
      <c r="T109" s="325"/>
      <c r="U109" s="325"/>
      <c r="V109" s="325"/>
      <c r="W109" s="325"/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L109" s="325"/>
      <c r="AM109" s="325"/>
      <c r="AN109" s="325"/>
      <c r="AO109" s="325"/>
      <c r="AP109" s="325"/>
      <c r="AQ109" s="325"/>
      <c r="AR109" s="325"/>
      <c r="AS109" s="325"/>
    </row>
    <row r="110" spans="20:45" x14ac:dyDescent="0.25">
      <c r="T110" s="325"/>
      <c r="U110" s="325"/>
      <c r="V110" s="325"/>
      <c r="W110" s="325"/>
      <c r="X110" s="325"/>
      <c r="Y110" s="325"/>
      <c r="Z110" s="325"/>
      <c r="AA110" s="325"/>
      <c r="AB110" s="325"/>
      <c r="AC110" s="325"/>
      <c r="AD110" s="325"/>
      <c r="AE110" s="325"/>
      <c r="AF110" s="325"/>
      <c r="AG110" s="325"/>
      <c r="AH110" s="325"/>
      <c r="AL110" s="325"/>
      <c r="AM110" s="325"/>
      <c r="AN110" s="325"/>
      <c r="AO110" s="325"/>
      <c r="AP110" s="325"/>
      <c r="AQ110" s="325"/>
      <c r="AR110" s="325"/>
      <c r="AS110" s="325"/>
    </row>
    <row r="111" spans="20:45" x14ac:dyDescent="0.25">
      <c r="T111" s="325"/>
      <c r="U111" s="325"/>
      <c r="V111" s="325"/>
      <c r="W111" s="325"/>
      <c r="X111" s="325"/>
      <c r="Y111" s="325"/>
      <c r="Z111" s="325"/>
      <c r="AA111" s="325"/>
      <c r="AB111" s="325"/>
      <c r="AC111" s="325"/>
      <c r="AD111" s="325"/>
      <c r="AE111" s="325"/>
      <c r="AF111" s="325"/>
      <c r="AG111" s="325"/>
      <c r="AH111" s="325"/>
      <c r="AL111" s="325"/>
      <c r="AM111" s="325"/>
      <c r="AN111" s="325"/>
      <c r="AO111" s="325"/>
      <c r="AP111" s="325"/>
      <c r="AQ111" s="325"/>
      <c r="AR111" s="325"/>
      <c r="AS111" s="325"/>
    </row>
    <row r="112" spans="20:45" x14ac:dyDescent="0.25">
      <c r="T112" s="325"/>
      <c r="U112" s="325"/>
      <c r="V112" s="325"/>
      <c r="W112" s="325"/>
      <c r="X112" s="325"/>
      <c r="Y112" s="325"/>
      <c r="Z112" s="325"/>
      <c r="AA112" s="325"/>
      <c r="AB112" s="325"/>
      <c r="AC112" s="325"/>
      <c r="AD112" s="325"/>
      <c r="AE112" s="325"/>
      <c r="AF112" s="325"/>
      <c r="AG112" s="325"/>
      <c r="AH112" s="325"/>
      <c r="AL112" s="325"/>
      <c r="AM112" s="325"/>
      <c r="AN112" s="325"/>
      <c r="AO112" s="325"/>
      <c r="AP112" s="325"/>
      <c r="AQ112" s="325"/>
      <c r="AR112" s="325"/>
      <c r="AS112" s="325"/>
    </row>
    <row r="113" spans="20:45" x14ac:dyDescent="0.25">
      <c r="T113" s="325"/>
      <c r="U113" s="325"/>
      <c r="V113" s="325"/>
      <c r="W113" s="325"/>
      <c r="X113" s="325"/>
      <c r="Y113" s="325"/>
      <c r="Z113" s="325"/>
      <c r="AA113" s="325"/>
      <c r="AB113" s="325"/>
      <c r="AC113" s="325"/>
      <c r="AD113" s="325"/>
      <c r="AE113" s="325"/>
      <c r="AF113" s="325"/>
      <c r="AG113" s="325"/>
      <c r="AH113" s="325"/>
      <c r="AL113" s="325"/>
      <c r="AM113" s="325"/>
      <c r="AN113" s="325"/>
      <c r="AO113" s="325"/>
      <c r="AP113" s="325"/>
      <c r="AQ113" s="325"/>
      <c r="AR113" s="325"/>
      <c r="AS113" s="325"/>
    </row>
    <row r="114" spans="20:45" x14ac:dyDescent="0.25">
      <c r="T114" s="325"/>
      <c r="U114" s="325"/>
      <c r="V114" s="325"/>
      <c r="W114" s="325"/>
      <c r="X114" s="325"/>
      <c r="Y114" s="325"/>
      <c r="Z114" s="325"/>
      <c r="AA114" s="325"/>
      <c r="AB114" s="325"/>
      <c r="AC114" s="325"/>
      <c r="AD114" s="325"/>
      <c r="AE114" s="325"/>
      <c r="AF114" s="325"/>
      <c r="AG114" s="325"/>
      <c r="AH114" s="325"/>
      <c r="AL114" s="325"/>
      <c r="AM114" s="325"/>
      <c r="AN114" s="325"/>
      <c r="AO114" s="325"/>
      <c r="AP114" s="325"/>
      <c r="AQ114" s="325"/>
      <c r="AR114" s="325"/>
      <c r="AS114" s="325"/>
    </row>
    <row r="115" spans="20:45" x14ac:dyDescent="0.25">
      <c r="T115" s="325"/>
      <c r="U115" s="325"/>
      <c r="V115" s="325"/>
      <c r="W115" s="325"/>
      <c r="X115" s="325"/>
      <c r="Y115" s="325"/>
      <c r="Z115" s="325"/>
      <c r="AA115" s="325"/>
      <c r="AB115" s="325"/>
      <c r="AC115" s="325"/>
      <c r="AD115" s="325"/>
      <c r="AE115" s="325"/>
      <c r="AF115" s="325"/>
      <c r="AG115" s="325"/>
      <c r="AH115" s="325"/>
      <c r="AL115" s="325"/>
      <c r="AM115" s="325"/>
      <c r="AN115" s="325"/>
      <c r="AO115" s="325"/>
      <c r="AP115" s="325"/>
      <c r="AQ115" s="325"/>
      <c r="AR115" s="325"/>
      <c r="AS115" s="325"/>
    </row>
    <row r="116" spans="20:45" x14ac:dyDescent="0.25">
      <c r="T116" s="325"/>
      <c r="U116" s="325"/>
      <c r="V116" s="325"/>
      <c r="W116" s="325"/>
      <c r="X116" s="325"/>
      <c r="Y116" s="325"/>
      <c r="Z116" s="325"/>
      <c r="AA116" s="325"/>
      <c r="AB116" s="325"/>
      <c r="AC116" s="325"/>
      <c r="AD116" s="325"/>
      <c r="AE116" s="325"/>
      <c r="AF116" s="325"/>
      <c r="AG116" s="325"/>
      <c r="AH116" s="325"/>
      <c r="AL116" s="325"/>
      <c r="AM116" s="325"/>
      <c r="AN116" s="325"/>
      <c r="AO116" s="325"/>
      <c r="AP116" s="325"/>
      <c r="AQ116" s="325"/>
      <c r="AR116" s="325"/>
      <c r="AS116" s="325"/>
    </row>
    <row r="117" spans="20:45" x14ac:dyDescent="0.25">
      <c r="T117" s="325"/>
      <c r="U117" s="325"/>
      <c r="V117" s="325"/>
      <c r="W117" s="325"/>
      <c r="X117" s="325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L117" s="325"/>
      <c r="AM117" s="325"/>
      <c r="AN117" s="325"/>
      <c r="AO117" s="325"/>
      <c r="AP117" s="325"/>
      <c r="AQ117" s="325"/>
      <c r="AR117" s="325"/>
      <c r="AS117" s="325"/>
    </row>
    <row r="118" spans="20:45" x14ac:dyDescent="0.25">
      <c r="T118" s="325"/>
      <c r="U118" s="325"/>
      <c r="V118" s="325"/>
      <c r="W118" s="325"/>
      <c r="X118" s="325"/>
      <c r="Y118" s="325"/>
      <c r="Z118" s="325"/>
      <c r="AA118" s="325"/>
      <c r="AB118" s="325"/>
      <c r="AC118" s="325"/>
      <c r="AD118" s="325"/>
      <c r="AE118" s="325"/>
      <c r="AF118" s="325"/>
      <c r="AG118" s="325"/>
      <c r="AH118" s="325"/>
      <c r="AL118" s="325"/>
      <c r="AM118" s="325"/>
      <c r="AN118" s="325"/>
      <c r="AO118" s="325"/>
      <c r="AP118" s="325"/>
      <c r="AQ118" s="325"/>
      <c r="AR118" s="325"/>
      <c r="AS118" s="325"/>
    </row>
    <row r="119" spans="20:45" x14ac:dyDescent="0.25">
      <c r="T119" s="325"/>
      <c r="U119" s="325"/>
      <c r="V119" s="325"/>
      <c r="W119" s="325"/>
      <c r="X119" s="325"/>
      <c r="Y119" s="325"/>
      <c r="Z119" s="325"/>
      <c r="AA119" s="325"/>
      <c r="AB119" s="325"/>
      <c r="AC119" s="325"/>
      <c r="AD119" s="325"/>
      <c r="AE119" s="325"/>
      <c r="AF119" s="325"/>
      <c r="AG119" s="325"/>
      <c r="AH119" s="325"/>
      <c r="AL119" s="325"/>
      <c r="AM119" s="325"/>
      <c r="AN119" s="325"/>
      <c r="AO119" s="325"/>
      <c r="AP119" s="325"/>
      <c r="AQ119" s="325"/>
      <c r="AR119" s="325"/>
      <c r="AS119" s="325"/>
    </row>
    <row r="120" spans="20:45" x14ac:dyDescent="0.25">
      <c r="T120" s="325"/>
      <c r="U120" s="325"/>
      <c r="V120" s="325"/>
      <c r="W120" s="325"/>
      <c r="X120" s="325"/>
      <c r="Y120" s="325"/>
      <c r="Z120" s="325"/>
      <c r="AA120" s="325"/>
      <c r="AB120" s="325"/>
      <c r="AC120" s="325"/>
      <c r="AD120" s="325"/>
      <c r="AE120" s="325"/>
      <c r="AF120" s="325"/>
      <c r="AG120" s="325"/>
      <c r="AH120" s="325"/>
      <c r="AL120" s="325"/>
      <c r="AM120" s="325"/>
      <c r="AN120" s="325"/>
      <c r="AO120" s="325"/>
      <c r="AP120" s="325"/>
      <c r="AQ120" s="325"/>
      <c r="AR120" s="325"/>
      <c r="AS120" s="325"/>
    </row>
    <row r="121" spans="20:45" x14ac:dyDescent="0.25">
      <c r="T121" s="325"/>
      <c r="U121" s="325"/>
      <c r="V121" s="325"/>
      <c r="W121" s="325"/>
      <c r="X121" s="325"/>
      <c r="Y121" s="325"/>
      <c r="Z121" s="325"/>
      <c r="AA121" s="325"/>
      <c r="AB121" s="325"/>
      <c r="AC121" s="325"/>
      <c r="AD121" s="325"/>
      <c r="AE121" s="325"/>
      <c r="AF121" s="325"/>
      <c r="AG121" s="325"/>
      <c r="AH121" s="325"/>
      <c r="AL121" s="325"/>
      <c r="AM121" s="325"/>
      <c r="AN121" s="325"/>
      <c r="AO121" s="325"/>
      <c r="AP121" s="325"/>
      <c r="AQ121" s="325"/>
      <c r="AR121" s="325"/>
      <c r="AS121" s="325"/>
    </row>
    <row r="122" spans="20:45" x14ac:dyDescent="0.25">
      <c r="T122" s="325"/>
      <c r="U122" s="325"/>
      <c r="V122" s="325"/>
      <c r="W122" s="325"/>
      <c r="X122" s="325"/>
      <c r="Y122" s="325"/>
      <c r="Z122" s="325"/>
      <c r="AA122" s="325"/>
      <c r="AB122" s="325"/>
      <c r="AC122" s="325"/>
      <c r="AD122" s="325"/>
      <c r="AE122" s="325"/>
      <c r="AF122" s="325"/>
      <c r="AG122" s="325"/>
      <c r="AH122" s="325"/>
      <c r="AL122" s="325"/>
      <c r="AM122" s="325"/>
      <c r="AN122" s="325"/>
      <c r="AO122" s="325"/>
      <c r="AP122" s="325"/>
      <c r="AQ122" s="325"/>
      <c r="AR122" s="325"/>
      <c r="AS122" s="325"/>
    </row>
    <row r="123" spans="20:45" x14ac:dyDescent="0.25">
      <c r="T123" s="325"/>
      <c r="U123" s="325"/>
      <c r="V123" s="325"/>
      <c r="W123" s="325"/>
      <c r="X123" s="325"/>
      <c r="Y123" s="325"/>
      <c r="Z123" s="325"/>
      <c r="AA123" s="325"/>
      <c r="AB123" s="325"/>
      <c r="AC123" s="325"/>
      <c r="AD123" s="325"/>
      <c r="AE123" s="325"/>
      <c r="AF123" s="325"/>
      <c r="AG123" s="325"/>
      <c r="AH123" s="325"/>
      <c r="AL123" s="325"/>
      <c r="AM123" s="325"/>
      <c r="AN123" s="325"/>
      <c r="AO123" s="325"/>
      <c r="AP123" s="325"/>
      <c r="AQ123" s="325"/>
      <c r="AR123" s="325"/>
      <c r="AS123" s="325"/>
    </row>
    <row r="124" spans="20:45" x14ac:dyDescent="0.25">
      <c r="T124" s="325"/>
      <c r="U124" s="325"/>
      <c r="V124" s="325"/>
      <c r="W124" s="325"/>
      <c r="X124" s="325"/>
      <c r="Y124" s="325"/>
      <c r="Z124" s="325"/>
      <c r="AA124" s="325"/>
      <c r="AB124" s="325"/>
      <c r="AC124" s="325"/>
      <c r="AD124" s="325"/>
      <c r="AE124" s="325"/>
      <c r="AF124" s="325"/>
      <c r="AG124" s="325"/>
      <c r="AH124" s="325"/>
      <c r="AL124" s="325"/>
      <c r="AM124" s="325"/>
      <c r="AN124" s="325"/>
      <c r="AO124" s="325"/>
      <c r="AP124" s="325"/>
      <c r="AQ124" s="325"/>
      <c r="AR124" s="325"/>
      <c r="AS124" s="325"/>
    </row>
    <row r="125" spans="20:45" x14ac:dyDescent="0.25">
      <c r="T125" s="325"/>
      <c r="U125" s="325"/>
      <c r="V125" s="325"/>
      <c r="W125" s="325"/>
      <c r="X125" s="325"/>
      <c r="Y125" s="325"/>
      <c r="Z125" s="325"/>
      <c r="AA125" s="325"/>
      <c r="AB125" s="325"/>
      <c r="AC125" s="325"/>
      <c r="AD125" s="325"/>
      <c r="AE125" s="325"/>
      <c r="AF125" s="325"/>
      <c r="AG125" s="325"/>
      <c r="AH125" s="325"/>
      <c r="AL125" s="325"/>
      <c r="AM125" s="325"/>
      <c r="AN125" s="325"/>
      <c r="AO125" s="325"/>
      <c r="AP125" s="325"/>
      <c r="AQ125" s="325"/>
      <c r="AR125" s="325"/>
      <c r="AS125" s="325"/>
    </row>
    <row r="126" spans="20:45" x14ac:dyDescent="0.25">
      <c r="T126" s="325"/>
      <c r="U126" s="325"/>
      <c r="V126" s="325"/>
      <c r="W126" s="325"/>
      <c r="X126" s="325"/>
      <c r="Y126" s="325"/>
      <c r="Z126" s="325"/>
      <c r="AA126" s="325"/>
      <c r="AB126" s="325"/>
      <c r="AC126" s="325"/>
      <c r="AD126" s="325"/>
      <c r="AE126" s="325"/>
      <c r="AF126" s="325"/>
      <c r="AG126" s="325"/>
      <c r="AH126" s="325"/>
      <c r="AL126" s="325"/>
      <c r="AM126" s="325"/>
      <c r="AN126" s="325"/>
      <c r="AO126" s="325"/>
      <c r="AP126" s="325"/>
      <c r="AQ126" s="325"/>
      <c r="AR126" s="325"/>
      <c r="AS126" s="325"/>
    </row>
    <row r="127" spans="20:45" x14ac:dyDescent="0.25">
      <c r="T127" s="325"/>
      <c r="U127" s="325"/>
      <c r="V127" s="325"/>
      <c r="W127" s="325"/>
      <c r="X127" s="325"/>
      <c r="Y127" s="325"/>
      <c r="Z127" s="325"/>
      <c r="AA127" s="325"/>
      <c r="AB127" s="325"/>
      <c r="AC127" s="325"/>
      <c r="AD127" s="325"/>
      <c r="AE127" s="325"/>
      <c r="AF127" s="325"/>
      <c r="AG127" s="325"/>
      <c r="AH127" s="325"/>
      <c r="AL127" s="325"/>
      <c r="AM127" s="325"/>
      <c r="AN127" s="325"/>
      <c r="AO127" s="325"/>
      <c r="AP127" s="325"/>
      <c r="AQ127" s="325"/>
      <c r="AR127" s="325"/>
      <c r="AS127" s="325"/>
    </row>
    <row r="128" spans="20:45" x14ac:dyDescent="0.25">
      <c r="T128" s="325"/>
      <c r="U128" s="325"/>
      <c r="V128" s="325"/>
      <c r="W128" s="325"/>
      <c r="X128" s="325"/>
      <c r="Y128" s="325"/>
      <c r="Z128" s="325"/>
      <c r="AA128" s="325"/>
      <c r="AB128" s="325"/>
      <c r="AC128" s="325"/>
      <c r="AD128" s="325"/>
      <c r="AE128" s="325"/>
      <c r="AF128" s="325"/>
      <c r="AG128" s="325"/>
      <c r="AH128" s="325"/>
      <c r="AL128" s="325"/>
      <c r="AM128" s="325"/>
      <c r="AN128" s="325"/>
      <c r="AO128" s="325"/>
      <c r="AP128" s="325"/>
      <c r="AQ128" s="325"/>
      <c r="AR128" s="325"/>
      <c r="AS128" s="325"/>
    </row>
    <row r="129" spans="20:45" x14ac:dyDescent="0.25">
      <c r="T129" s="325"/>
      <c r="U129" s="325"/>
      <c r="V129" s="325"/>
      <c r="W129" s="325"/>
      <c r="X129" s="325"/>
      <c r="Y129" s="325"/>
      <c r="Z129" s="325"/>
      <c r="AA129" s="325"/>
      <c r="AB129" s="325"/>
      <c r="AC129" s="325"/>
      <c r="AD129" s="325"/>
      <c r="AE129" s="325"/>
      <c r="AF129" s="325"/>
      <c r="AG129" s="325"/>
      <c r="AH129" s="325"/>
      <c r="AL129" s="325"/>
      <c r="AM129" s="325"/>
      <c r="AN129" s="325"/>
      <c r="AO129" s="325"/>
      <c r="AP129" s="325"/>
      <c r="AQ129" s="325"/>
      <c r="AR129" s="325"/>
      <c r="AS129" s="325"/>
    </row>
    <row r="130" spans="20:45" x14ac:dyDescent="0.25">
      <c r="T130" s="325"/>
      <c r="U130" s="325"/>
      <c r="V130" s="325"/>
      <c r="W130" s="325"/>
      <c r="X130" s="325"/>
      <c r="Y130" s="325"/>
      <c r="Z130" s="325"/>
      <c r="AA130" s="325"/>
      <c r="AB130" s="325"/>
      <c r="AC130" s="325"/>
      <c r="AD130" s="325"/>
      <c r="AE130" s="325"/>
      <c r="AF130" s="325"/>
      <c r="AG130" s="325"/>
      <c r="AH130" s="325"/>
      <c r="AL130" s="325"/>
      <c r="AM130" s="325"/>
      <c r="AN130" s="325"/>
      <c r="AO130" s="325"/>
      <c r="AP130" s="325"/>
      <c r="AQ130" s="325"/>
      <c r="AR130" s="325"/>
      <c r="AS130" s="325"/>
    </row>
    <row r="131" spans="20:45" x14ac:dyDescent="0.25">
      <c r="T131" s="325"/>
      <c r="U131" s="325"/>
      <c r="V131" s="325"/>
      <c r="W131" s="325"/>
      <c r="X131" s="325"/>
      <c r="Y131" s="325"/>
      <c r="Z131" s="325"/>
      <c r="AA131" s="325"/>
      <c r="AB131" s="325"/>
      <c r="AC131" s="325"/>
      <c r="AD131" s="325"/>
      <c r="AE131" s="325"/>
      <c r="AF131" s="325"/>
      <c r="AG131" s="325"/>
      <c r="AH131" s="325"/>
      <c r="AL131" s="325"/>
      <c r="AM131" s="325"/>
      <c r="AN131" s="325"/>
      <c r="AO131" s="325"/>
      <c r="AP131" s="325"/>
      <c r="AQ131" s="325"/>
      <c r="AR131" s="325"/>
      <c r="AS131" s="325"/>
    </row>
    <row r="132" spans="20:45" x14ac:dyDescent="0.25">
      <c r="T132" s="325"/>
      <c r="U132" s="325"/>
      <c r="V132" s="325"/>
      <c r="W132" s="325"/>
      <c r="X132" s="325"/>
      <c r="Y132" s="325"/>
      <c r="Z132" s="325"/>
      <c r="AA132" s="325"/>
      <c r="AB132" s="325"/>
      <c r="AC132" s="325"/>
      <c r="AD132" s="325"/>
      <c r="AE132" s="325"/>
      <c r="AF132" s="325"/>
      <c r="AG132" s="325"/>
      <c r="AH132" s="325"/>
      <c r="AL132" s="325"/>
      <c r="AM132" s="325"/>
      <c r="AN132" s="325"/>
      <c r="AO132" s="325"/>
      <c r="AP132" s="325"/>
      <c r="AQ132" s="325"/>
      <c r="AR132" s="325"/>
      <c r="AS132" s="325"/>
    </row>
    <row r="133" spans="20:45" x14ac:dyDescent="0.25">
      <c r="T133" s="325"/>
      <c r="U133" s="325"/>
      <c r="V133" s="325"/>
      <c r="W133" s="325"/>
      <c r="X133" s="325"/>
      <c r="Y133" s="325"/>
      <c r="Z133" s="325"/>
      <c r="AA133" s="325"/>
      <c r="AB133" s="325"/>
      <c r="AC133" s="325"/>
      <c r="AD133" s="325"/>
      <c r="AE133" s="325"/>
      <c r="AF133" s="325"/>
      <c r="AG133" s="325"/>
      <c r="AH133" s="325"/>
      <c r="AL133" s="325"/>
      <c r="AM133" s="325"/>
      <c r="AN133" s="325"/>
      <c r="AO133" s="325"/>
      <c r="AP133" s="325"/>
      <c r="AQ133" s="325"/>
      <c r="AR133" s="325"/>
      <c r="AS133" s="325"/>
    </row>
    <row r="134" spans="20:45" x14ac:dyDescent="0.25">
      <c r="T134" s="325"/>
      <c r="U134" s="325"/>
      <c r="V134" s="325"/>
      <c r="W134" s="325"/>
      <c r="X134" s="325"/>
      <c r="Y134" s="325"/>
      <c r="Z134" s="325"/>
      <c r="AA134" s="325"/>
      <c r="AB134" s="325"/>
      <c r="AC134" s="325"/>
      <c r="AD134" s="325"/>
      <c r="AE134" s="325"/>
      <c r="AF134" s="325"/>
      <c r="AG134" s="325"/>
      <c r="AH134" s="325"/>
      <c r="AL134" s="325"/>
      <c r="AM134" s="325"/>
      <c r="AN134" s="325"/>
      <c r="AO134" s="325"/>
      <c r="AP134" s="325"/>
      <c r="AQ134" s="325"/>
      <c r="AR134" s="325"/>
      <c r="AS134" s="325"/>
    </row>
    <row r="135" spans="20:45" x14ac:dyDescent="0.25">
      <c r="T135" s="325"/>
      <c r="U135" s="325"/>
      <c r="V135" s="325"/>
      <c r="W135" s="325"/>
      <c r="X135" s="325"/>
      <c r="Y135" s="325"/>
      <c r="Z135" s="325"/>
      <c r="AA135" s="325"/>
      <c r="AB135" s="325"/>
      <c r="AC135" s="325"/>
      <c r="AD135" s="325"/>
      <c r="AE135" s="325"/>
      <c r="AF135" s="325"/>
      <c r="AG135" s="325"/>
      <c r="AH135" s="325"/>
      <c r="AL135" s="325"/>
      <c r="AM135" s="325"/>
      <c r="AN135" s="325"/>
      <c r="AO135" s="325"/>
      <c r="AP135" s="325"/>
      <c r="AQ135" s="325"/>
      <c r="AR135" s="325"/>
      <c r="AS135" s="325"/>
    </row>
    <row r="136" spans="20:45" x14ac:dyDescent="0.25">
      <c r="T136" s="325"/>
      <c r="U136" s="325"/>
      <c r="V136" s="325"/>
      <c r="W136" s="325"/>
      <c r="X136" s="325"/>
      <c r="Y136" s="325"/>
      <c r="Z136" s="325"/>
      <c r="AA136" s="325"/>
      <c r="AB136" s="325"/>
      <c r="AC136" s="325"/>
      <c r="AD136" s="325"/>
      <c r="AE136" s="325"/>
      <c r="AF136" s="325"/>
      <c r="AG136" s="325"/>
      <c r="AH136" s="325"/>
      <c r="AL136" s="325"/>
      <c r="AM136" s="325"/>
      <c r="AN136" s="325"/>
      <c r="AO136" s="325"/>
      <c r="AP136" s="325"/>
      <c r="AQ136" s="325"/>
      <c r="AR136" s="325"/>
      <c r="AS136" s="325"/>
    </row>
    <row r="137" spans="20:45" x14ac:dyDescent="0.25"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325"/>
      <c r="AF137" s="325"/>
      <c r="AG137" s="325"/>
      <c r="AH137" s="325"/>
      <c r="AL137" s="325"/>
      <c r="AM137" s="325"/>
      <c r="AN137" s="325"/>
      <c r="AO137" s="325"/>
      <c r="AP137" s="325"/>
      <c r="AQ137" s="325"/>
      <c r="AR137" s="325"/>
      <c r="AS137" s="325"/>
    </row>
    <row r="138" spans="20:45" x14ac:dyDescent="0.25">
      <c r="T138" s="325"/>
      <c r="U138" s="325"/>
      <c r="V138" s="325"/>
      <c r="W138" s="325"/>
      <c r="X138" s="325"/>
      <c r="Y138" s="325"/>
      <c r="Z138" s="325"/>
      <c r="AA138" s="325"/>
      <c r="AB138" s="325"/>
      <c r="AC138" s="325"/>
      <c r="AD138" s="325"/>
      <c r="AE138" s="325"/>
      <c r="AF138" s="325"/>
      <c r="AG138" s="325"/>
      <c r="AH138" s="325"/>
      <c r="AL138" s="325"/>
      <c r="AM138" s="325"/>
      <c r="AN138" s="325"/>
      <c r="AO138" s="325"/>
      <c r="AP138" s="325"/>
      <c r="AQ138" s="325"/>
      <c r="AR138" s="325"/>
      <c r="AS138" s="325"/>
    </row>
    <row r="139" spans="20:45" x14ac:dyDescent="0.25">
      <c r="T139" s="325"/>
      <c r="U139" s="325"/>
      <c r="V139" s="325"/>
      <c r="W139" s="325"/>
      <c r="X139" s="325"/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325"/>
      <c r="AL139" s="325"/>
      <c r="AM139" s="325"/>
      <c r="AN139" s="325"/>
      <c r="AO139" s="325"/>
      <c r="AP139" s="325"/>
      <c r="AQ139" s="325"/>
      <c r="AR139" s="325"/>
      <c r="AS139" s="325"/>
    </row>
    <row r="140" spans="20:45" x14ac:dyDescent="0.25">
      <c r="T140" s="325"/>
      <c r="U140" s="325"/>
      <c r="V140" s="325"/>
      <c r="W140" s="325"/>
      <c r="X140" s="325"/>
      <c r="Y140" s="325"/>
      <c r="Z140" s="325"/>
      <c r="AA140" s="325"/>
      <c r="AB140" s="325"/>
      <c r="AC140" s="325"/>
      <c r="AD140" s="325"/>
      <c r="AE140" s="325"/>
      <c r="AF140" s="325"/>
      <c r="AG140" s="325"/>
      <c r="AH140" s="325"/>
      <c r="AL140" s="325"/>
      <c r="AM140" s="325"/>
      <c r="AN140" s="325"/>
      <c r="AO140" s="325"/>
      <c r="AP140" s="325"/>
      <c r="AQ140" s="325"/>
      <c r="AR140" s="325"/>
      <c r="AS140" s="325"/>
    </row>
  </sheetData>
  <mergeCells count="1">
    <mergeCell ref="A4:C4"/>
  </mergeCells>
  <phoneticPr fontId="62" type="noConversion"/>
  <conditionalFormatting sqref="B22 B24 B26 B28 B30 B32 B34 B36 B38 B40 B42 B44 B46 B48 B50 B52">
    <cfRule type="cellIs" dxfId="26" priority="7" stopIfTrue="1" operator="equal">
      <formula>"QA"</formula>
    </cfRule>
    <cfRule type="cellIs" dxfId="25" priority="8" stopIfTrue="1" operator="equal">
      <formula>"DA"</formula>
    </cfRule>
  </conditionalFormatting>
  <conditionalFormatting sqref="E7 E21">
    <cfRule type="expression" dxfId="24" priority="5" stopIfTrue="1">
      <formula>$E7&lt;5</formula>
    </cfRule>
  </conditionalFormatting>
  <conditionalFormatting sqref="E22 E24 E26 E28 E30 E32 E34 E36 E38 E40 E42 E44 E46 E48 E50 E52">
    <cfRule type="expression" dxfId="23" priority="13" stopIfTrue="1">
      <formula>AND($E22&lt;9,$C22&gt;0)</formula>
    </cfRule>
  </conditionalFormatting>
  <conditionalFormatting sqref="F7 F9 F11 F13 F15 F17 F19 F21:F22">
    <cfRule type="cellIs" dxfId="22" priority="4" stopIfTrue="1" operator="equal">
      <formula>"Bye"</formula>
    </cfRule>
  </conditionalFormatting>
  <conditionalFormatting sqref="F24 F26 F28 F30 F32 F34 F36 F38 F40 F42 F44 F46 F48 F50">
    <cfRule type="cellIs" dxfId="2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20" priority="12" stopIfTrue="1">
      <formula>AND($E22&lt;9,$C22&gt;0)</formula>
    </cfRule>
  </conditionalFormatting>
  <conditionalFormatting sqref="H7 H9 H11 H13 H15 H17 H19 H21">
    <cfRule type="expression" dxfId="19" priority="17" stopIfTrue="1">
      <formula>AND($E7&lt;9,$C7&gt;0)</formula>
    </cfRule>
  </conditionalFormatting>
  <conditionalFormatting sqref="I8 K10 I12 M14 I16 K18 I20 I23 K25 I27 M29 I31 K33 I35 I39 K41 I43 M45 I47 K49 I51">
    <cfRule type="expression" dxfId="18" priority="14" stopIfTrue="1">
      <formula>AND($O$1="CU",I8="Umpire")</formula>
    </cfRule>
    <cfRule type="expression" dxfId="17" priority="15" stopIfTrue="1">
      <formula>AND($O$1="CU",I8&lt;&gt;"Umpire",J8&lt;&gt;"")</formula>
    </cfRule>
    <cfRule type="expression" dxfId="16" priority="16" stopIfTrue="1">
      <formula>AND($O$1="CU",I8&lt;&gt;"Umpire")</formula>
    </cfRule>
  </conditionalFormatting>
  <conditionalFormatting sqref="J8 L10 J12 N14 J16 L18 J20 R62">
    <cfRule type="expression" dxfId="15" priority="6" stopIfTrue="1">
      <formula>$O$1="CU"</formula>
    </cfRule>
  </conditionalFormatting>
  <conditionalFormatting sqref="K8 M10 K12 O14 K16 M18 K20 K23 M25 K27 O29 K31 M33 K35 K39 M41 K43 O45 K47 M49 K51">
    <cfRule type="expression" dxfId="14" priority="9" stopIfTrue="1">
      <formula>J8="as"</formula>
    </cfRule>
    <cfRule type="expression" dxfId="13" priority="10" stopIfTrue="1">
      <formula>J8="bs"</formula>
    </cfRule>
  </conditionalFormatting>
  <conditionalFormatting sqref="O16">
    <cfRule type="expression" dxfId="12" priority="1" stopIfTrue="1">
      <formula>AND($O$1="CU",O16="Umpire")</formula>
    </cfRule>
    <cfRule type="expression" dxfId="11" priority="2" stopIfTrue="1">
      <formula>AND($O$1="CU",O16&lt;&gt;"Umpire",P16&lt;&gt;"")</formula>
    </cfRule>
    <cfRule type="expression" dxfId="1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F4BAC38D-04D0-4243-85DE-401205A9404B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678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78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0F4E-1DA6-4683-9AC7-F813B0B34604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7" sqref="B7:P81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>
        <f>Altalanos!$A$8</f>
        <v>0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 t="s">
        <v>181</v>
      </c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143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/>
      <c r="C7" s="93"/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/>
      <c r="C8" s="93"/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/>
      <c r="C9" s="93"/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/>
      <c r="C10" s="93"/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/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/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/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/>
      <c r="I33" s="233"/>
      <c r="J33" s="237"/>
      <c r="K33" s="233"/>
      <c r="L33" s="229"/>
      <c r="M33" s="95"/>
      <c r="N33" s="113"/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/>
      <c r="I34" s="233"/>
      <c r="J34" s="237"/>
      <c r="K34" s="233"/>
      <c r="L34" s="229"/>
      <c r="M34" s="95"/>
      <c r="N34" s="113"/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/>
      <c r="I35" s="233"/>
      <c r="J35" s="237"/>
      <c r="K35" s="233"/>
      <c r="L35" s="229"/>
      <c r="M35" s="95"/>
      <c r="N35" s="113"/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/>
      <c r="I36" s="233"/>
      <c r="J36" s="237"/>
      <c r="K36" s="233"/>
      <c r="L36" s="229"/>
      <c r="M36" s="95"/>
      <c r="N36" s="113"/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/>
      <c r="I37" s="233"/>
      <c r="J37" s="237"/>
      <c r="K37" s="233"/>
      <c r="L37" s="229"/>
      <c r="M37" s="95"/>
      <c r="N37" s="113"/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/>
      <c r="I38" s="233"/>
      <c r="J38" s="237"/>
      <c r="K38" s="233"/>
      <c r="L38" s="229"/>
      <c r="M38" s="95"/>
      <c r="N38" s="113"/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/>
      <c r="I39" s="233"/>
      <c r="J39" s="237"/>
      <c r="K39" s="233"/>
      <c r="L39" s="229"/>
      <c r="M39" s="95"/>
      <c r="N39" s="113"/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/>
      <c r="I40" s="233"/>
      <c r="J40" s="237"/>
      <c r="K40" s="233"/>
      <c r="L40" s="229"/>
      <c r="M40" s="95"/>
      <c r="N40" s="113"/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/>
      <c r="I41" s="233"/>
      <c r="J41" s="237"/>
      <c r="K41" s="233"/>
      <c r="L41" s="229"/>
      <c r="M41" s="95"/>
      <c r="N41" s="113"/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/>
      <c r="I42" s="233"/>
      <c r="J42" s="237"/>
      <c r="K42" s="233"/>
      <c r="L42" s="229"/>
      <c r="M42" s="95"/>
      <c r="N42" s="113"/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/>
      <c r="I43" s="233"/>
      <c r="J43" s="237"/>
      <c r="K43" s="233"/>
      <c r="L43" s="229"/>
      <c r="M43" s="95"/>
      <c r="N43" s="113"/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/>
      <c r="I44" s="233"/>
      <c r="J44" s="237"/>
      <c r="K44" s="233"/>
      <c r="L44" s="229"/>
      <c r="M44" s="95"/>
      <c r="N44" s="113"/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/>
      <c r="I45" s="233"/>
      <c r="J45" s="237"/>
      <c r="K45" s="233"/>
      <c r="L45" s="229"/>
      <c r="M45" s="95"/>
      <c r="N45" s="113"/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/>
      <c r="I46" s="233"/>
      <c r="J46" s="237"/>
      <c r="K46" s="233"/>
      <c r="L46" s="229"/>
      <c r="M46" s="95"/>
      <c r="N46" s="113"/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/>
      <c r="I47" s="233"/>
      <c r="J47" s="237"/>
      <c r="K47" s="233"/>
      <c r="L47" s="229"/>
      <c r="M47" s="95"/>
      <c r="N47" s="113"/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/>
      <c r="I48" s="233"/>
      <c r="J48" s="237"/>
      <c r="K48" s="233"/>
      <c r="L48" s="229"/>
      <c r="M48" s="95"/>
      <c r="N48" s="113"/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/>
      <c r="I49" s="233"/>
      <c r="J49" s="237"/>
      <c r="K49" s="233"/>
      <c r="L49" s="229"/>
      <c r="M49" s="95"/>
      <c r="N49" s="113"/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/>
      <c r="I50" s="233"/>
      <c r="J50" s="237"/>
      <c r="K50" s="233"/>
      <c r="L50" s="229"/>
      <c r="M50" s="95"/>
      <c r="N50" s="113"/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/>
      <c r="I51" s="233"/>
      <c r="J51" s="237"/>
      <c r="K51" s="233"/>
      <c r="L51" s="229"/>
      <c r="M51" s="95"/>
      <c r="N51" s="113"/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/>
      <c r="I52" s="233"/>
      <c r="J52" s="237"/>
      <c r="K52" s="233"/>
      <c r="L52" s="229"/>
      <c r="M52" s="95"/>
      <c r="N52" s="113"/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/>
      <c r="I53" s="233"/>
      <c r="J53" s="237"/>
      <c r="K53" s="233"/>
      <c r="L53" s="229"/>
      <c r="M53" s="95"/>
      <c r="N53" s="113"/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/>
      <c r="I54" s="233"/>
      <c r="J54" s="237"/>
      <c r="K54" s="233"/>
      <c r="L54" s="229"/>
      <c r="M54" s="95"/>
      <c r="N54" s="113"/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/>
      <c r="I55" s="233"/>
      <c r="J55" s="237"/>
      <c r="K55" s="233"/>
      <c r="L55" s="229"/>
      <c r="M55" s="95"/>
      <c r="N55" s="113"/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/>
      <c r="I56" s="233"/>
      <c r="J56" s="237"/>
      <c r="K56" s="233"/>
      <c r="L56" s="229"/>
      <c r="M56" s="95"/>
      <c r="N56" s="113"/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/>
      <c r="I57" s="233"/>
      <c r="J57" s="237"/>
      <c r="K57" s="233"/>
      <c r="L57" s="229"/>
      <c r="M57" s="95"/>
      <c r="N57" s="113"/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/>
      <c r="I58" s="233"/>
      <c r="J58" s="237"/>
      <c r="K58" s="233"/>
      <c r="L58" s="229"/>
      <c r="M58" s="95"/>
      <c r="N58" s="113"/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/>
      <c r="I59" s="233"/>
      <c r="J59" s="237"/>
      <c r="K59" s="233"/>
      <c r="L59" s="229"/>
      <c r="M59" s="95"/>
      <c r="N59" s="113"/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/>
      <c r="I60" s="233"/>
      <c r="J60" s="237"/>
      <c r="K60" s="233"/>
      <c r="L60" s="229"/>
      <c r="M60" s="95"/>
      <c r="N60" s="113"/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/>
      <c r="I61" s="233"/>
      <c r="J61" s="237"/>
      <c r="K61" s="233"/>
      <c r="L61" s="229"/>
      <c r="M61" s="95"/>
      <c r="N61" s="113"/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/>
      <c r="I62" s="233"/>
      <c r="J62" s="237"/>
      <c r="K62" s="233"/>
      <c r="L62" s="229"/>
      <c r="M62" s="95"/>
      <c r="N62" s="113"/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/>
      <c r="I63" s="233"/>
      <c r="J63" s="237"/>
      <c r="K63" s="233"/>
      <c r="L63" s="229"/>
      <c r="M63" s="95"/>
      <c r="N63" s="113"/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/>
      <c r="I64" s="233"/>
      <c r="J64" s="237"/>
      <c r="K64" s="233"/>
      <c r="L64" s="229"/>
      <c r="M64" s="95"/>
      <c r="N64" s="113"/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/>
      <c r="I65" s="233"/>
      <c r="J65" s="237"/>
      <c r="K65" s="233"/>
      <c r="L65" s="229"/>
      <c r="M65" s="95"/>
      <c r="N65" s="113"/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/>
      <c r="I66" s="233"/>
      <c r="J66" s="237"/>
      <c r="K66" s="233"/>
      <c r="L66" s="229"/>
      <c r="M66" s="95"/>
      <c r="N66" s="113"/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/>
      <c r="I67" s="233"/>
      <c r="J67" s="237"/>
      <c r="K67" s="233"/>
      <c r="L67" s="229"/>
      <c r="M67" s="95"/>
      <c r="N67" s="113"/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/>
      <c r="I68" s="233"/>
      <c r="J68" s="237"/>
      <c r="K68" s="233"/>
      <c r="L68" s="229"/>
      <c r="M68" s="95"/>
      <c r="N68" s="113"/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/>
      <c r="I69" s="233"/>
      <c r="J69" s="237"/>
      <c r="K69" s="233"/>
      <c r="L69" s="229"/>
      <c r="M69" s="95"/>
      <c r="N69" s="113"/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/>
      <c r="I70" s="233"/>
      <c r="J70" s="237"/>
      <c r="K70" s="233"/>
      <c r="L70" s="229"/>
      <c r="M70" s="95"/>
      <c r="N70" s="113"/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/>
      <c r="I71" s="233"/>
      <c r="J71" s="237"/>
      <c r="K71" s="233"/>
      <c r="L71" s="229"/>
      <c r="M71" s="95"/>
      <c r="N71" s="113"/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/>
      <c r="I72" s="233"/>
      <c r="J72" s="237"/>
      <c r="K72" s="233"/>
      <c r="L72" s="229"/>
      <c r="M72" s="95"/>
      <c r="N72" s="113"/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/>
      <c r="I73" s="233"/>
      <c r="J73" s="237"/>
      <c r="K73" s="233"/>
      <c r="L73" s="229"/>
      <c r="M73" s="95"/>
      <c r="N73" s="113"/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/>
      <c r="I74" s="233"/>
      <c r="J74" s="237"/>
      <c r="K74" s="233"/>
      <c r="L74" s="229"/>
      <c r="M74" s="95"/>
      <c r="N74" s="113"/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/>
      <c r="I75" s="233"/>
      <c r="J75" s="237"/>
      <c r="K75" s="233"/>
      <c r="L75" s="229"/>
      <c r="M75" s="95"/>
      <c r="N75" s="113"/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/>
      <c r="I76" s="233"/>
      <c r="J76" s="237"/>
      <c r="K76" s="233"/>
      <c r="L76" s="229"/>
      <c r="M76" s="95"/>
      <c r="N76" s="113"/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/>
      <c r="I77" s="233"/>
      <c r="J77" s="237"/>
      <c r="K77" s="233"/>
      <c r="L77" s="229"/>
      <c r="M77" s="95"/>
      <c r="N77" s="113"/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/>
      <c r="I78" s="233"/>
      <c r="J78" s="237"/>
      <c r="K78" s="233"/>
      <c r="L78" s="229"/>
      <c r="M78" s="95"/>
      <c r="N78" s="113"/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/>
      <c r="I79" s="233"/>
      <c r="J79" s="237"/>
      <c r="K79" s="233"/>
      <c r="L79" s="229"/>
      <c r="M79" s="95"/>
      <c r="N79" s="113"/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/>
      <c r="I80" s="233"/>
      <c r="J80" s="237"/>
      <c r="K80" s="233"/>
      <c r="L80" s="229"/>
      <c r="M80" s="95"/>
      <c r="N80" s="113"/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/>
      <c r="I81" s="233"/>
      <c r="J81" s="237"/>
      <c r="K81" s="233"/>
      <c r="L81" s="229"/>
      <c r="M81" s="95"/>
      <c r="N81" s="113"/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ref="J82:J96" si="0">IF(O82="",999,O82)</f>
        <v>999</v>
      </c>
      <c r="K82" s="233">
        <f t="shared" ref="K82:K96" si="1">IF(N82=999,999,1)</f>
        <v>999</v>
      </c>
      <c r="L82" s="229"/>
      <c r="M82" s="95"/>
      <c r="N82" s="113">
        <f t="shared" ref="N82:N93" si="2">IF(L82="DA",1,IF(L82="WC",2,IF(L82="SE",3,IF(L82="Q",4,IF(L82="LL",5,999)))))</f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0"/>
        <v>999</v>
      </c>
      <c r="K83" s="233">
        <f t="shared" si="1"/>
        <v>999</v>
      </c>
      <c r="L83" s="229"/>
      <c r="M83" s="95"/>
      <c r="N83" s="113">
        <f t="shared" si="2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0"/>
        <v>999</v>
      </c>
      <c r="K84" s="233">
        <f t="shared" si="1"/>
        <v>999</v>
      </c>
      <c r="L84" s="229"/>
      <c r="M84" s="95"/>
      <c r="N84" s="113">
        <f t="shared" si="2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0"/>
        <v>999</v>
      </c>
      <c r="K85" s="233">
        <f t="shared" si="1"/>
        <v>999</v>
      </c>
      <c r="L85" s="229"/>
      <c r="M85" s="95"/>
      <c r="N85" s="113">
        <f t="shared" si="2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0"/>
        <v>999</v>
      </c>
      <c r="K86" s="233">
        <f t="shared" si="1"/>
        <v>999</v>
      </c>
      <c r="L86" s="229"/>
      <c r="M86" s="95"/>
      <c r="N86" s="113">
        <f t="shared" si="2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0"/>
        <v>999</v>
      </c>
      <c r="K87" s="233">
        <f t="shared" si="1"/>
        <v>999</v>
      </c>
      <c r="L87" s="229"/>
      <c r="M87" s="95"/>
      <c r="N87" s="113">
        <f t="shared" si="2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0"/>
        <v>999</v>
      </c>
      <c r="K88" s="233">
        <f t="shared" si="1"/>
        <v>999</v>
      </c>
      <c r="L88" s="229"/>
      <c r="M88" s="95"/>
      <c r="N88" s="113">
        <f t="shared" si="2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0"/>
        <v>999</v>
      </c>
      <c r="K89" s="233">
        <f t="shared" si="1"/>
        <v>999</v>
      </c>
      <c r="L89" s="229"/>
      <c r="M89" s="95"/>
      <c r="N89" s="113">
        <f t="shared" si="2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0"/>
        <v>999</v>
      </c>
      <c r="K90" s="233">
        <f t="shared" si="1"/>
        <v>999</v>
      </c>
      <c r="L90" s="229"/>
      <c r="M90" s="95"/>
      <c r="N90" s="113">
        <f t="shared" si="2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0"/>
        <v>999</v>
      </c>
      <c r="K91" s="233">
        <f t="shared" si="1"/>
        <v>999</v>
      </c>
      <c r="L91" s="229"/>
      <c r="M91" s="95"/>
      <c r="N91" s="113">
        <f t="shared" si="2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0"/>
        <v>999</v>
      </c>
      <c r="K92" s="233">
        <f t="shared" si="1"/>
        <v>999</v>
      </c>
      <c r="L92" s="229"/>
      <c r="M92" s="95"/>
      <c r="N92" s="113">
        <f t="shared" si="2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0"/>
        <v>999</v>
      </c>
      <c r="K93" s="233">
        <f t="shared" si="1"/>
        <v>999</v>
      </c>
      <c r="L93" s="229"/>
      <c r="M93" s="95"/>
      <c r="N93" s="113">
        <f t="shared" si="2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0"/>
        <v>999</v>
      </c>
      <c r="K94" s="233">
        <f t="shared" si="1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0"/>
        <v>999</v>
      </c>
      <c r="K95" s="233">
        <f t="shared" si="1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0"/>
        <v>999</v>
      </c>
      <c r="K96" s="233">
        <f t="shared" si="1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9" priority="7" stopIfTrue="1">
      <formula>$O7&gt;=1</formula>
    </cfRule>
  </conditionalFormatting>
  <conditionalFormatting sqref="B7:D14">
    <cfRule type="expression" dxfId="8" priority="5" stopIfTrue="1">
      <formula>$O7&gt;=1</formula>
    </cfRule>
  </conditionalFormatting>
  <conditionalFormatting sqref="B7:D27">
    <cfRule type="expression" dxfId="7" priority="1" stopIfTrue="1">
      <formula>$Q7&gt;=1</formula>
    </cfRule>
  </conditionalFormatting>
  <conditionalFormatting sqref="E7:E27">
    <cfRule type="expression" dxfId="6" priority="2" stopIfTrue="1">
      <formula>AND(ROUNDDOWN(($A$4-E7)/365.25,0)&lt;=13,G7&lt;&gt;"OK")</formula>
    </cfRule>
    <cfRule type="expression" dxfId="5" priority="3" stopIfTrue="1">
      <formula>AND(ROUNDDOWN(($A$4-E7)/365.25,0)&lt;=14,G7&lt;&gt;"OK")</formula>
    </cfRule>
    <cfRule type="expression" dxfId="4" priority="4" stopIfTrue="1">
      <formula>AND(ROUNDDOWN(($A$4-E7)/365.25,0)&lt;=17,G7&lt;&gt;"OK")</formula>
    </cfRule>
  </conditionalFormatting>
  <conditionalFormatting sqref="E7:E134">
    <cfRule type="expression" dxfId="3" priority="8" stopIfTrue="1">
      <formula>AND(ROUNDDOWN(($A$4-E7)/365.25,0)&lt;=13,#REF!&lt;&gt;"OK")</formula>
    </cfRule>
    <cfRule type="expression" dxfId="2" priority="9" stopIfTrue="1">
      <formula>AND(ROUNDDOWN(($A$4-E7)/365.25,0)&lt;=14,#REF!&lt;&gt;"OK")</formula>
    </cfRule>
    <cfRule type="expression" dxfId="1" priority="10" stopIfTrue="1">
      <formula>AND(ROUNDDOWN(($A$4-E7)/365.25,0)&lt;=17,#REF!&lt;&gt;"OK")</formula>
    </cfRule>
  </conditionalFormatting>
  <conditionalFormatting sqref="H7:H134">
    <cfRule type="cellIs" dxfId="0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209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12">
    <tabColor indexed="11"/>
  </sheetPr>
  <dimension ref="A1:AK41"/>
  <sheetViews>
    <sheetView workbookViewId="0">
      <selection activeCell="E2" sqref="E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1" width="8.5546875" customWidth="1"/>
    <col min="12" max="12" width="10.33203125" bestFit="1" customWidth="1"/>
    <col min="13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459" t="s">
        <v>220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 t="s">
        <v>30</v>
      </c>
      <c r="M3" s="50"/>
      <c r="N3" s="352"/>
      <c r="O3" s="351"/>
      <c r="P3" s="352"/>
      <c r="Q3" s="392" t="s">
        <v>84</v>
      </c>
      <c r="R3" s="393" t="s">
        <v>90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291" t="s">
        <v>145</v>
      </c>
      <c r="M4" s="289"/>
      <c r="N4" s="354"/>
      <c r="O4" s="355"/>
      <c r="P4" s="354"/>
      <c r="Q4" s="394" t="s">
        <v>91</v>
      </c>
      <c r="R4" s="395" t="s">
        <v>86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/>
      <c r="C7" s="349" t="str">
        <f>IF($B7="","",VLOOKUP($B7,#REF!,5))</f>
        <v/>
      </c>
      <c r="D7" s="349" t="str">
        <f>IF($B7="","",VLOOKUP($B7,#REF!,15))</f>
        <v/>
      </c>
      <c r="E7" s="481" t="s">
        <v>221</v>
      </c>
      <c r="F7" s="350"/>
      <c r="G7" s="481" t="s">
        <v>222</v>
      </c>
      <c r="H7" s="350"/>
      <c r="I7" s="344" t="str">
        <f>IF($B7="","",VLOOKUP($B7,#REF!,4))</f>
        <v/>
      </c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57"/>
      <c r="D8" s="357"/>
      <c r="E8" s="357"/>
      <c r="F8" s="357"/>
      <c r="G8" s="357"/>
      <c r="H8" s="357"/>
      <c r="I8" s="357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49" t="str">
        <f>IF($B9="","",VLOOKUP($B9,#REF!,5))</f>
        <v/>
      </c>
      <c r="D9" s="349" t="str">
        <f>IF($B9="","",VLOOKUP($B9,#REF!,15))</f>
        <v/>
      </c>
      <c r="E9" s="481" t="s">
        <v>146</v>
      </c>
      <c r="F9" s="350"/>
      <c r="G9" s="481" t="s">
        <v>223</v>
      </c>
      <c r="H9" s="350"/>
      <c r="I9" s="34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57"/>
      <c r="D10" s="357"/>
      <c r="E10" s="357"/>
      <c r="F10" s="357"/>
      <c r="G10" s="357"/>
      <c r="H10" s="357"/>
      <c r="I10" s="357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49" t="str">
        <f>IF($B11="","",VLOOKUP($B11,#REF!,5))</f>
        <v/>
      </c>
      <c r="D11" s="349" t="str">
        <f>IF($B11="","",VLOOKUP($B11,#REF!,15))</f>
        <v/>
      </c>
      <c r="E11" s="481" t="s">
        <v>224</v>
      </c>
      <c r="F11" s="350"/>
      <c r="G11" s="481" t="s">
        <v>225</v>
      </c>
      <c r="H11" s="350"/>
      <c r="I11" s="34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Szőcs</v>
      </c>
      <c r="E18" s="552"/>
      <c r="F18" s="552" t="str">
        <f>E9</f>
        <v>Kovács</v>
      </c>
      <c r="G18" s="552"/>
      <c r="H18" s="552" t="str">
        <f>E11</f>
        <v>Akili</v>
      </c>
      <c r="I18" s="552"/>
      <c r="J18" s="325"/>
      <c r="K18" s="325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Szőcs</v>
      </c>
      <c r="C19" s="548"/>
      <c r="D19" s="551"/>
      <c r="E19" s="551"/>
      <c r="F19" s="549"/>
      <c r="G19" s="550"/>
      <c r="H19" s="549"/>
      <c r="I19" s="550"/>
      <c r="J19" s="325"/>
      <c r="K19" s="325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Kovács</v>
      </c>
      <c r="C20" s="548"/>
      <c r="D20" s="549"/>
      <c r="E20" s="550"/>
      <c r="F20" s="551"/>
      <c r="G20" s="551"/>
      <c r="H20" s="549"/>
      <c r="I20" s="550"/>
      <c r="J20" s="325"/>
      <c r="K20" s="325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Akili</v>
      </c>
      <c r="C21" s="548"/>
      <c r="D21" s="549"/>
      <c r="E21" s="550"/>
      <c r="F21" s="549"/>
      <c r="G21" s="550"/>
      <c r="H21" s="551"/>
      <c r="I21" s="551"/>
      <c r="J21" s="325"/>
      <c r="K21" s="325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03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451"/>
      <c r="N33" s="450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8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L4</f>
        <v>Dénes Tibor</v>
      </c>
      <c r="L41" s="303"/>
      <c r="M41" s="370"/>
      <c r="P41" s="185"/>
      <c r="Q41" s="181"/>
      <c r="R41" s="361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385" priority="2" stopIfTrue="1" operator="equal">
      <formula>"Bye"</formula>
    </cfRule>
  </conditionalFormatting>
  <conditionalFormatting sqref="R41">
    <cfRule type="expression" dxfId="38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44854-BFDB-4E21-B93A-5862A7317187}">
  <sheetPr>
    <tabColor indexed="42"/>
  </sheetPr>
  <dimension ref="A1:R134"/>
  <sheetViews>
    <sheetView showGridLines="0" showZeros="0" workbookViewId="0">
      <pane ySplit="6" topLeftCell="A7" activePane="bottomLeft" state="frozen"/>
      <selection activeCell="A5" sqref="A5"/>
      <selection pane="bottomLeft" activeCell="E26" sqref="E26"/>
    </sheetView>
  </sheetViews>
  <sheetFormatPr defaultRowHeight="13.2" x14ac:dyDescent="0.25"/>
  <cols>
    <col min="1" max="1" width="6.33203125" customWidth="1"/>
    <col min="2" max="2" width="13.88671875" customWidth="1"/>
    <col min="3" max="3" width="15" customWidth="1"/>
    <col min="4" max="4" width="13.44140625" style="40" customWidth="1"/>
    <col min="5" max="5" width="11.88671875" style="436" customWidth="1"/>
    <col min="6" max="6" width="23.6640625" style="91" customWidth="1"/>
    <col min="7" max="7" width="8.6640625" style="444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232" t="s">
        <v>125</v>
      </c>
      <c r="B1" s="85"/>
      <c r="C1" s="85"/>
      <c r="D1" s="227"/>
      <c r="E1" s="245" t="s">
        <v>34</v>
      </c>
      <c r="F1" s="105"/>
      <c r="G1" s="437"/>
      <c r="H1" s="239"/>
      <c r="I1" s="239"/>
      <c r="J1" s="239"/>
      <c r="K1" s="239"/>
      <c r="L1" s="239"/>
      <c r="M1" s="239"/>
      <c r="N1" s="239"/>
      <c r="O1" s="240"/>
    </row>
    <row r="2" spans="1:18" ht="13.8" thickBot="1" x14ac:dyDescent="0.3">
      <c r="B2" s="87" t="s">
        <v>57</v>
      </c>
      <c r="C2" s="266" t="s">
        <v>226</v>
      </c>
      <c r="D2" s="105"/>
      <c r="E2" s="245" t="s">
        <v>35</v>
      </c>
      <c r="F2" s="422"/>
      <c r="G2" s="438"/>
      <c r="H2" s="86"/>
      <c r="I2" s="86"/>
      <c r="J2" s="86"/>
      <c r="K2" s="86"/>
      <c r="L2" s="98"/>
      <c r="M2" s="80"/>
      <c r="N2" s="80"/>
      <c r="O2" s="98"/>
    </row>
    <row r="3" spans="1:18" s="2" customFormat="1" ht="13.8" thickBot="1" x14ac:dyDescent="0.3">
      <c r="A3" s="447"/>
      <c r="B3" s="479"/>
      <c r="C3" s="418"/>
      <c r="D3" s="418"/>
      <c r="E3" s="435"/>
      <c r="F3" s="418"/>
      <c r="G3" s="439"/>
      <c r="H3" s="99"/>
      <c r="I3" s="106"/>
      <c r="J3" s="106"/>
      <c r="K3" s="106"/>
      <c r="L3" s="269" t="s">
        <v>33</v>
      </c>
      <c r="M3" s="100"/>
      <c r="N3" s="107"/>
      <c r="O3" s="246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457"/>
      <c r="F4" s="448"/>
      <c r="G4" s="440" t="s">
        <v>30</v>
      </c>
      <c r="H4" s="108"/>
      <c r="I4" s="109"/>
      <c r="J4" s="109"/>
      <c r="K4" s="109"/>
      <c r="L4" s="108"/>
      <c r="M4" s="247"/>
      <c r="N4" s="247"/>
      <c r="O4" s="110"/>
    </row>
    <row r="5" spans="1:18" s="2" customFormat="1" ht="13.8" thickBot="1" x14ac:dyDescent="0.3">
      <c r="A5" s="241" t="s">
        <v>219</v>
      </c>
      <c r="B5" s="241"/>
      <c r="C5" s="88" t="s">
        <v>144</v>
      </c>
      <c r="D5" s="89" t="str">
        <f>Altalanos!$D$10</f>
        <v xml:space="preserve">  </v>
      </c>
      <c r="E5" s="81"/>
      <c r="F5" s="89"/>
      <c r="G5" s="441" t="s">
        <v>145</v>
      </c>
      <c r="H5" s="111"/>
      <c r="I5" s="81"/>
      <c r="J5" s="81"/>
      <c r="K5" s="81"/>
      <c r="L5" s="111"/>
      <c r="M5" s="89"/>
      <c r="N5" s="89"/>
      <c r="O5" s="449"/>
    </row>
    <row r="6" spans="1:18" ht="30" customHeight="1" thickBot="1" x14ac:dyDescent="0.3">
      <c r="A6" s="231" t="s">
        <v>36</v>
      </c>
      <c r="B6" s="101" t="s">
        <v>27</v>
      </c>
      <c r="C6" s="101" t="s">
        <v>28</v>
      </c>
      <c r="D6" s="101" t="s">
        <v>31</v>
      </c>
      <c r="E6" s="102" t="s">
        <v>32</v>
      </c>
      <c r="F6" s="421" t="s">
        <v>119</v>
      </c>
      <c r="G6" s="442" t="s">
        <v>37</v>
      </c>
      <c r="H6" s="234" t="s">
        <v>16</v>
      </c>
      <c r="I6" s="103" t="s">
        <v>14</v>
      </c>
      <c r="J6" s="236" t="s">
        <v>1</v>
      </c>
      <c r="K6" s="103" t="s">
        <v>15</v>
      </c>
      <c r="L6" s="228" t="s">
        <v>38</v>
      </c>
      <c r="M6" s="104" t="s">
        <v>39</v>
      </c>
      <c r="N6" s="112" t="s">
        <v>2</v>
      </c>
      <c r="O6" s="102" t="s">
        <v>40</v>
      </c>
    </row>
    <row r="7" spans="1:18" s="11" customFormat="1" ht="18.899999999999999" customHeight="1" x14ac:dyDescent="0.25">
      <c r="A7" s="238">
        <v>1</v>
      </c>
      <c r="B7" s="93" t="s">
        <v>173</v>
      </c>
      <c r="C7" s="93" t="s">
        <v>191</v>
      </c>
      <c r="D7" s="94"/>
      <c r="E7" s="248"/>
      <c r="F7" s="446"/>
      <c r="G7" s="458"/>
      <c r="H7" s="235"/>
      <c r="I7" s="233"/>
      <c r="J7" s="237"/>
      <c r="K7" s="233"/>
      <c r="L7" s="229"/>
      <c r="M7" s="94"/>
      <c r="N7" s="113"/>
      <c r="O7" s="446"/>
    </row>
    <row r="8" spans="1:18" s="11" customFormat="1" ht="18.899999999999999" customHeight="1" x14ac:dyDescent="0.25">
      <c r="A8" s="238">
        <v>2</v>
      </c>
      <c r="B8" s="93" t="s">
        <v>227</v>
      </c>
      <c r="C8" s="93" t="s">
        <v>228</v>
      </c>
      <c r="D8" s="94"/>
      <c r="E8" s="248"/>
      <c r="F8" s="261"/>
      <c r="G8" s="94"/>
      <c r="H8" s="235"/>
      <c r="I8" s="233"/>
      <c r="J8" s="237"/>
      <c r="K8" s="233"/>
      <c r="L8" s="229"/>
      <c r="M8" s="94"/>
      <c r="N8" s="113"/>
      <c r="O8" s="423"/>
    </row>
    <row r="9" spans="1:18" s="11" customFormat="1" ht="18.899999999999999" customHeight="1" x14ac:dyDescent="0.25">
      <c r="A9" s="238">
        <v>3</v>
      </c>
      <c r="B9" s="93" t="s">
        <v>194</v>
      </c>
      <c r="C9" s="93" t="s">
        <v>229</v>
      </c>
      <c r="D9" s="94"/>
      <c r="E9" s="248"/>
      <c r="F9" s="261"/>
      <c r="G9" s="94"/>
      <c r="H9" s="235"/>
      <c r="I9" s="233"/>
      <c r="J9" s="237"/>
      <c r="K9" s="233"/>
      <c r="L9" s="229"/>
      <c r="M9" s="94"/>
      <c r="N9" s="425"/>
      <c r="O9" s="261"/>
    </row>
    <row r="10" spans="1:18" s="11" customFormat="1" ht="18.899999999999999" customHeight="1" x14ac:dyDescent="0.25">
      <c r="A10" s="238">
        <v>4</v>
      </c>
      <c r="B10" s="93" t="s">
        <v>230</v>
      </c>
      <c r="C10" s="93" t="s">
        <v>195</v>
      </c>
      <c r="D10" s="94"/>
      <c r="E10" s="248"/>
      <c r="F10" s="261"/>
      <c r="G10" s="94"/>
      <c r="H10" s="235"/>
      <c r="I10" s="233"/>
      <c r="J10" s="237"/>
      <c r="K10" s="233"/>
      <c r="L10" s="229"/>
      <c r="M10" s="94"/>
      <c r="N10" s="424"/>
      <c r="O10" s="423"/>
    </row>
    <row r="11" spans="1:18" s="11" customFormat="1" ht="18.899999999999999" customHeight="1" x14ac:dyDescent="0.25">
      <c r="A11" s="238">
        <v>5</v>
      </c>
      <c r="B11" s="93"/>
      <c r="C11" s="93"/>
      <c r="D11" s="94"/>
      <c r="E11" s="248"/>
      <c r="F11" s="261"/>
      <c r="G11" s="458"/>
      <c r="H11" s="235"/>
      <c r="I11" s="233"/>
      <c r="J11" s="237"/>
      <c r="K11" s="233"/>
      <c r="L11" s="229"/>
      <c r="M11" s="94"/>
      <c r="N11" s="425"/>
      <c r="O11" s="423"/>
    </row>
    <row r="12" spans="1:18" s="11" customFormat="1" ht="18.899999999999999" customHeight="1" x14ac:dyDescent="0.25">
      <c r="A12" s="238">
        <v>6</v>
      </c>
      <c r="B12" s="93"/>
      <c r="C12" s="93"/>
      <c r="D12" s="94"/>
      <c r="E12" s="248"/>
      <c r="F12" s="261"/>
      <c r="G12" s="94"/>
      <c r="H12" s="235"/>
      <c r="I12" s="233"/>
      <c r="J12" s="237"/>
      <c r="K12" s="233"/>
      <c r="L12" s="229"/>
      <c r="M12" s="94"/>
      <c r="N12" s="425"/>
      <c r="O12" s="423"/>
      <c r="R12" s="11">
        <v>1</v>
      </c>
    </row>
    <row r="13" spans="1:18" s="11" customFormat="1" ht="18.899999999999999" customHeight="1" x14ac:dyDescent="0.25">
      <c r="A13" s="238">
        <v>7</v>
      </c>
      <c r="B13" s="93"/>
      <c r="C13" s="93"/>
      <c r="D13" s="94"/>
      <c r="E13" s="248"/>
      <c r="F13" s="261"/>
      <c r="G13" s="94"/>
      <c r="H13" s="235"/>
      <c r="I13" s="233"/>
      <c r="J13" s="237"/>
      <c r="K13" s="233"/>
      <c r="L13" s="229"/>
      <c r="M13" s="94"/>
      <c r="N13" s="425"/>
      <c r="O13" s="423"/>
    </row>
    <row r="14" spans="1:18" s="11" customFormat="1" ht="18.899999999999999" customHeight="1" x14ac:dyDescent="0.25">
      <c r="A14" s="238">
        <v>8</v>
      </c>
      <c r="B14" s="93"/>
      <c r="C14" s="93"/>
      <c r="D14" s="94"/>
      <c r="E14" s="248"/>
      <c r="F14" s="261"/>
      <c r="G14" s="94"/>
      <c r="H14" s="235"/>
      <c r="I14" s="233"/>
      <c r="J14" s="237"/>
      <c r="K14" s="233"/>
      <c r="L14" s="229"/>
      <c r="M14" s="94"/>
      <c r="N14" s="425"/>
      <c r="O14" s="423"/>
    </row>
    <row r="15" spans="1:18" s="11" customFormat="1" ht="18.899999999999999" customHeight="1" x14ac:dyDescent="0.25">
      <c r="A15" s="238">
        <v>9</v>
      </c>
      <c r="B15" s="93"/>
      <c r="C15" s="93"/>
      <c r="D15" s="94"/>
      <c r="E15" s="248"/>
      <c r="F15" s="261"/>
      <c r="G15" s="94"/>
      <c r="H15" s="235"/>
      <c r="I15" s="233"/>
      <c r="J15" s="237"/>
      <c r="K15" s="233"/>
      <c r="L15" s="229"/>
      <c r="M15" s="94"/>
      <c r="N15" s="426"/>
      <c r="O15" s="423"/>
    </row>
    <row r="16" spans="1:18" s="11" customFormat="1" ht="18.899999999999999" customHeight="1" x14ac:dyDescent="0.25">
      <c r="A16" s="238">
        <v>10</v>
      </c>
      <c r="B16" s="93"/>
      <c r="C16" s="93"/>
      <c r="D16" s="94"/>
      <c r="E16" s="248"/>
      <c r="F16" s="261"/>
      <c r="G16" s="94"/>
      <c r="H16" s="235"/>
      <c r="I16" s="233"/>
      <c r="J16" s="237"/>
      <c r="K16" s="233"/>
      <c r="L16" s="229"/>
      <c r="M16" s="94"/>
      <c r="N16" s="113"/>
      <c r="O16" s="423"/>
    </row>
    <row r="17" spans="1:15" s="11" customFormat="1" ht="18.899999999999999" customHeight="1" x14ac:dyDescent="0.25">
      <c r="A17" s="238">
        <v>11</v>
      </c>
      <c r="B17" s="93"/>
      <c r="C17" s="93"/>
      <c r="D17" s="94"/>
      <c r="E17" s="248"/>
      <c r="F17" s="261"/>
      <c r="G17" s="94"/>
      <c r="H17" s="235"/>
      <c r="I17" s="233"/>
      <c r="J17" s="237"/>
      <c r="K17" s="233"/>
      <c r="L17" s="229"/>
      <c r="M17" s="94"/>
      <c r="N17" s="113"/>
      <c r="O17" s="423"/>
    </row>
    <row r="18" spans="1:15" s="11" customFormat="1" ht="18.899999999999999" customHeight="1" x14ac:dyDescent="0.25">
      <c r="A18" s="238">
        <v>12</v>
      </c>
      <c r="B18" s="93"/>
      <c r="C18" s="93"/>
      <c r="D18" s="94"/>
      <c r="E18" s="248"/>
      <c r="F18" s="261"/>
      <c r="G18" s="94"/>
      <c r="H18" s="235"/>
      <c r="I18" s="233"/>
      <c r="J18" s="237"/>
      <c r="K18" s="233"/>
      <c r="L18" s="229"/>
      <c r="M18" s="94"/>
      <c r="N18" s="113"/>
      <c r="O18" s="423"/>
    </row>
    <row r="19" spans="1:15" s="11" customFormat="1" ht="18.899999999999999" customHeight="1" x14ac:dyDescent="0.25">
      <c r="A19" s="238">
        <v>13</v>
      </c>
      <c r="B19" s="93"/>
      <c r="C19" s="93"/>
      <c r="D19" s="94"/>
      <c r="E19" s="248"/>
      <c r="F19" s="261"/>
      <c r="G19" s="94"/>
      <c r="H19" s="235"/>
      <c r="I19" s="233"/>
      <c r="J19" s="237"/>
      <c r="K19" s="233"/>
      <c r="L19" s="229"/>
      <c r="M19" s="94"/>
      <c r="N19" s="95"/>
      <c r="O19" s="423"/>
    </row>
    <row r="20" spans="1:15" s="11" customFormat="1" ht="18.899999999999999" customHeight="1" x14ac:dyDescent="0.25">
      <c r="A20" s="238">
        <v>14</v>
      </c>
      <c r="B20" s="93"/>
      <c r="C20" s="93"/>
      <c r="D20" s="94"/>
      <c r="E20" s="248"/>
      <c r="F20" s="261"/>
      <c r="G20" s="94"/>
      <c r="H20" s="235"/>
      <c r="I20" s="233"/>
      <c r="J20" s="237"/>
      <c r="K20" s="233"/>
      <c r="L20" s="229"/>
      <c r="M20" s="94"/>
      <c r="N20" s="95"/>
      <c r="O20" s="423"/>
    </row>
    <row r="21" spans="1:15" s="11" customFormat="1" ht="18.899999999999999" customHeight="1" x14ac:dyDescent="0.25">
      <c r="A21" s="238">
        <v>15</v>
      </c>
      <c r="B21" s="93"/>
      <c r="C21" s="93"/>
      <c r="D21" s="94"/>
      <c r="E21" s="248"/>
      <c r="F21" s="261"/>
      <c r="G21" s="94"/>
      <c r="H21" s="235"/>
      <c r="I21" s="233"/>
      <c r="J21" s="237"/>
      <c r="K21" s="233"/>
      <c r="L21" s="229"/>
      <c r="M21" s="94"/>
      <c r="N21" s="113"/>
      <c r="O21" s="423"/>
    </row>
    <row r="22" spans="1:15" s="11" customFormat="1" ht="18.899999999999999" customHeight="1" x14ac:dyDescent="0.25">
      <c r="A22" s="238">
        <v>16</v>
      </c>
      <c r="B22" s="93"/>
      <c r="C22" s="93"/>
      <c r="D22" s="94"/>
      <c r="E22" s="248"/>
      <c r="F22" s="261"/>
      <c r="G22" s="94"/>
      <c r="H22" s="235"/>
      <c r="I22" s="233"/>
      <c r="J22" s="237"/>
      <c r="K22" s="233"/>
      <c r="L22" s="229"/>
      <c r="M22" s="94"/>
      <c r="N22" s="113"/>
      <c r="O22" s="423"/>
    </row>
    <row r="23" spans="1:15" s="11" customFormat="1" ht="18.899999999999999" customHeight="1" x14ac:dyDescent="0.25">
      <c r="A23" s="238">
        <v>17</v>
      </c>
      <c r="B23" s="93"/>
      <c r="C23" s="93"/>
      <c r="D23" s="94"/>
      <c r="E23" s="248"/>
      <c r="F23" s="261"/>
      <c r="G23" s="94"/>
      <c r="H23" s="235"/>
      <c r="I23" s="233"/>
      <c r="J23" s="237"/>
      <c r="K23" s="233"/>
      <c r="L23" s="229"/>
      <c r="M23" s="94"/>
      <c r="N23" s="113"/>
      <c r="O23" s="423"/>
    </row>
    <row r="24" spans="1:15" s="11" customFormat="1" ht="18.899999999999999" customHeight="1" x14ac:dyDescent="0.25">
      <c r="A24" s="238">
        <v>18</v>
      </c>
      <c r="B24" s="93"/>
      <c r="C24" s="93"/>
      <c r="D24" s="94"/>
      <c r="E24" s="248"/>
      <c r="F24" s="261"/>
      <c r="G24" s="94"/>
      <c r="H24" s="235"/>
      <c r="I24" s="233"/>
      <c r="J24" s="237"/>
      <c r="K24" s="233"/>
      <c r="L24" s="229"/>
      <c r="M24" s="94"/>
      <c r="N24" s="113"/>
      <c r="O24" s="423"/>
    </row>
    <row r="25" spans="1:15" s="11" customFormat="1" ht="18.899999999999999" customHeight="1" x14ac:dyDescent="0.25">
      <c r="A25" s="238">
        <v>19</v>
      </c>
      <c r="B25" s="93"/>
      <c r="C25" s="93"/>
      <c r="D25" s="94"/>
      <c r="E25" s="248"/>
      <c r="F25" s="261"/>
      <c r="G25" s="94"/>
      <c r="H25" s="235"/>
      <c r="I25" s="233"/>
      <c r="J25" s="237"/>
      <c r="K25" s="233"/>
      <c r="L25" s="229"/>
      <c r="M25" s="94"/>
      <c r="N25" s="113"/>
      <c r="O25" s="423"/>
    </row>
    <row r="26" spans="1:15" s="11" customFormat="1" ht="18.899999999999999" customHeight="1" x14ac:dyDescent="0.25">
      <c r="A26" s="238">
        <v>20</v>
      </c>
      <c r="B26" s="93"/>
      <c r="C26" s="93"/>
      <c r="D26" s="94"/>
      <c r="E26" s="248"/>
      <c r="F26" s="261"/>
      <c r="G26" s="94"/>
      <c r="H26" s="235"/>
      <c r="I26" s="233"/>
      <c r="J26" s="237"/>
      <c r="K26" s="233"/>
      <c r="L26" s="229"/>
      <c r="M26" s="94"/>
      <c r="N26" s="113"/>
      <c r="O26" s="423"/>
    </row>
    <row r="27" spans="1:15" s="11" customFormat="1" ht="18.899999999999999" customHeight="1" x14ac:dyDescent="0.25">
      <c r="A27" s="238">
        <v>21</v>
      </c>
      <c r="B27" s="93"/>
      <c r="C27" s="93"/>
      <c r="D27" s="94"/>
      <c r="E27" s="248"/>
      <c r="F27" s="261"/>
      <c r="G27" s="94"/>
      <c r="H27" s="235"/>
      <c r="I27" s="233"/>
      <c r="J27" s="237"/>
      <c r="K27" s="233"/>
      <c r="L27" s="229"/>
      <c r="M27" s="94"/>
      <c r="N27" s="95"/>
      <c r="O27" s="261"/>
    </row>
    <row r="28" spans="1:15" s="11" customFormat="1" ht="18.899999999999999" customHeight="1" x14ac:dyDescent="0.25">
      <c r="A28" s="238">
        <v>22</v>
      </c>
      <c r="B28" s="93"/>
      <c r="C28" s="93"/>
      <c r="D28" s="94"/>
      <c r="E28" s="248"/>
      <c r="F28" s="419"/>
      <c r="G28" s="419"/>
      <c r="H28" s="235"/>
      <c r="I28" s="233"/>
      <c r="J28" s="237"/>
      <c r="K28" s="233"/>
      <c r="L28" s="229"/>
      <c r="M28" s="95"/>
      <c r="N28" s="95"/>
      <c r="O28" s="95"/>
    </row>
    <row r="29" spans="1:15" s="11" customFormat="1" ht="18.899999999999999" customHeight="1" x14ac:dyDescent="0.25">
      <c r="A29" s="238">
        <v>23</v>
      </c>
      <c r="B29" s="93"/>
      <c r="C29" s="93"/>
      <c r="D29" s="94"/>
      <c r="E29" s="248"/>
      <c r="F29" s="419"/>
      <c r="G29" s="419"/>
      <c r="H29" s="235"/>
      <c r="I29" s="233"/>
      <c r="J29" s="237"/>
      <c r="K29" s="233"/>
      <c r="L29" s="229"/>
      <c r="M29" s="95"/>
      <c r="N29" s="113"/>
      <c r="O29" s="95"/>
    </row>
    <row r="30" spans="1:15" s="11" customFormat="1" ht="18.899999999999999" customHeight="1" x14ac:dyDescent="0.25">
      <c r="A30" s="238">
        <v>24</v>
      </c>
      <c r="B30" s="93"/>
      <c r="C30" s="93"/>
      <c r="D30" s="94"/>
      <c r="E30" s="248"/>
      <c r="F30" s="419"/>
      <c r="G30" s="443"/>
      <c r="H30" s="235"/>
      <c r="I30" s="233"/>
      <c r="J30" s="237"/>
      <c r="K30" s="233"/>
      <c r="L30" s="229"/>
      <c r="M30" s="95"/>
      <c r="N30" s="113">
        <f t="shared" ref="N30:N93" si="0">IF(L30="DA",1,IF(L30="WC",2,IF(L30="SE",3,IF(L30="Q",4,IF(L30="LL",5,999)))))</f>
        <v>999</v>
      </c>
      <c r="O30" s="95"/>
    </row>
    <row r="31" spans="1:15" s="11" customFormat="1" ht="18.899999999999999" customHeight="1" x14ac:dyDescent="0.25">
      <c r="A31" s="238">
        <v>25</v>
      </c>
      <c r="B31" s="93"/>
      <c r="C31" s="93"/>
      <c r="D31" s="94"/>
      <c r="E31" s="248"/>
      <c r="F31" s="419"/>
      <c r="G31" s="443"/>
      <c r="H31" s="235"/>
      <c r="I31" s="233"/>
      <c r="J31" s="237"/>
      <c r="K31" s="233"/>
      <c r="L31" s="229"/>
      <c r="M31" s="95"/>
      <c r="N31" s="113">
        <f t="shared" si="0"/>
        <v>999</v>
      </c>
      <c r="O31" s="95"/>
    </row>
    <row r="32" spans="1:15" s="11" customFormat="1" ht="18.899999999999999" customHeight="1" x14ac:dyDescent="0.25">
      <c r="A32" s="238">
        <v>26</v>
      </c>
      <c r="B32" s="93"/>
      <c r="C32" s="93"/>
      <c r="D32" s="94"/>
      <c r="E32" s="248"/>
      <c r="F32" s="419"/>
      <c r="G32" s="443"/>
      <c r="H32" s="235"/>
      <c r="I32" s="233"/>
      <c r="J32" s="237"/>
      <c r="K32" s="233"/>
      <c r="L32" s="229"/>
      <c r="M32" s="95"/>
      <c r="N32" s="113">
        <f t="shared" si="0"/>
        <v>999</v>
      </c>
      <c r="O32" s="95"/>
    </row>
    <row r="33" spans="1:15" s="11" customFormat="1" ht="18.899999999999999" customHeight="1" x14ac:dyDescent="0.25">
      <c r="A33" s="238">
        <v>27</v>
      </c>
      <c r="B33" s="93"/>
      <c r="C33" s="93"/>
      <c r="D33" s="94"/>
      <c r="E33" s="248"/>
      <c r="F33" s="419"/>
      <c r="G33" s="443"/>
      <c r="H33" s="235" t="e">
        <f>IF(AND(O33="",#REF!&gt;0,#REF!&lt;5),I33,)</f>
        <v>#REF!</v>
      </c>
      <c r="I33" s="233" t="str">
        <f>IF(D33="","ZZZ9",IF(AND(#REF!&gt;0,#REF!&lt;5),D33&amp;#REF!,D33&amp;"9"))</f>
        <v>ZZZ9</v>
      </c>
      <c r="J33" s="237">
        <f t="shared" ref="J33:J96" si="1">IF(O33="",999,O33)</f>
        <v>999</v>
      </c>
      <c r="K33" s="233">
        <f t="shared" ref="K33:K96" si="2">IF(N33=999,999,1)</f>
        <v>999</v>
      </c>
      <c r="L33" s="229"/>
      <c r="M33" s="95"/>
      <c r="N33" s="113">
        <f t="shared" si="0"/>
        <v>999</v>
      </c>
      <c r="O33" s="95"/>
    </row>
    <row r="34" spans="1:15" s="11" customFormat="1" ht="18.899999999999999" customHeight="1" x14ac:dyDescent="0.25">
      <c r="A34" s="238">
        <v>28</v>
      </c>
      <c r="B34" s="93"/>
      <c r="C34" s="93"/>
      <c r="D34" s="94"/>
      <c r="E34" s="248"/>
      <c r="F34" s="419"/>
      <c r="G34" s="443"/>
      <c r="H34" s="235" t="e">
        <f>IF(AND(O34="",#REF!&gt;0,#REF!&lt;5),I34,)</f>
        <v>#REF!</v>
      </c>
      <c r="I34" s="233" t="str">
        <f>IF(D34="","ZZZ9",IF(AND(#REF!&gt;0,#REF!&lt;5),D34&amp;#REF!,D34&amp;"9"))</f>
        <v>ZZZ9</v>
      </c>
      <c r="J34" s="237">
        <f t="shared" si="1"/>
        <v>999</v>
      </c>
      <c r="K34" s="233">
        <f t="shared" si="2"/>
        <v>999</v>
      </c>
      <c r="L34" s="229"/>
      <c r="M34" s="95"/>
      <c r="N34" s="113">
        <f t="shared" si="0"/>
        <v>999</v>
      </c>
      <c r="O34" s="95"/>
    </row>
    <row r="35" spans="1:15" s="11" customFormat="1" ht="18.899999999999999" customHeight="1" x14ac:dyDescent="0.25">
      <c r="A35" s="238">
        <v>29</v>
      </c>
      <c r="B35" s="93"/>
      <c r="C35" s="93"/>
      <c r="D35" s="94"/>
      <c r="E35" s="248"/>
      <c r="F35" s="419"/>
      <c r="G35" s="443"/>
      <c r="H35" s="235" t="e">
        <f>IF(AND(O35="",#REF!&gt;0,#REF!&lt;5),I35,)</f>
        <v>#REF!</v>
      </c>
      <c r="I35" s="233" t="str">
        <f>IF(D35="","ZZZ9",IF(AND(#REF!&gt;0,#REF!&lt;5),D35&amp;#REF!,D35&amp;"9"))</f>
        <v>ZZZ9</v>
      </c>
      <c r="J35" s="237">
        <f t="shared" si="1"/>
        <v>999</v>
      </c>
      <c r="K35" s="233">
        <f t="shared" si="2"/>
        <v>999</v>
      </c>
      <c r="L35" s="229"/>
      <c r="M35" s="95"/>
      <c r="N35" s="113">
        <f t="shared" si="0"/>
        <v>999</v>
      </c>
      <c r="O35" s="95"/>
    </row>
    <row r="36" spans="1:15" s="11" customFormat="1" ht="18.899999999999999" customHeight="1" x14ac:dyDescent="0.25">
      <c r="A36" s="238">
        <v>30</v>
      </c>
      <c r="B36" s="93"/>
      <c r="C36" s="93"/>
      <c r="D36" s="94"/>
      <c r="E36" s="248"/>
      <c r="F36" s="419"/>
      <c r="G36" s="443"/>
      <c r="H36" s="235" t="e">
        <f>IF(AND(O36="",#REF!&gt;0,#REF!&lt;5),I36,)</f>
        <v>#REF!</v>
      </c>
      <c r="I36" s="233" t="str">
        <f>IF(D36="","ZZZ9",IF(AND(#REF!&gt;0,#REF!&lt;5),D36&amp;#REF!,D36&amp;"9"))</f>
        <v>ZZZ9</v>
      </c>
      <c r="J36" s="237">
        <f t="shared" si="1"/>
        <v>999</v>
      </c>
      <c r="K36" s="233">
        <f t="shared" si="2"/>
        <v>999</v>
      </c>
      <c r="L36" s="229"/>
      <c r="M36" s="95"/>
      <c r="N36" s="113">
        <f t="shared" si="0"/>
        <v>999</v>
      </c>
      <c r="O36" s="95"/>
    </row>
    <row r="37" spans="1:15" s="11" customFormat="1" ht="18.899999999999999" customHeight="1" x14ac:dyDescent="0.25">
      <c r="A37" s="238">
        <v>31</v>
      </c>
      <c r="B37" s="93"/>
      <c r="C37" s="93"/>
      <c r="D37" s="94"/>
      <c r="E37" s="248"/>
      <c r="F37" s="419"/>
      <c r="G37" s="443"/>
      <c r="H37" s="235" t="e">
        <f>IF(AND(O37="",#REF!&gt;0,#REF!&lt;5),I37,)</f>
        <v>#REF!</v>
      </c>
      <c r="I37" s="233" t="str">
        <f>IF(D37="","ZZZ9",IF(AND(#REF!&gt;0,#REF!&lt;5),D37&amp;#REF!,D37&amp;"9"))</f>
        <v>ZZZ9</v>
      </c>
      <c r="J37" s="237">
        <f t="shared" si="1"/>
        <v>999</v>
      </c>
      <c r="K37" s="233">
        <f t="shared" si="2"/>
        <v>999</v>
      </c>
      <c r="L37" s="229"/>
      <c r="M37" s="95"/>
      <c r="N37" s="113">
        <f t="shared" si="0"/>
        <v>999</v>
      </c>
      <c r="O37" s="95"/>
    </row>
    <row r="38" spans="1:15" s="11" customFormat="1" ht="18.899999999999999" customHeight="1" x14ac:dyDescent="0.25">
      <c r="A38" s="238">
        <v>32</v>
      </c>
      <c r="B38" s="93"/>
      <c r="C38" s="93"/>
      <c r="D38" s="94"/>
      <c r="E38" s="248"/>
      <c r="F38" s="419"/>
      <c r="G38" s="443"/>
      <c r="H38" s="235" t="e">
        <f>IF(AND(O38="",#REF!&gt;0,#REF!&lt;5),I38,)</f>
        <v>#REF!</v>
      </c>
      <c r="I38" s="233" t="str">
        <f>IF(D38="","ZZZ9",IF(AND(#REF!&gt;0,#REF!&lt;5),D38&amp;#REF!,D38&amp;"9"))</f>
        <v>ZZZ9</v>
      </c>
      <c r="J38" s="237">
        <f t="shared" si="1"/>
        <v>999</v>
      </c>
      <c r="K38" s="233">
        <f t="shared" si="2"/>
        <v>999</v>
      </c>
      <c r="L38" s="229"/>
      <c r="M38" s="95"/>
      <c r="N38" s="113">
        <f t="shared" si="0"/>
        <v>999</v>
      </c>
      <c r="O38" s="95"/>
    </row>
    <row r="39" spans="1:15" s="11" customFormat="1" ht="18.899999999999999" customHeight="1" x14ac:dyDescent="0.25">
      <c r="A39" s="238">
        <v>33</v>
      </c>
      <c r="B39" s="93"/>
      <c r="C39" s="93"/>
      <c r="D39" s="94"/>
      <c r="E39" s="248"/>
      <c r="F39" s="419"/>
      <c r="G39" s="443"/>
      <c r="H39" s="235" t="e">
        <f>IF(AND(O39="",#REF!&gt;0,#REF!&lt;5),I39,)</f>
        <v>#REF!</v>
      </c>
      <c r="I39" s="233" t="str">
        <f>IF(D39="","ZZZ9",IF(AND(#REF!&gt;0,#REF!&lt;5),D39&amp;#REF!,D39&amp;"9"))</f>
        <v>ZZZ9</v>
      </c>
      <c r="J39" s="237">
        <f t="shared" si="1"/>
        <v>999</v>
      </c>
      <c r="K39" s="233">
        <f t="shared" si="2"/>
        <v>999</v>
      </c>
      <c r="L39" s="229"/>
      <c r="M39" s="95"/>
      <c r="N39" s="113">
        <f t="shared" si="0"/>
        <v>999</v>
      </c>
      <c r="O39" s="95"/>
    </row>
    <row r="40" spans="1:15" s="11" customFormat="1" ht="18.899999999999999" customHeight="1" x14ac:dyDescent="0.25">
      <c r="A40" s="238">
        <v>34</v>
      </c>
      <c r="B40" s="93"/>
      <c r="C40" s="93"/>
      <c r="D40" s="94"/>
      <c r="E40" s="248"/>
      <c r="F40" s="419"/>
      <c r="G40" s="443"/>
      <c r="H40" s="235" t="e">
        <f>IF(AND(O40="",#REF!&gt;0,#REF!&lt;5),I40,)</f>
        <v>#REF!</v>
      </c>
      <c r="I40" s="233" t="str">
        <f>IF(D40="","ZZZ9",IF(AND(#REF!&gt;0,#REF!&lt;5),D40&amp;#REF!,D40&amp;"9"))</f>
        <v>ZZZ9</v>
      </c>
      <c r="J40" s="237">
        <f t="shared" si="1"/>
        <v>999</v>
      </c>
      <c r="K40" s="233">
        <f t="shared" si="2"/>
        <v>999</v>
      </c>
      <c r="L40" s="229"/>
      <c r="M40" s="95"/>
      <c r="N40" s="113">
        <f t="shared" si="0"/>
        <v>999</v>
      </c>
      <c r="O40" s="95"/>
    </row>
    <row r="41" spans="1:15" s="11" customFormat="1" ht="18.899999999999999" customHeight="1" x14ac:dyDescent="0.25">
      <c r="A41" s="238">
        <v>35</v>
      </c>
      <c r="B41" s="93"/>
      <c r="C41" s="93"/>
      <c r="D41" s="94"/>
      <c r="E41" s="248"/>
      <c r="F41" s="419"/>
      <c r="G41" s="443"/>
      <c r="H41" s="235" t="e">
        <f>IF(AND(O41="",#REF!&gt;0,#REF!&lt;5),I41,)</f>
        <v>#REF!</v>
      </c>
      <c r="I41" s="233" t="str">
        <f>IF(D41="","ZZZ9",IF(AND(#REF!&gt;0,#REF!&lt;5),D41&amp;#REF!,D41&amp;"9"))</f>
        <v>ZZZ9</v>
      </c>
      <c r="J41" s="237">
        <f t="shared" si="1"/>
        <v>999</v>
      </c>
      <c r="K41" s="233">
        <f t="shared" si="2"/>
        <v>999</v>
      </c>
      <c r="L41" s="229"/>
      <c r="M41" s="95"/>
      <c r="N41" s="113">
        <f t="shared" si="0"/>
        <v>999</v>
      </c>
      <c r="O41" s="95"/>
    </row>
    <row r="42" spans="1:15" s="11" customFormat="1" ht="18.899999999999999" customHeight="1" x14ac:dyDescent="0.25">
      <c r="A42" s="238">
        <v>36</v>
      </c>
      <c r="B42" s="93"/>
      <c r="C42" s="93"/>
      <c r="D42" s="94"/>
      <c r="E42" s="248"/>
      <c r="F42" s="419"/>
      <c r="G42" s="443"/>
      <c r="H42" s="235" t="e">
        <f>IF(AND(O42="",#REF!&gt;0,#REF!&lt;5),I42,)</f>
        <v>#REF!</v>
      </c>
      <c r="I42" s="233" t="str">
        <f>IF(D42="","ZZZ9",IF(AND(#REF!&gt;0,#REF!&lt;5),D42&amp;#REF!,D42&amp;"9"))</f>
        <v>ZZZ9</v>
      </c>
      <c r="J42" s="237">
        <f t="shared" si="1"/>
        <v>999</v>
      </c>
      <c r="K42" s="233">
        <f t="shared" si="2"/>
        <v>999</v>
      </c>
      <c r="L42" s="229"/>
      <c r="M42" s="95"/>
      <c r="N42" s="113">
        <f t="shared" si="0"/>
        <v>999</v>
      </c>
      <c r="O42" s="95"/>
    </row>
    <row r="43" spans="1:15" s="11" customFormat="1" ht="18.899999999999999" customHeight="1" x14ac:dyDescent="0.25">
      <c r="A43" s="238">
        <v>37</v>
      </c>
      <c r="B43" s="93"/>
      <c r="C43" s="93"/>
      <c r="D43" s="94"/>
      <c r="E43" s="248"/>
      <c r="F43" s="419"/>
      <c r="G43" s="443"/>
      <c r="H43" s="235" t="e">
        <f>IF(AND(O43="",#REF!&gt;0,#REF!&lt;5),I43,)</f>
        <v>#REF!</v>
      </c>
      <c r="I43" s="233" t="str">
        <f>IF(D43="","ZZZ9",IF(AND(#REF!&gt;0,#REF!&lt;5),D43&amp;#REF!,D43&amp;"9"))</f>
        <v>ZZZ9</v>
      </c>
      <c r="J43" s="237">
        <f t="shared" si="1"/>
        <v>999</v>
      </c>
      <c r="K43" s="233">
        <f t="shared" si="2"/>
        <v>999</v>
      </c>
      <c r="L43" s="229"/>
      <c r="M43" s="95"/>
      <c r="N43" s="113">
        <f t="shared" si="0"/>
        <v>999</v>
      </c>
      <c r="O43" s="95"/>
    </row>
    <row r="44" spans="1:15" s="11" customFormat="1" ht="18.899999999999999" customHeight="1" x14ac:dyDescent="0.25">
      <c r="A44" s="238">
        <v>38</v>
      </c>
      <c r="B44" s="93"/>
      <c r="C44" s="93"/>
      <c r="D44" s="94"/>
      <c r="E44" s="248"/>
      <c r="F44" s="419"/>
      <c r="G44" s="443"/>
      <c r="H44" s="235" t="e">
        <f>IF(AND(O44="",#REF!&gt;0,#REF!&lt;5),I44,)</f>
        <v>#REF!</v>
      </c>
      <c r="I44" s="233" t="str">
        <f>IF(D44="","ZZZ9",IF(AND(#REF!&gt;0,#REF!&lt;5),D44&amp;#REF!,D44&amp;"9"))</f>
        <v>ZZZ9</v>
      </c>
      <c r="J44" s="237">
        <f t="shared" si="1"/>
        <v>999</v>
      </c>
      <c r="K44" s="233">
        <f t="shared" si="2"/>
        <v>999</v>
      </c>
      <c r="L44" s="229"/>
      <c r="M44" s="95"/>
      <c r="N44" s="113">
        <f t="shared" si="0"/>
        <v>999</v>
      </c>
      <c r="O44" s="95"/>
    </row>
    <row r="45" spans="1:15" s="11" customFormat="1" ht="18.899999999999999" customHeight="1" x14ac:dyDescent="0.25">
      <c r="A45" s="238">
        <v>39</v>
      </c>
      <c r="B45" s="93"/>
      <c r="C45" s="93"/>
      <c r="D45" s="94"/>
      <c r="E45" s="248"/>
      <c r="F45" s="419"/>
      <c r="G45" s="443"/>
      <c r="H45" s="235" t="e">
        <f>IF(AND(O45="",#REF!&gt;0,#REF!&lt;5),I45,)</f>
        <v>#REF!</v>
      </c>
      <c r="I45" s="233" t="str">
        <f>IF(D45="","ZZZ9",IF(AND(#REF!&gt;0,#REF!&lt;5),D45&amp;#REF!,D45&amp;"9"))</f>
        <v>ZZZ9</v>
      </c>
      <c r="J45" s="237">
        <f t="shared" si="1"/>
        <v>999</v>
      </c>
      <c r="K45" s="233">
        <f t="shared" si="2"/>
        <v>999</v>
      </c>
      <c r="L45" s="229"/>
      <c r="M45" s="95"/>
      <c r="N45" s="113">
        <f t="shared" si="0"/>
        <v>999</v>
      </c>
      <c r="O45" s="95"/>
    </row>
    <row r="46" spans="1:15" s="11" customFormat="1" ht="18.899999999999999" customHeight="1" x14ac:dyDescent="0.25">
      <c r="A46" s="238">
        <v>40</v>
      </c>
      <c r="B46" s="93"/>
      <c r="C46" s="93"/>
      <c r="D46" s="94"/>
      <c r="E46" s="248"/>
      <c r="F46" s="419"/>
      <c r="G46" s="443"/>
      <c r="H46" s="235" t="e">
        <f>IF(AND(O46="",#REF!&gt;0,#REF!&lt;5),I46,)</f>
        <v>#REF!</v>
      </c>
      <c r="I46" s="233" t="str">
        <f>IF(D46="","ZZZ9",IF(AND(#REF!&gt;0,#REF!&lt;5),D46&amp;#REF!,D46&amp;"9"))</f>
        <v>ZZZ9</v>
      </c>
      <c r="J46" s="237">
        <f t="shared" si="1"/>
        <v>999</v>
      </c>
      <c r="K46" s="233">
        <f t="shared" si="2"/>
        <v>999</v>
      </c>
      <c r="L46" s="229"/>
      <c r="M46" s="95"/>
      <c r="N46" s="113">
        <f t="shared" si="0"/>
        <v>999</v>
      </c>
      <c r="O46" s="95"/>
    </row>
    <row r="47" spans="1:15" s="11" customFormat="1" ht="18.899999999999999" customHeight="1" x14ac:dyDescent="0.25">
      <c r="A47" s="238">
        <v>41</v>
      </c>
      <c r="B47" s="93"/>
      <c r="C47" s="93"/>
      <c r="D47" s="94"/>
      <c r="E47" s="248"/>
      <c r="F47" s="419"/>
      <c r="G47" s="443"/>
      <c r="H47" s="235" t="e">
        <f>IF(AND(O47="",#REF!&gt;0,#REF!&lt;5),I47,)</f>
        <v>#REF!</v>
      </c>
      <c r="I47" s="233" t="str">
        <f>IF(D47="","ZZZ9",IF(AND(#REF!&gt;0,#REF!&lt;5),D47&amp;#REF!,D47&amp;"9"))</f>
        <v>ZZZ9</v>
      </c>
      <c r="J47" s="237">
        <f t="shared" si="1"/>
        <v>999</v>
      </c>
      <c r="K47" s="233">
        <f t="shared" si="2"/>
        <v>999</v>
      </c>
      <c r="L47" s="229"/>
      <c r="M47" s="95"/>
      <c r="N47" s="113">
        <f t="shared" si="0"/>
        <v>999</v>
      </c>
      <c r="O47" s="95"/>
    </row>
    <row r="48" spans="1:15" s="11" customFormat="1" ht="18.899999999999999" customHeight="1" x14ac:dyDescent="0.25">
      <c r="A48" s="238">
        <v>42</v>
      </c>
      <c r="B48" s="93"/>
      <c r="C48" s="93"/>
      <c r="D48" s="94"/>
      <c r="E48" s="248"/>
      <c r="F48" s="419"/>
      <c r="G48" s="443"/>
      <c r="H48" s="235" t="e">
        <f>IF(AND(O48="",#REF!&gt;0,#REF!&lt;5),I48,)</f>
        <v>#REF!</v>
      </c>
      <c r="I48" s="233" t="str">
        <f>IF(D48="","ZZZ9",IF(AND(#REF!&gt;0,#REF!&lt;5),D48&amp;#REF!,D48&amp;"9"))</f>
        <v>ZZZ9</v>
      </c>
      <c r="J48" s="237">
        <f t="shared" si="1"/>
        <v>999</v>
      </c>
      <c r="K48" s="233">
        <f t="shared" si="2"/>
        <v>999</v>
      </c>
      <c r="L48" s="229"/>
      <c r="M48" s="95"/>
      <c r="N48" s="113">
        <f t="shared" si="0"/>
        <v>999</v>
      </c>
      <c r="O48" s="95"/>
    </row>
    <row r="49" spans="1:15" s="11" customFormat="1" ht="18.899999999999999" customHeight="1" x14ac:dyDescent="0.25">
      <c r="A49" s="238">
        <v>43</v>
      </c>
      <c r="B49" s="93"/>
      <c r="C49" s="93"/>
      <c r="D49" s="94"/>
      <c r="E49" s="248"/>
      <c r="F49" s="419"/>
      <c r="G49" s="443"/>
      <c r="H49" s="235" t="e">
        <f>IF(AND(O49="",#REF!&gt;0,#REF!&lt;5),I49,)</f>
        <v>#REF!</v>
      </c>
      <c r="I49" s="233" t="str">
        <f>IF(D49="","ZZZ9",IF(AND(#REF!&gt;0,#REF!&lt;5),D49&amp;#REF!,D49&amp;"9"))</f>
        <v>ZZZ9</v>
      </c>
      <c r="J49" s="237">
        <f t="shared" si="1"/>
        <v>999</v>
      </c>
      <c r="K49" s="233">
        <f t="shared" si="2"/>
        <v>999</v>
      </c>
      <c r="L49" s="229"/>
      <c r="M49" s="95"/>
      <c r="N49" s="113">
        <f t="shared" si="0"/>
        <v>999</v>
      </c>
      <c r="O49" s="95"/>
    </row>
    <row r="50" spans="1:15" s="11" customFormat="1" ht="18.899999999999999" customHeight="1" x14ac:dyDescent="0.25">
      <c r="A50" s="238">
        <v>44</v>
      </c>
      <c r="B50" s="93"/>
      <c r="C50" s="93"/>
      <c r="D50" s="94"/>
      <c r="E50" s="248"/>
      <c r="F50" s="419"/>
      <c r="G50" s="443"/>
      <c r="H50" s="235" t="e">
        <f>IF(AND(O50="",#REF!&gt;0,#REF!&lt;5),I50,)</f>
        <v>#REF!</v>
      </c>
      <c r="I50" s="233" t="str">
        <f>IF(D50="","ZZZ9",IF(AND(#REF!&gt;0,#REF!&lt;5),D50&amp;#REF!,D50&amp;"9"))</f>
        <v>ZZZ9</v>
      </c>
      <c r="J50" s="237">
        <f t="shared" si="1"/>
        <v>999</v>
      </c>
      <c r="K50" s="233">
        <f t="shared" si="2"/>
        <v>999</v>
      </c>
      <c r="L50" s="229"/>
      <c r="M50" s="95"/>
      <c r="N50" s="113">
        <f t="shared" si="0"/>
        <v>999</v>
      </c>
      <c r="O50" s="95"/>
    </row>
    <row r="51" spans="1:15" s="11" customFormat="1" ht="18.899999999999999" customHeight="1" x14ac:dyDescent="0.25">
      <c r="A51" s="238">
        <v>45</v>
      </c>
      <c r="B51" s="93"/>
      <c r="C51" s="93"/>
      <c r="D51" s="94"/>
      <c r="E51" s="248"/>
      <c r="F51" s="419"/>
      <c r="G51" s="443"/>
      <c r="H51" s="235" t="e">
        <f>IF(AND(O51="",#REF!&gt;0,#REF!&lt;5),I51,)</f>
        <v>#REF!</v>
      </c>
      <c r="I51" s="233" t="str">
        <f>IF(D51="","ZZZ9",IF(AND(#REF!&gt;0,#REF!&lt;5),D51&amp;#REF!,D51&amp;"9"))</f>
        <v>ZZZ9</v>
      </c>
      <c r="J51" s="237">
        <f t="shared" si="1"/>
        <v>999</v>
      </c>
      <c r="K51" s="233">
        <f t="shared" si="2"/>
        <v>999</v>
      </c>
      <c r="L51" s="229"/>
      <c r="M51" s="95"/>
      <c r="N51" s="113">
        <f t="shared" si="0"/>
        <v>999</v>
      </c>
      <c r="O51" s="95"/>
    </row>
    <row r="52" spans="1:15" s="11" customFormat="1" ht="18.899999999999999" customHeight="1" x14ac:dyDescent="0.25">
      <c r="A52" s="238">
        <v>46</v>
      </c>
      <c r="B52" s="93"/>
      <c r="C52" s="93"/>
      <c r="D52" s="94"/>
      <c r="E52" s="248"/>
      <c r="F52" s="419"/>
      <c r="G52" s="443"/>
      <c r="H52" s="235" t="e">
        <f>IF(AND(O52="",#REF!&gt;0,#REF!&lt;5),I52,)</f>
        <v>#REF!</v>
      </c>
      <c r="I52" s="233" t="str">
        <f>IF(D52="","ZZZ9",IF(AND(#REF!&gt;0,#REF!&lt;5),D52&amp;#REF!,D52&amp;"9"))</f>
        <v>ZZZ9</v>
      </c>
      <c r="J52" s="237">
        <f t="shared" si="1"/>
        <v>999</v>
      </c>
      <c r="K52" s="233">
        <f t="shared" si="2"/>
        <v>999</v>
      </c>
      <c r="L52" s="229"/>
      <c r="M52" s="95"/>
      <c r="N52" s="113">
        <f t="shared" si="0"/>
        <v>999</v>
      </c>
      <c r="O52" s="95"/>
    </row>
    <row r="53" spans="1:15" s="11" customFormat="1" ht="18.899999999999999" customHeight="1" x14ac:dyDescent="0.25">
      <c r="A53" s="238">
        <v>47</v>
      </c>
      <c r="B53" s="93"/>
      <c r="C53" s="93"/>
      <c r="D53" s="94"/>
      <c r="E53" s="248"/>
      <c r="F53" s="419"/>
      <c r="G53" s="443"/>
      <c r="H53" s="235" t="e">
        <f>IF(AND(O53="",#REF!&gt;0,#REF!&lt;5),I53,)</f>
        <v>#REF!</v>
      </c>
      <c r="I53" s="233" t="str">
        <f>IF(D53="","ZZZ9",IF(AND(#REF!&gt;0,#REF!&lt;5),D53&amp;#REF!,D53&amp;"9"))</f>
        <v>ZZZ9</v>
      </c>
      <c r="J53" s="237">
        <f t="shared" si="1"/>
        <v>999</v>
      </c>
      <c r="K53" s="233">
        <f t="shared" si="2"/>
        <v>999</v>
      </c>
      <c r="L53" s="229"/>
      <c r="M53" s="95"/>
      <c r="N53" s="113">
        <f t="shared" si="0"/>
        <v>999</v>
      </c>
      <c r="O53" s="95"/>
    </row>
    <row r="54" spans="1:15" s="11" customFormat="1" ht="18.899999999999999" customHeight="1" x14ac:dyDescent="0.25">
      <c r="A54" s="238">
        <v>48</v>
      </c>
      <c r="B54" s="93"/>
      <c r="C54" s="93"/>
      <c r="D54" s="94"/>
      <c r="E54" s="248"/>
      <c r="F54" s="419"/>
      <c r="G54" s="443"/>
      <c r="H54" s="235" t="e">
        <f>IF(AND(O54="",#REF!&gt;0,#REF!&lt;5),I54,)</f>
        <v>#REF!</v>
      </c>
      <c r="I54" s="233" t="str">
        <f>IF(D54="","ZZZ9",IF(AND(#REF!&gt;0,#REF!&lt;5),D54&amp;#REF!,D54&amp;"9"))</f>
        <v>ZZZ9</v>
      </c>
      <c r="J54" s="237">
        <f t="shared" si="1"/>
        <v>999</v>
      </c>
      <c r="K54" s="233">
        <f t="shared" si="2"/>
        <v>999</v>
      </c>
      <c r="L54" s="229"/>
      <c r="M54" s="95"/>
      <c r="N54" s="113">
        <f t="shared" si="0"/>
        <v>999</v>
      </c>
      <c r="O54" s="95"/>
    </row>
    <row r="55" spans="1:15" s="11" customFormat="1" ht="18.899999999999999" customHeight="1" x14ac:dyDescent="0.25">
      <c r="A55" s="238">
        <v>49</v>
      </c>
      <c r="B55" s="93"/>
      <c r="C55" s="93"/>
      <c r="D55" s="94"/>
      <c r="E55" s="248"/>
      <c r="F55" s="419"/>
      <c r="G55" s="443"/>
      <c r="H55" s="235" t="e">
        <f>IF(AND(O55="",#REF!&gt;0,#REF!&lt;5),I55,)</f>
        <v>#REF!</v>
      </c>
      <c r="I55" s="233" t="str">
        <f>IF(D55="","ZZZ9",IF(AND(#REF!&gt;0,#REF!&lt;5),D55&amp;#REF!,D55&amp;"9"))</f>
        <v>ZZZ9</v>
      </c>
      <c r="J55" s="237">
        <f t="shared" si="1"/>
        <v>999</v>
      </c>
      <c r="K55" s="233">
        <f t="shared" si="2"/>
        <v>999</v>
      </c>
      <c r="L55" s="229"/>
      <c r="M55" s="95"/>
      <c r="N55" s="113">
        <f t="shared" si="0"/>
        <v>999</v>
      </c>
      <c r="O55" s="95"/>
    </row>
    <row r="56" spans="1:15" s="11" customFormat="1" ht="18.899999999999999" customHeight="1" x14ac:dyDescent="0.25">
      <c r="A56" s="238">
        <v>50</v>
      </c>
      <c r="B56" s="93"/>
      <c r="C56" s="93"/>
      <c r="D56" s="94"/>
      <c r="E56" s="248"/>
      <c r="F56" s="419"/>
      <c r="G56" s="443"/>
      <c r="H56" s="235" t="e">
        <f>IF(AND(O56="",#REF!&gt;0,#REF!&lt;5),I56,)</f>
        <v>#REF!</v>
      </c>
      <c r="I56" s="233" t="str">
        <f>IF(D56="","ZZZ9",IF(AND(#REF!&gt;0,#REF!&lt;5),D56&amp;#REF!,D56&amp;"9"))</f>
        <v>ZZZ9</v>
      </c>
      <c r="J56" s="237">
        <f t="shared" si="1"/>
        <v>999</v>
      </c>
      <c r="K56" s="233">
        <f t="shared" si="2"/>
        <v>999</v>
      </c>
      <c r="L56" s="229"/>
      <c r="M56" s="95"/>
      <c r="N56" s="113">
        <f t="shared" si="0"/>
        <v>999</v>
      </c>
      <c r="O56" s="95"/>
    </row>
    <row r="57" spans="1:15" s="11" customFormat="1" ht="18.899999999999999" customHeight="1" x14ac:dyDescent="0.25">
      <c r="A57" s="238">
        <v>51</v>
      </c>
      <c r="B57" s="93"/>
      <c r="C57" s="93"/>
      <c r="D57" s="94"/>
      <c r="E57" s="248"/>
      <c r="F57" s="419"/>
      <c r="G57" s="443"/>
      <c r="H57" s="235" t="e">
        <f>IF(AND(O57="",#REF!&gt;0,#REF!&lt;5),I57,)</f>
        <v>#REF!</v>
      </c>
      <c r="I57" s="233" t="str">
        <f>IF(D57="","ZZZ9",IF(AND(#REF!&gt;0,#REF!&lt;5),D57&amp;#REF!,D57&amp;"9"))</f>
        <v>ZZZ9</v>
      </c>
      <c r="J57" s="237">
        <f t="shared" si="1"/>
        <v>999</v>
      </c>
      <c r="K57" s="233">
        <f t="shared" si="2"/>
        <v>999</v>
      </c>
      <c r="L57" s="229"/>
      <c r="M57" s="95"/>
      <c r="N57" s="113">
        <f t="shared" si="0"/>
        <v>999</v>
      </c>
      <c r="O57" s="95"/>
    </row>
    <row r="58" spans="1:15" s="11" customFormat="1" ht="18.899999999999999" customHeight="1" x14ac:dyDescent="0.25">
      <c r="A58" s="238">
        <v>52</v>
      </c>
      <c r="B58" s="93"/>
      <c r="C58" s="93"/>
      <c r="D58" s="94"/>
      <c r="E58" s="248"/>
      <c r="F58" s="419"/>
      <c r="G58" s="443"/>
      <c r="H58" s="235" t="e">
        <f>IF(AND(O58="",#REF!&gt;0,#REF!&lt;5),I58,)</f>
        <v>#REF!</v>
      </c>
      <c r="I58" s="233" t="str">
        <f>IF(D58="","ZZZ9",IF(AND(#REF!&gt;0,#REF!&lt;5),D58&amp;#REF!,D58&amp;"9"))</f>
        <v>ZZZ9</v>
      </c>
      <c r="J58" s="237">
        <f t="shared" si="1"/>
        <v>999</v>
      </c>
      <c r="K58" s="233">
        <f t="shared" si="2"/>
        <v>999</v>
      </c>
      <c r="L58" s="229"/>
      <c r="M58" s="95"/>
      <c r="N58" s="113">
        <f t="shared" si="0"/>
        <v>999</v>
      </c>
      <c r="O58" s="95"/>
    </row>
    <row r="59" spans="1:15" s="11" customFormat="1" ht="18.899999999999999" customHeight="1" x14ac:dyDescent="0.25">
      <c r="A59" s="238">
        <v>53</v>
      </c>
      <c r="B59" s="93"/>
      <c r="C59" s="93"/>
      <c r="D59" s="94"/>
      <c r="E59" s="248"/>
      <c r="F59" s="419"/>
      <c r="G59" s="443"/>
      <c r="H59" s="235" t="e">
        <f>IF(AND(O59="",#REF!&gt;0,#REF!&lt;5),I59,)</f>
        <v>#REF!</v>
      </c>
      <c r="I59" s="233" t="str">
        <f>IF(D59="","ZZZ9",IF(AND(#REF!&gt;0,#REF!&lt;5),D59&amp;#REF!,D59&amp;"9"))</f>
        <v>ZZZ9</v>
      </c>
      <c r="J59" s="237">
        <f t="shared" si="1"/>
        <v>999</v>
      </c>
      <c r="K59" s="233">
        <f t="shared" si="2"/>
        <v>999</v>
      </c>
      <c r="L59" s="229"/>
      <c r="M59" s="95"/>
      <c r="N59" s="113">
        <f t="shared" si="0"/>
        <v>999</v>
      </c>
      <c r="O59" s="95"/>
    </row>
    <row r="60" spans="1:15" s="11" customFormat="1" ht="18.899999999999999" customHeight="1" x14ac:dyDescent="0.25">
      <c r="A60" s="238">
        <v>54</v>
      </c>
      <c r="B60" s="93"/>
      <c r="C60" s="93"/>
      <c r="D60" s="94"/>
      <c r="E60" s="248"/>
      <c r="F60" s="419"/>
      <c r="G60" s="443"/>
      <c r="H60" s="235" t="e">
        <f>IF(AND(O60="",#REF!&gt;0,#REF!&lt;5),I60,)</f>
        <v>#REF!</v>
      </c>
      <c r="I60" s="233" t="str">
        <f>IF(D60="","ZZZ9",IF(AND(#REF!&gt;0,#REF!&lt;5),D60&amp;#REF!,D60&amp;"9"))</f>
        <v>ZZZ9</v>
      </c>
      <c r="J60" s="237">
        <f t="shared" si="1"/>
        <v>999</v>
      </c>
      <c r="K60" s="233">
        <f t="shared" si="2"/>
        <v>999</v>
      </c>
      <c r="L60" s="229"/>
      <c r="M60" s="95"/>
      <c r="N60" s="113">
        <f t="shared" si="0"/>
        <v>999</v>
      </c>
      <c r="O60" s="95"/>
    </row>
    <row r="61" spans="1:15" s="11" customFormat="1" ht="18.899999999999999" customHeight="1" x14ac:dyDescent="0.25">
      <c r="A61" s="238">
        <v>55</v>
      </c>
      <c r="B61" s="93"/>
      <c r="C61" s="93"/>
      <c r="D61" s="94"/>
      <c r="E61" s="248"/>
      <c r="F61" s="419"/>
      <c r="G61" s="443"/>
      <c r="H61" s="235" t="e">
        <f>IF(AND(O61="",#REF!&gt;0,#REF!&lt;5),I61,)</f>
        <v>#REF!</v>
      </c>
      <c r="I61" s="233" t="str">
        <f>IF(D61="","ZZZ9",IF(AND(#REF!&gt;0,#REF!&lt;5),D61&amp;#REF!,D61&amp;"9"))</f>
        <v>ZZZ9</v>
      </c>
      <c r="J61" s="237">
        <f t="shared" si="1"/>
        <v>999</v>
      </c>
      <c r="K61" s="233">
        <f t="shared" si="2"/>
        <v>999</v>
      </c>
      <c r="L61" s="229"/>
      <c r="M61" s="95"/>
      <c r="N61" s="113">
        <f t="shared" si="0"/>
        <v>999</v>
      </c>
      <c r="O61" s="95"/>
    </row>
    <row r="62" spans="1:15" s="11" customFormat="1" ht="18.899999999999999" customHeight="1" x14ac:dyDescent="0.25">
      <c r="A62" s="238">
        <v>56</v>
      </c>
      <c r="B62" s="93"/>
      <c r="C62" s="93"/>
      <c r="D62" s="94"/>
      <c r="E62" s="248"/>
      <c r="F62" s="419"/>
      <c r="G62" s="443"/>
      <c r="H62" s="235" t="e">
        <f>IF(AND(O62="",#REF!&gt;0,#REF!&lt;5),I62,)</f>
        <v>#REF!</v>
      </c>
      <c r="I62" s="233" t="str">
        <f>IF(D62="","ZZZ9",IF(AND(#REF!&gt;0,#REF!&lt;5),D62&amp;#REF!,D62&amp;"9"))</f>
        <v>ZZZ9</v>
      </c>
      <c r="J62" s="237">
        <f t="shared" si="1"/>
        <v>999</v>
      </c>
      <c r="K62" s="233">
        <f t="shared" si="2"/>
        <v>999</v>
      </c>
      <c r="L62" s="229"/>
      <c r="M62" s="95"/>
      <c r="N62" s="113">
        <f t="shared" si="0"/>
        <v>999</v>
      </c>
      <c r="O62" s="95"/>
    </row>
    <row r="63" spans="1:15" s="11" customFormat="1" ht="18.899999999999999" customHeight="1" x14ac:dyDescent="0.25">
      <c r="A63" s="238">
        <v>57</v>
      </c>
      <c r="B63" s="93"/>
      <c r="C63" s="93"/>
      <c r="D63" s="94"/>
      <c r="E63" s="248"/>
      <c r="F63" s="419"/>
      <c r="G63" s="443"/>
      <c r="H63" s="235" t="e">
        <f>IF(AND(O63="",#REF!&gt;0,#REF!&lt;5),I63,)</f>
        <v>#REF!</v>
      </c>
      <c r="I63" s="233" t="str">
        <f>IF(D63="","ZZZ9",IF(AND(#REF!&gt;0,#REF!&lt;5),D63&amp;#REF!,D63&amp;"9"))</f>
        <v>ZZZ9</v>
      </c>
      <c r="J63" s="237">
        <f t="shared" si="1"/>
        <v>999</v>
      </c>
      <c r="K63" s="233">
        <f t="shared" si="2"/>
        <v>999</v>
      </c>
      <c r="L63" s="229"/>
      <c r="M63" s="95"/>
      <c r="N63" s="113">
        <f t="shared" si="0"/>
        <v>999</v>
      </c>
      <c r="O63" s="95"/>
    </row>
    <row r="64" spans="1:15" s="11" customFormat="1" ht="18.899999999999999" customHeight="1" x14ac:dyDescent="0.25">
      <c r="A64" s="238">
        <v>58</v>
      </c>
      <c r="B64" s="93"/>
      <c r="C64" s="93"/>
      <c r="D64" s="94"/>
      <c r="E64" s="248"/>
      <c r="F64" s="419"/>
      <c r="G64" s="443"/>
      <c r="H64" s="235" t="e">
        <f>IF(AND(O64="",#REF!&gt;0,#REF!&lt;5),I64,)</f>
        <v>#REF!</v>
      </c>
      <c r="I64" s="233" t="str">
        <f>IF(D64="","ZZZ9",IF(AND(#REF!&gt;0,#REF!&lt;5),D64&amp;#REF!,D64&amp;"9"))</f>
        <v>ZZZ9</v>
      </c>
      <c r="J64" s="237">
        <f t="shared" si="1"/>
        <v>999</v>
      </c>
      <c r="K64" s="233">
        <f t="shared" si="2"/>
        <v>999</v>
      </c>
      <c r="L64" s="229"/>
      <c r="M64" s="95"/>
      <c r="N64" s="113">
        <f t="shared" si="0"/>
        <v>999</v>
      </c>
      <c r="O64" s="95"/>
    </row>
    <row r="65" spans="1:15" s="11" customFormat="1" ht="18.899999999999999" customHeight="1" x14ac:dyDescent="0.25">
      <c r="A65" s="238">
        <v>59</v>
      </c>
      <c r="B65" s="93"/>
      <c r="C65" s="93"/>
      <c r="D65" s="94"/>
      <c r="E65" s="248"/>
      <c r="F65" s="419"/>
      <c r="G65" s="443"/>
      <c r="H65" s="235" t="e">
        <f>IF(AND(O65="",#REF!&gt;0,#REF!&lt;5),I65,)</f>
        <v>#REF!</v>
      </c>
      <c r="I65" s="233" t="str">
        <f>IF(D65="","ZZZ9",IF(AND(#REF!&gt;0,#REF!&lt;5),D65&amp;#REF!,D65&amp;"9"))</f>
        <v>ZZZ9</v>
      </c>
      <c r="J65" s="237">
        <f t="shared" si="1"/>
        <v>999</v>
      </c>
      <c r="K65" s="233">
        <f t="shared" si="2"/>
        <v>999</v>
      </c>
      <c r="L65" s="229"/>
      <c r="M65" s="95"/>
      <c r="N65" s="113">
        <f t="shared" si="0"/>
        <v>999</v>
      </c>
      <c r="O65" s="95"/>
    </row>
    <row r="66" spans="1:15" s="11" customFormat="1" ht="18.899999999999999" customHeight="1" x14ac:dyDescent="0.25">
      <c r="A66" s="238">
        <v>60</v>
      </c>
      <c r="B66" s="93"/>
      <c r="C66" s="93"/>
      <c r="D66" s="94"/>
      <c r="E66" s="248"/>
      <c r="F66" s="419"/>
      <c r="G66" s="443"/>
      <c r="H66" s="235" t="e">
        <f>IF(AND(O66="",#REF!&gt;0,#REF!&lt;5),I66,)</f>
        <v>#REF!</v>
      </c>
      <c r="I66" s="233" t="str">
        <f>IF(D66="","ZZZ9",IF(AND(#REF!&gt;0,#REF!&lt;5),D66&amp;#REF!,D66&amp;"9"))</f>
        <v>ZZZ9</v>
      </c>
      <c r="J66" s="237">
        <f t="shared" si="1"/>
        <v>999</v>
      </c>
      <c r="K66" s="233">
        <f t="shared" si="2"/>
        <v>999</v>
      </c>
      <c r="L66" s="229"/>
      <c r="M66" s="95"/>
      <c r="N66" s="113">
        <f t="shared" si="0"/>
        <v>999</v>
      </c>
      <c r="O66" s="95"/>
    </row>
    <row r="67" spans="1:15" s="11" customFormat="1" ht="18.899999999999999" customHeight="1" x14ac:dyDescent="0.25">
      <c r="A67" s="238">
        <v>61</v>
      </c>
      <c r="B67" s="93"/>
      <c r="C67" s="93"/>
      <c r="D67" s="94"/>
      <c r="E67" s="248"/>
      <c r="F67" s="419"/>
      <c r="G67" s="443"/>
      <c r="H67" s="235" t="e">
        <f>IF(AND(O67="",#REF!&gt;0,#REF!&lt;5),I67,)</f>
        <v>#REF!</v>
      </c>
      <c r="I67" s="233" t="str">
        <f>IF(D67="","ZZZ9",IF(AND(#REF!&gt;0,#REF!&lt;5),D67&amp;#REF!,D67&amp;"9"))</f>
        <v>ZZZ9</v>
      </c>
      <c r="J67" s="237">
        <f t="shared" si="1"/>
        <v>999</v>
      </c>
      <c r="K67" s="233">
        <f t="shared" si="2"/>
        <v>999</v>
      </c>
      <c r="L67" s="229"/>
      <c r="M67" s="95"/>
      <c r="N67" s="113">
        <f t="shared" si="0"/>
        <v>999</v>
      </c>
      <c r="O67" s="95"/>
    </row>
    <row r="68" spans="1:15" s="11" customFormat="1" ht="18.899999999999999" customHeight="1" x14ac:dyDescent="0.25">
      <c r="A68" s="238">
        <v>62</v>
      </c>
      <c r="B68" s="93"/>
      <c r="C68" s="93"/>
      <c r="D68" s="94"/>
      <c r="E68" s="248"/>
      <c r="F68" s="419"/>
      <c r="G68" s="443"/>
      <c r="H68" s="235" t="e">
        <f>IF(AND(O68="",#REF!&gt;0,#REF!&lt;5),I68,)</f>
        <v>#REF!</v>
      </c>
      <c r="I68" s="233" t="str">
        <f>IF(D68="","ZZZ9",IF(AND(#REF!&gt;0,#REF!&lt;5),D68&amp;#REF!,D68&amp;"9"))</f>
        <v>ZZZ9</v>
      </c>
      <c r="J68" s="237">
        <f t="shared" si="1"/>
        <v>999</v>
      </c>
      <c r="K68" s="233">
        <f t="shared" si="2"/>
        <v>999</v>
      </c>
      <c r="L68" s="229"/>
      <c r="M68" s="95"/>
      <c r="N68" s="113">
        <f t="shared" si="0"/>
        <v>999</v>
      </c>
      <c r="O68" s="95"/>
    </row>
    <row r="69" spans="1:15" s="11" customFormat="1" ht="18.899999999999999" customHeight="1" x14ac:dyDescent="0.25">
      <c r="A69" s="238">
        <v>63</v>
      </c>
      <c r="B69" s="93"/>
      <c r="C69" s="93"/>
      <c r="D69" s="94"/>
      <c r="E69" s="248"/>
      <c r="F69" s="419"/>
      <c r="G69" s="443"/>
      <c r="H69" s="235" t="e">
        <f>IF(AND(O69="",#REF!&gt;0,#REF!&lt;5),I69,)</f>
        <v>#REF!</v>
      </c>
      <c r="I69" s="233" t="str">
        <f>IF(D69="","ZZZ9",IF(AND(#REF!&gt;0,#REF!&lt;5),D69&amp;#REF!,D69&amp;"9"))</f>
        <v>ZZZ9</v>
      </c>
      <c r="J69" s="237">
        <f t="shared" si="1"/>
        <v>999</v>
      </c>
      <c r="K69" s="233">
        <f t="shared" si="2"/>
        <v>999</v>
      </c>
      <c r="L69" s="229"/>
      <c r="M69" s="95"/>
      <c r="N69" s="113">
        <f t="shared" si="0"/>
        <v>999</v>
      </c>
      <c r="O69" s="95"/>
    </row>
    <row r="70" spans="1:15" s="11" customFormat="1" ht="18.899999999999999" customHeight="1" x14ac:dyDescent="0.25">
      <c r="A70" s="238">
        <v>64</v>
      </c>
      <c r="B70" s="93"/>
      <c r="C70" s="93"/>
      <c r="D70" s="94"/>
      <c r="E70" s="248"/>
      <c r="F70" s="419"/>
      <c r="G70" s="443"/>
      <c r="H70" s="235" t="e">
        <f>IF(AND(O70="",#REF!&gt;0,#REF!&lt;5),I70,)</f>
        <v>#REF!</v>
      </c>
      <c r="I70" s="233" t="str">
        <f>IF(D70="","ZZZ9",IF(AND(#REF!&gt;0,#REF!&lt;5),D70&amp;#REF!,D70&amp;"9"))</f>
        <v>ZZZ9</v>
      </c>
      <c r="J70" s="237">
        <f t="shared" si="1"/>
        <v>999</v>
      </c>
      <c r="K70" s="233">
        <f t="shared" si="2"/>
        <v>999</v>
      </c>
      <c r="L70" s="229"/>
      <c r="M70" s="95"/>
      <c r="N70" s="113">
        <f t="shared" si="0"/>
        <v>999</v>
      </c>
      <c r="O70" s="95"/>
    </row>
    <row r="71" spans="1:15" s="11" customFormat="1" ht="18.899999999999999" customHeight="1" x14ac:dyDescent="0.25">
      <c r="A71" s="238">
        <v>65</v>
      </c>
      <c r="B71" s="93"/>
      <c r="C71" s="93"/>
      <c r="D71" s="94"/>
      <c r="E71" s="248"/>
      <c r="F71" s="419"/>
      <c r="G71" s="443"/>
      <c r="H71" s="235" t="e">
        <f>IF(AND(O71="",#REF!&gt;0,#REF!&lt;5),I71,)</f>
        <v>#REF!</v>
      </c>
      <c r="I71" s="233" t="str">
        <f>IF(D71="","ZZZ9",IF(AND(#REF!&gt;0,#REF!&lt;5),D71&amp;#REF!,D71&amp;"9"))</f>
        <v>ZZZ9</v>
      </c>
      <c r="J71" s="237">
        <f t="shared" si="1"/>
        <v>999</v>
      </c>
      <c r="K71" s="233">
        <f t="shared" si="2"/>
        <v>999</v>
      </c>
      <c r="L71" s="229"/>
      <c r="M71" s="95"/>
      <c r="N71" s="113">
        <f t="shared" si="0"/>
        <v>999</v>
      </c>
      <c r="O71" s="95"/>
    </row>
    <row r="72" spans="1:15" s="11" customFormat="1" ht="18.899999999999999" customHeight="1" x14ac:dyDescent="0.25">
      <c r="A72" s="238">
        <v>66</v>
      </c>
      <c r="B72" s="93"/>
      <c r="C72" s="93"/>
      <c r="D72" s="94"/>
      <c r="E72" s="248"/>
      <c r="F72" s="419"/>
      <c r="G72" s="443"/>
      <c r="H72" s="235" t="e">
        <f>IF(AND(O72="",#REF!&gt;0,#REF!&lt;5),I72,)</f>
        <v>#REF!</v>
      </c>
      <c r="I72" s="233" t="str">
        <f>IF(D72="","ZZZ9",IF(AND(#REF!&gt;0,#REF!&lt;5),D72&amp;#REF!,D72&amp;"9"))</f>
        <v>ZZZ9</v>
      </c>
      <c r="J72" s="237">
        <f t="shared" si="1"/>
        <v>999</v>
      </c>
      <c r="K72" s="233">
        <f t="shared" si="2"/>
        <v>999</v>
      </c>
      <c r="L72" s="229"/>
      <c r="M72" s="95"/>
      <c r="N72" s="113">
        <f t="shared" si="0"/>
        <v>999</v>
      </c>
      <c r="O72" s="95"/>
    </row>
    <row r="73" spans="1:15" s="11" customFormat="1" ht="18.899999999999999" customHeight="1" x14ac:dyDescent="0.25">
      <c r="A73" s="238">
        <v>67</v>
      </c>
      <c r="B73" s="93"/>
      <c r="C73" s="93"/>
      <c r="D73" s="94"/>
      <c r="E73" s="248"/>
      <c r="F73" s="419"/>
      <c r="G73" s="443"/>
      <c r="H73" s="235" t="e">
        <f>IF(AND(O73="",#REF!&gt;0,#REF!&lt;5),I73,)</f>
        <v>#REF!</v>
      </c>
      <c r="I73" s="233" t="str">
        <f>IF(D73="","ZZZ9",IF(AND(#REF!&gt;0,#REF!&lt;5),D73&amp;#REF!,D73&amp;"9"))</f>
        <v>ZZZ9</v>
      </c>
      <c r="J73" s="237">
        <f t="shared" si="1"/>
        <v>999</v>
      </c>
      <c r="K73" s="233">
        <f t="shared" si="2"/>
        <v>999</v>
      </c>
      <c r="L73" s="229"/>
      <c r="M73" s="95"/>
      <c r="N73" s="113">
        <f t="shared" si="0"/>
        <v>999</v>
      </c>
      <c r="O73" s="95"/>
    </row>
    <row r="74" spans="1:15" s="11" customFormat="1" ht="18.899999999999999" customHeight="1" x14ac:dyDescent="0.25">
      <c r="A74" s="238">
        <v>68</v>
      </c>
      <c r="B74" s="93"/>
      <c r="C74" s="93"/>
      <c r="D74" s="94"/>
      <c r="E74" s="248"/>
      <c r="F74" s="419"/>
      <c r="G74" s="443"/>
      <c r="H74" s="235" t="e">
        <f>IF(AND(O74="",#REF!&gt;0,#REF!&lt;5),I74,)</f>
        <v>#REF!</v>
      </c>
      <c r="I74" s="233" t="str">
        <f>IF(D74="","ZZZ9",IF(AND(#REF!&gt;0,#REF!&lt;5),D74&amp;#REF!,D74&amp;"9"))</f>
        <v>ZZZ9</v>
      </c>
      <c r="J74" s="237">
        <f t="shared" si="1"/>
        <v>999</v>
      </c>
      <c r="K74" s="233">
        <f t="shared" si="2"/>
        <v>999</v>
      </c>
      <c r="L74" s="229"/>
      <c r="M74" s="95"/>
      <c r="N74" s="113">
        <f t="shared" si="0"/>
        <v>999</v>
      </c>
      <c r="O74" s="95"/>
    </row>
    <row r="75" spans="1:15" s="11" customFormat="1" ht="18.899999999999999" customHeight="1" x14ac:dyDescent="0.25">
      <c r="A75" s="238">
        <v>69</v>
      </c>
      <c r="B75" s="93"/>
      <c r="C75" s="93"/>
      <c r="D75" s="94"/>
      <c r="E75" s="248"/>
      <c r="F75" s="419"/>
      <c r="G75" s="443"/>
      <c r="H75" s="235" t="e">
        <f>IF(AND(O75="",#REF!&gt;0,#REF!&lt;5),I75,)</f>
        <v>#REF!</v>
      </c>
      <c r="I75" s="233" t="str">
        <f>IF(D75="","ZZZ9",IF(AND(#REF!&gt;0,#REF!&lt;5),D75&amp;#REF!,D75&amp;"9"))</f>
        <v>ZZZ9</v>
      </c>
      <c r="J75" s="237">
        <f t="shared" si="1"/>
        <v>999</v>
      </c>
      <c r="K75" s="233">
        <f t="shared" si="2"/>
        <v>999</v>
      </c>
      <c r="L75" s="229"/>
      <c r="M75" s="95"/>
      <c r="N75" s="113">
        <f t="shared" si="0"/>
        <v>999</v>
      </c>
      <c r="O75" s="95"/>
    </row>
    <row r="76" spans="1:15" s="11" customFormat="1" ht="18.899999999999999" customHeight="1" x14ac:dyDescent="0.25">
      <c r="A76" s="238">
        <v>70</v>
      </c>
      <c r="B76" s="93"/>
      <c r="C76" s="93"/>
      <c r="D76" s="94"/>
      <c r="E76" s="248"/>
      <c r="F76" s="419"/>
      <c r="G76" s="443"/>
      <c r="H76" s="235" t="e">
        <f>IF(AND(O76="",#REF!&gt;0,#REF!&lt;5),I76,)</f>
        <v>#REF!</v>
      </c>
      <c r="I76" s="233" t="str">
        <f>IF(D76="","ZZZ9",IF(AND(#REF!&gt;0,#REF!&lt;5),D76&amp;#REF!,D76&amp;"9"))</f>
        <v>ZZZ9</v>
      </c>
      <c r="J76" s="237">
        <f t="shared" si="1"/>
        <v>999</v>
      </c>
      <c r="K76" s="233">
        <f t="shared" si="2"/>
        <v>999</v>
      </c>
      <c r="L76" s="229"/>
      <c r="M76" s="95"/>
      <c r="N76" s="113">
        <f t="shared" si="0"/>
        <v>999</v>
      </c>
      <c r="O76" s="95"/>
    </row>
    <row r="77" spans="1:15" s="11" customFormat="1" ht="18.899999999999999" customHeight="1" x14ac:dyDescent="0.25">
      <c r="A77" s="238">
        <v>71</v>
      </c>
      <c r="B77" s="93"/>
      <c r="C77" s="93"/>
      <c r="D77" s="94"/>
      <c r="E77" s="248"/>
      <c r="F77" s="419"/>
      <c r="G77" s="443"/>
      <c r="H77" s="235" t="e">
        <f>IF(AND(O77="",#REF!&gt;0,#REF!&lt;5),I77,)</f>
        <v>#REF!</v>
      </c>
      <c r="I77" s="233" t="str">
        <f>IF(D77="","ZZZ9",IF(AND(#REF!&gt;0,#REF!&lt;5),D77&amp;#REF!,D77&amp;"9"))</f>
        <v>ZZZ9</v>
      </c>
      <c r="J77" s="237">
        <f t="shared" si="1"/>
        <v>999</v>
      </c>
      <c r="K77" s="233">
        <f t="shared" si="2"/>
        <v>999</v>
      </c>
      <c r="L77" s="229"/>
      <c r="M77" s="95"/>
      <c r="N77" s="113">
        <f t="shared" si="0"/>
        <v>999</v>
      </c>
      <c r="O77" s="95"/>
    </row>
    <row r="78" spans="1:15" s="11" customFormat="1" ht="18.899999999999999" customHeight="1" x14ac:dyDescent="0.25">
      <c r="A78" s="238">
        <v>72</v>
      </c>
      <c r="B78" s="93"/>
      <c r="C78" s="93"/>
      <c r="D78" s="94"/>
      <c r="E78" s="248"/>
      <c r="F78" s="419"/>
      <c r="G78" s="443"/>
      <c r="H78" s="235" t="e">
        <f>IF(AND(O78="",#REF!&gt;0,#REF!&lt;5),I78,)</f>
        <v>#REF!</v>
      </c>
      <c r="I78" s="233" t="str">
        <f>IF(D78="","ZZZ9",IF(AND(#REF!&gt;0,#REF!&lt;5),D78&amp;#REF!,D78&amp;"9"))</f>
        <v>ZZZ9</v>
      </c>
      <c r="J78" s="237">
        <f t="shared" si="1"/>
        <v>999</v>
      </c>
      <c r="K78" s="233">
        <f t="shared" si="2"/>
        <v>999</v>
      </c>
      <c r="L78" s="229"/>
      <c r="M78" s="95"/>
      <c r="N78" s="113">
        <f t="shared" si="0"/>
        <v>999</v>
      </c>
      <c r="O78" s="95"/>
    </row>
    <row r="79" spans="1:15" s="11" customFormat="1" ht="18.899999999999999" customHeight="1" x14ac:dyDescent="0.25">
      <c r="A79" s="238">
        <v>73</v>
      </c>
      <c r="B79" s="93"/>
      <c r="C79" s="93"/>
      <c r="D79" s="94"/>
      <c r="E79" s="248"/>
      <c r="F79" s="419"/>
      <c r="G79" s="443"/>
      <c r="H79" s="235" t="e">
        <f>IF(AND(O79="",#REF!&gt;0,#REF!&lt;5),I79,)</f>
        <v>#REF!</v>
      </c>
      <c r="I79" s="233" t="str">
        <f>IF(D79="","ZZZ9",IF(AND(#REF!&gt;0,#REF!&lt;5),D79&amp;#REF!,D79&amp;"9"))</f>
        <v>ZZZ9</v>
      </c>
      <c r="J79" s="237">
        <f t="shared" si="1"/>
        <v>999</v>
      </c>
      <c r="K79" s="233">
        <f t="shared" si="2"/>
        <v>999</v>
      </c>
      <c r="L79" s="229"/>
      <c r="M79" s="95"/>
      <c r="N79" s="113">
        <f t="shared" si="0"/>
        <v>999</v>
      </c>
      <c r="O79" s="95"/>
    </row>
    <row r="80" spans="1:15" s="11" customFormat="1" ht="18.899999999999999" customHeight="1" x14ac:dyDescent="0.25">
      <c r="A80" s="238">
        <v>74</v>
      </c>
      <c r="B80" s="93"/>
      <c r="C80" s="93"/>
      <c r="D80" s="94"/>
      <c r="E80" s="248"/>
      <c r="F80" s="419"/>
      <c r="G80" s="443"/>
      <c r="H80" s="235" t="e">
        <f>IF(AND(O80="",#REF!&gt;0,#REF!&lt;5),I80,)</f>
        <v>#REF!</v>
      </c>
      <c r="I80" s="233" t="str">
        <f>IF(D80="","ZZZ9",IF(AND(#REF!&gt;0,#REF!&lt;5),D80&amp;#REF!,D80&amp;"9"))</f>
        <v>ZZZ9</v>
      </c>
      <c r="J80" s="237">
        <f t="shared" si="1"/>
        <v>999</v>
      </c>
      <c r="K80" s="233">
        <f t="shared" si="2"/>
        <v>999</v>
      </c>
      <c r="L80" s="229"/>
      <c r="M80" s="95"/>
      <c r="N80" s="113">
        <f t="shared" si="0"/>
        <v>999</v>
      </c>
      <c r="O80" s="95"/>
    </row>
    <row r="81" spans="1:15" s="11" customFormat="1" ht="18.899999999999999" customHeight="1" x14ac:dyDescent="0.25">
      <c r="A81" s="238">
        <v>75</v>
      </c>
      <c r="B81" s="93"/>
      <c r="C81" s="93"/>
      <c r="D81" s="94"/>
      <c r="E81" s="248"/>
      <c r="F81" s="419"/>
      <c r="G81" s="443"/>
      <c r="H81" s="235" t="e">
        <f>IF(AND(O81="",#REF!&gt;0,#REF!&lt;5),I81,)</f>
        <v>#REF!</v>
      </c>
      <c r="I81" s="233" t="str">
        <f>IF(D81="","ZZZ9",IF(AND(#REF!&gt;0,#REF!&lt;5),D81&amp;#REF!,D81&amp;"9"))</f>
        <v>ZZZ9</v>
      </c>
      <c r="J81" s="237">
        <f t="shared" si="1"/>
        <v>999</v>
      </c>
      <c r="K81" s="233">
        <f t="shared" si="2"/>
        <v>999</v>
      </c>
      <c r="L81" s="229"/>
      <c r="M81" s="95"/>
      <c r="N81" s="113">
        <f t="shared" si="0"/>
        <v>999</v>
      </c>
      <c r="O81" s="95"/>
    </row>
    <row r="82" spans="1:15" s="11" customFormat="1" ht="18.899999999999999" customHeight="1" x14ac:dyDescent="0.25">
      <c r="A82" s="238">
        <v>76</v>
      </c>
      <c r="B82" s="93"/>
      <c r="C82" s="93"/>
      <c r="D82" s="94"/>
      <c r="E82" s="248"/>
      <c r="F82" s="419"/>
      <c r="G82" s="443"/>
      <c r="H82" s="235" t="e">
        <f>IF(AND(O82="",#REF!&gt;0,#REF!&lt;5),I82,)</f>
        <v>#REF!</v>
      </c>
      <c r="I82" s="233" t="str">
        <f>IF(D82="","ZZZ9",IF(AND(#REF!&gt;0,#REF!&lt;5),D82&amp;#REF!,D82&amp;"9"))</f>
        <v>ZZZ9</v>
      </c>
      <c r="J82" s="237">
        <f t="shared" si="1"/>
        <v>999</v>
      </c>
      <c r="K82" s="233">
        <f t="shared" si="2"/>
        <v>999</v>
      </c>
      <c r="L82" s="229"/>
      <c r="M82" s="95"/>
      <c r="N82" s="113">
        <f t="shared" si="0"/>
        <v>999</v>
      </c>
      <c r="O82" s="95"/>
    </row>
    <row r="83" spans="1:15" s="11" customFormat="1" ht="18.899999999999999" customHeight="1" x14ac:dyDescent="0.25">
      <c r="A83" s="238">
        <v>77</v>
      </c>
      <c r="B83" s="93"/>
      <c r="C83" s="93"/>
      <c r="D83" s="94"/>
      <c r="E83" s="248"/>
      <c r="F83" s="419"/>
      <c r="G83" s="443"/>
      <c r="H83" s="235" t="e">
        <f>IF(AND(O83="",#REF!&gt;0,#REF!&lt;5),I83,)</f>
        <v>#REF!</v>
      </c>
      <c r="I83" s="233" t="str">
        <f>IF(D83="","ZZZ9",IF(AND(#REF!&gt;0,#REF!&lt;5),D83&amp;#REF!,D83&amp;"9"))</f>
        <v>ZZZ9</v>
      </c>
      <c r="J83" s="237">
        <f t="shared" si="1"/>
        <v>999</v>
      </c>
      <c r="K83" s="233">
        <f t="shared" si="2"/>
        <v>999</v>
      </c>
      <c r="L83" s="229"/>
      <c r="M83" s="95"/>
      <c r="N83" s="113">
        <f t="shared" si="0"/>
        <v>999</v>
      </c>
      <c r="O83" s="95"/>
    </row>
    <row r="84" spans="1:15" s="11" customFormat="1" ht="18.899999999999999" customHeight="1" x14ac:dyDescent="0.25">
      <c r="A84" s="238">
        <v>78</v>
      </c>
      <c r="B84" s="93"/>
      <c r="C84" s="93"/>
      <c r="D84" s="94"/>
      <c r="E84" s="248"/>
      <c r="F84" s="419"/>
      <c r="G84" s="443"/>
      <c r="H84" s="235" t="e">
        <f>IF(AND(O84="",#REF!&gt;0,#REF!&lt;5),I84,)</f>
        <v>#REF!</v>
      </c>
      <c r="I84" s="233" t="str">
        <f>IF(D84="","ZZZ9",IF(AND(#REF!&gt;0,#REF!&lt;5),D84&amp;#REF!,D84&amp;"9"))</f>
        <v>ZZZ9</v>
      </c>
      <c r="J84" s="237">
        <f t="shared" si="1"/>
        <v>999</v>
      </c>
      <c r="K84" s="233">
        <f t="shared" si="2"/>
        <v>999</v>
      </c>
      <c r="L84" s="229"/>
      <c r="M84" s="95"/>
      <c r="N84" s="113">
        <f t="shared" si="0"/>
        <v>999</v>
      </c>
      <c r="O84" s="95"/>
    </row>
    <row r="85" spans="1:15" s="11" customFormat="1" ht="18.899999999999999" customHeight="1" x14ac:dyDescent="0.25">
      <c r="A85" s="238">
        <v>79</v>
      </c>
      <c r="B85" s="93"/>
      <c r="C85" s="93"/>
      <c r="D85" s="94"/>
      <c r="E85" s="248"/>
      <c r="F85" s="419"/>
      <c r="G85" s="443"/>
      <c r="H85" s="235" t="e">
        <f>IF(AND(O85="",#REF!&gt;0,#REF!&lt;5),I85,)</f>
        <v>#REF!</v>
      </c>
      <c r="I85" s="233" t="str">
        <f>IF(D85="","ZZZ9",IF(AND(#REF!&gt;0,#REF!&lt;5),D85&amp;#REF!,D85&amp;"9"))</f>
        <v>ZZZ9</v>
      </c>
      <c r="J85" s="237">
        <f t="shared" si="1"/>
        <v>999</v>
      </c>
      <c r="K85" s="233">
        <f t="shared" si="2"/>
        <v>999</v>
      </c>
      <c r="L85" s="229"/>
      <c r="M85" s="95"/>
      <c r="N85" s="113">
        <f t="shared" si="0"/>
        <v>999</v>
      </c>
      <c r="O85" s="95"/>
    </row>
    <row r="86" spans="1:15" s="11" customFormat="1" ht="18.899999999999999" customHeight="1" x14ac:dyDescent="0.25">
      <c r="A86" s="238">
        <v>80</v>
      </c>
      <c r="B86" s="93"/>
      <c r="C86" s="93"/>
      <c r="D86" s="94"/>
      <c r="E86" s="248"/>
      <c r="F86" s="419"/>
      <c r="G86" s="443"/>
      <c r="H86" s="235" t="e">
        <f>IF(AND(O86="",#REF!&gt;0,#REF!&lt;5),I86,)</f>
        <v>#REF!</v>
      </c>
      <c r="I86" s="233" t="str">
        <f>IF(D86="","ZZZ9",IF(AND(#REF!&gt;0,#REF!&lt;5),D86&amp;#REF!,D86&amp;"9"))</f>
        <v>ZZZ9</v>
      </c>
      <c r="J86" s="237">
        <f t="shared" si="1"/>
        <v>999</v>
      </c>
      <c r="K86" s="233">
        <f t="shared" si="2"/>
        <v>999</v>
      </c>
      <c r="L86" s="229"/>
      <c r="M86" s="95"/>
      <c r="N86" s="113">
        <f t="shared" si="0"/>
        <v>999</v>
      </c>
      <c r="O86" s="95"/>
    </row>
    <row r="87" spans="1:15" s="11" customFormat="1" ht="18.899999999999999" customHeight="1" x14ac:dyDescent="0.25">
      <c r="A87" s="238">
        <v>81</v>
      </c>
      <c r="B87" s="93"/>
      <c r="C87" s="93"/>
      <c r="D87" s="94"/>
      <c r="E87" s="248"/>
      <c r="F87" s="419"/>
      <c r="G87" s="443"/>
      <c r="H87" s="235" t="e">
        <f>IF(AND(O87="",#REF!&gt;0,#REF!&lt;5),I87,)</f>
        <v>#REF!</v>
      </c>
      <c r="I87" s="233" t="str">
        <f>IF(D87="","ZZZ9",IF(AND(#REF!&gt;0,#REF!&lt;5),D87&amp;#REF!,D87&amp;"9"))</f>
        <v>ZZZ9</v>
      </c>
      <c r="J87" s="237">
        <f t="shared" si="1"/>
        <v>999</v>
      </c>
      <c r="K87" s="233">
        <f t="shared" si="2"/>
        <v>999</v>
      </c>
      <c r="L87" s="229"/>
      <c r="M87" s="95"/>
      <c r="N87" s="113">
        <f t="shared" si="0"/>
        <v>999</v>
      </c>
      <c r="O87" s="95"/>
    </row>
    <row r="88" spans="1:15" s="11" customFormat="1" ht="18.899999999999999" customHeight="1" x14ac:dyDescent="0.25">
      <c r="A88" s="238">
        <v>82</v>
      </c>
      <c r="B88" s="93"/>
      <c r="C88" s="93"/>
      <c r="D88" s="94"/>
      <c r="E88" s="248"/>
      <c r="F88" s="419"/>
      <c r="G88" s="443"/>
      <c r="H88" s="235" t="e">
        <f>IF(AND(O88="",#REF!&gt;0,#REF!&lt;5),I88,)</f>
        <v>#REF!</v>
      </c>
      <c r="I88" s="233" t="str">
        <f>IF(D88="","ZZZ9",IF(AND(#REF!&gt;0,#REF!&lt;5),D88&amp;#REF!,D88&amp;"9"))</f>
        <v>ZZZ9</v>
      </c>
      <c r="J88" s="237">
        <f t="shared" si="1"/>
        <v>999</v>
      </c>
      <c r="K88" s="233">
        <f t="shared" si="2"/>
        <v>999</v>
      </c>
      <c r="L88" s="229"/>
      <c r="M88" s="95"/>
      <c r="N88" s="113">
        <f t="shared" si="0"/>
        <v>999</v>
      </c>
      <c r="O88" s="95"/>
    </row>
    <row r="89" spans="1:15" s="11" customFormat="1" ht="18.899999999999999" customHeight="1" x14ac:dyDescent="0.25">
      <c r="A89" s="238">
        <v>83</v>
      </c>
      <c r="B89" s="93"/>
      <c r="C89" s="93"/>
      <c r="D89" s="94"/>
      <c r="E89" s="248"/>
      <c r="F89" s="419"/>
      <c r="G89" s="443"/>
      <c r="H89" s="235" t="e">
        <f>IF(AND(O89="",#REF!&gt;0,#REF!&lt;5),I89,)</f>
        <v>#REF!</v>
      </c>
      <c r="I89" s="233" t="str">
        <f>IF(D89="","ZZZ9",IF(AND(#REF!&gt;0,#REF!&lt;5),D89&amp;#REF!,D89&amp;"9"))</f>
        <v>ZZZ9</v>
      </c>
      <c r="J89" s="237">
        <f t="shared" si="1"/>
        <v>999</v>
      </c>
      <c r="K89" s="233">
        <f t="shared" si="2"/>
        <v>999</v>
      </c>
      <c r="L89" s="229"/>
      <c r="M89" s="95"/>
      <c r="N89" s="113">
        <f t="shared" si="0"/>
        <v>999</v>
      </c>
      <c r="O89" s="95"/>
    </row>
    <row r="90" spans="1:15" s="11" customFormat="1" ht="18.899999999999999" customHeight="1" x14ac:dyDescent="0.25">
      <c r="A90" s="238">
        <v>84</v>
      </c>
      <c r="B90" s="93"/>
      <c r="C90" s="93"/>
      <c r="D90" s="94"/>
      <c r="E90" s="248"/>
      <c r="F90" s="419"/>
      <c r="G90" s="443"/>
      <c r="H90" s="235" t="e">
        <f>IF(AND(O90="",#REF!&gt;0,#REF!&lt;5),I90,)</f>
        <v>#REF!</v>
      </c>
      <c r="I90" s="233" t="str">
        <f>IF(D90="","ZZZ9",IF(AND(#REF!&gt;0,#REF!&lt;5),D90&amp;#REF!,D90&amp;"9"))</f>
        <v>ZZZ9</v>
      </c>
      <c r="J90" s="237">
        <f t="shared" si="1"/>
        <v>999</v>
      </c>
      <c r="K90" s="233">
        <f t="shared" si="2"/>
        <v>999</v>
      </c>
      <c r="L90" s="229"/>
      <c r="M90" s="95"/>
      <c r="N90" s="113">
        <f t="shared" si="0"/>
        <v>999</v>
      </c>
      <c r="O90" s="95"/>
    </row>
    <row r="91" spans="1:15" s="11" customFormat="1" ht="18.899999999999999" customHeight="1" x14ac:dyDescent="0.25">
      <c r="A91" s="238">
        <v>85</v>
      </c>
      <c r="B91" s="93"/>
      <c r="C91" s="93"/>
      <c r="D91" s="94"/>
      <c r="E91" s="248"/>
      <c r="F91" s="419"/>
      <c r="G91" s="443"/>
      <c r="H91" s="235" t="e">
        <f>IF(AND(O91="",#REF!&gt;0,#REF!&lt;5),I91,)</f>
        <v>#REF!</v>
      </c>
      <c r="I91" s="233" t="str">
        <f>IF(D91="","ZZZ9",IF(AND(#REF!&gt;0,#REF!&lt;5),D91&amp;#REF!,D91&amp;"9"))</f>
        <v>ZZZ9</v>
      </c>
      <c r="J91" s="237">
        <f t="shared" si="1"/>
        <v>999</v>
      </c>
      <c r="K91" s="233">
        <f t="shared" si="2"/>
        <v>999</v>
      </c>
      <c r="L91" s="229"/>
      <c r="M91" s="95"/>
      <c r="N91" s="113">
        <f t="shared" si="0"/>
        <v>999</v>
      </c>
      <c r="O91" s="95"/>
    </row>
    <row r="92" spans="1:15" s="11" customFormat="1" ht="18.899999999999999" customHeight="1" x14ac:dyDescent="0.25">
      <c r="A92" s="238">
        <v>86</v>
      </c>
      <c r="B92" s="93"/>
      <c r="C92" s="93"/>
      <c r="D92" s="94"/>
      <c r="E92" s="248"/>
      <c r="F92" s="419"/>
      <c r="G92" s="443"/>
      <c r="H92" s="235" t="e">
        <f>IF(AND(O92="",#REF!&gt;0,#REF!&lt;5),I92,)</f>
        <v>#REF!</v>
      </c>
      <c r="I92" s="233" t="str">
        <f>IF(D92="","ZZZ9",IF(AND(#REF!&gt;0,#REF!&lt;5),D92&amp;#REF!,D92&amp;"9"))</f>
        <v>ZZZ9</v>
      </c>
      <c r="J92" s="237">
        <f t="shared" si="1"/>
        <v>999</v>
      </c>
      <c r="K92" s="233">
        <f t="shared" si="2"/>
        <v>999</v>
      </c>
      <c r="L92" s="229"/>
      <c r="M92" s="95"/>
      <c r="N92" s="113">
        <f t="shared" si="0"/>
        <v>999</v>
      </c>
      <c r="O92" s="95"/>
    </row>
    <row r="93" spans="1:15" s="11" customFormat="1" ht="18.899999999999999" customHeight="1" x14ac:dyDescent="0.25">
      <c r="A93" s="238">
        <v>87</v>
      </c>
      <c r="B93" s="93"/>
      <c r="C93" s="93"/>
      <c r="D93" s="94"/>
      <c r="E93" s="248"/>
      <c r="F93" s="419"/>
      <c r="G93" s="443"/>
      <c r="H93" s="235" t="e">
        <f>IF(AND(O93="",#REF!&gt;0,#REF!&lt;5),I93,)</f>
        <v>#REF!</v>
      </c>
      <c r="I93" s="233" t="str">
        <f>IF(D93="","ZZZ9",IF(AND(#REF!&gt;0,#REF!&lt;5),D93&amp;#REF!,D93&amp;"9"))</f>
        <v>ZZZ9</v>
      </c>
      <c r="J93" s="237">
        <f t="shared" si="1"/>
        <v>999</v>
      </c>
      <c r="K93" s="233">
        <f t="shared" si="2"/>
        <v>999</v>
      </c>
      <c r="L93" s="229"/>
      <c r="M93" s="95"/>
      <c r="N93" s="113">
        <f t="shared" si="0"/>
        <v>999</v>
      </c>
      <c r="O93" s="95"/>
    </row>
    <row r="94" spans="1:15" s="11" customFormat="1" ht="18.899999999999999" customHeight="1" x14ac:dyDescent="0.25">
      <c r="A94" s="238">
        <v>88</v>
      </c>
      <c r="B94" s="93"/>
      <c r="C94" s="93"/>
      <c r="D94" s="94"/>
      <c r="E94" s="248"/>
      <c r="F94" s="419"/>
      <c r="G94" s="443"/>
      <c r="H94" s="235" t="e">
        <f>IF(AND(O94="",#REF!&gt;0,#REF!&lt;5),I94,)</f>
        <v>#REF!</v>
      </c>
      <c r="I94" s="233" t="str">
        <f>IF(D94="","ZZZ9",IF(AND(#REF!&gt;0,#REF!&lt;5),D94&amp;#REF!,D94&amp;"9"))</f>
        <v>ZZZ9</v>
      </c>
      <c r="J94" s="237">
        <f t="shared" si="1"/>
        <v>999</v>
      </c>
      <c r="K94" s="233">
        <f t="shared" si="2"/>
        <v>999</v>
      </c>
      <c r="L94" s="229"/>
      <c r="M94" s="95"/>
      <c r="N94" s="113">
        <f t="shared" ref="N94:N122" si="3">IF(L94="DA",1,IF(L94="WC",2,IF(L94="SE",3,IF(L94="Q",4,IF(L94="LL",5,999)))))</f>
        <v>999</v>
      </c>
      <c r="O94" s="95"/>
    </row>
    <row r="95" spans="1:15" s="11" customFormat="1" ht="18.899999999999999" customHeight="1" x14ac:dyDescent="0.25">
      <c r="A95" s="238">
        <v>89</v>
      </c>
      <c r="B95" s="93"/>
      <c r="C95" s="93"/>
      <c r="D95" s="94"/>
      <c r="E95" s="248"/>
      <c r="F95" s="419"/>
      <c r="G95" s="443"/>
      <c r="H95" s="235" t="e">
        <f>IF(AND(O95="",#REF!&gt;0,#REF!&lt;5),I95,)</f>
        <v>#REF!</v>
      </c>
      <c r="I95" s="233" t="str">
        <f>IF(D95="","ZZZ9",IF(AND(#REF!&gt;0,#REF!&lt;5),D95&amp;#REF!,D95&amp;"9"))</f>
        <v>ZZZ9</v>
      </c>
      <c r="J95" s="237">
        <f t="shared" si="1"/>
        <v>999</v>
      </c>
      <c r="K95" s="233">
        <f t="shared" si="2"/>
        <v>999</v>
      </c>
      <c r="L95" s="229"/>
      <c r="M95" s="95"/>
      <c r="N95" s="113">
        <f t="shared" si="3"/>
        <v>999</v>
      </c>
      <c r="O95" s="95"/>
    </row>
    <row r="96" spans="1:15" s="11" customFormat="1" ht="18.899999999999999" customHeight="1" x14ac:dyDescent="0.25">
      <c r="A96" s="238">
        <v>90</v>
      </c>
      <c r="B96" s="93"/>
      <c r="C96" s="93"/>
      <c r="D96" s="94"/>
      <c r="E96" s="248"/>
      <c r="F96" s="419"/>
      <c r="G96" s="443"/>
      <c r="H96" s="235" t="e">
        <f>IF(AND(O96="",#REF!&gt;0,#REF!&lt;5),I96,)</f>
        <v>#REF!</v>
      </c>
      <c r="I96" s="233" t="str">
        <f>IF(D96="","ZZZ9",IF(AND(#REF!&gt;0,#REF!&lt;5),D96&amp;#REF!,D96&amp;"9"))</f>
        <v>ZZZ9</v>
      </c>
      <c r="J96" s="237">
        <f t="shared" si="1"/>
        <v>999</v>
      </c>
      <c r="K96" s="233">
        <f t="shared" si="2"/>
        <v>999</v>
      </c>
      <c r="L96" s="229"/>
      <c r="M96" s="95"/>
      <c r="N96" s="113">
        <f t="shared" si="3"/>
        <v>999</v>
      </c>
      <c r="O96" s="95"/>
    </row>
    <row r="97" spans="1:15" s="11" customFormat="1" ht="18.899999999999999" customHeight="1" x14ac:dyDescent="0.25">
      <c r="A97" s="238">
        <v>91</v>
      </c>
      <c r="B97" s="93"/>
      <c r="C97" s="93"/>
      <c r="D97" s="94"/>
      <c r="E97" s="248"/>
      <c r="F97" s="419"/>
      <c r="G97" s="443"/>
      <c r="H97" s="235" t="e">
        <f>IF(AND(O97="",#REF!&gt;0,#REF!&lt;5),I97,)</f>
        <v>#REF!</v>
      </c>
      <c r="I97" s="233" t="str">
        <f>IF(D97="","ZZZ9",IF(AND(#REF!&gt;0,#REF!&lt;5),D97&amp;#REF!,D97&amp;"9"))</f>
        <v>ZZZ9</v>
      </c>
      <c r="J97" s="237">
        <f t="shared" ref="J97:J122" si="4">IF(O97="",999,O97)</f>
        <v>999</v>
      </c>
      <c r="K97" s="233">
        <f t="shared" ref="K97:K122" si="5">IF(N97=999,999,1)</f>
        <v>999</v>
      </c>
      <c r="L97" s="229"/>
      <c r="M97" s="95"/>
      <c r="N97" s="113">
        <f t="shared" si="3"/>
        <v>999</v>
      </c>
      <c r="O97" s="95"/>
    </row>
    <row r="98" spans="1:15" s="11" customFormat="1" ht="18.899999999999999" customHeight="1" x14ac:dyDescent="0.25">
      <c r="A98" s="238">
        <v>92</v>
      </c>
      <c r="B98" s="93"/>
      <c r="C98" s="93"/>
      <c r="D98" s="94"/>
      <c r="E98" s="248"/>
      <c r="F98" s="419"/>
      <c r="G98" s="443"/>
      <c r="H98" s="235" t="e">
        <f>IF(AND(O98="",#REF!&gt;0,#REF!&lt;5),I98,)</f>
        <v>#REF!</v>
      </c>
      <c r="I98" s="233" t="str">
        <f>IF(D98="","ZZZ9",IF(AND(#REF!&gt;0,#REF!&lt;5),D98&amp;#REF!,D98&amp;"9"))</f>
        <v>ZZZ9</v>
      </c>
      <c r="J98" s="237">
        <f t="shared" si="4"/>
        <v>999</v>
      </c>
      <c r="K98" s="233">
        <f t="shared" si="5"/>
        <v>999</v>
      </c>
      <c r="L98" s="229"/>
      <c r="M98" s="95"/>
      <c r="N98" s="113">
        <f t="shared" si="3"/>
        <v>999</v>
      </c>
      <c r="O98" s="95"/>
    </row>
    <row r="99" spans="1:15" s="11" customFormat="1" ht="18.899999999999999" customHeight="1" x14ac:dyDescent="0.25">
      <c r="A99" s="238">
        <v>93</v>
      </c>
      <c r="B99" s="93"/>
      <c r="C99" s="93"/>
      <c r="D99" s="94"/>
      <c r="E99" s="248"/>
      <c r="F99" s="419"/>
      <c r="G99" s="443"/>
      <c r="H99" s="235" t="e">
        <f>IF(AND(O99="",#REF!&gt;0,#REF!&lt;5),I99,)</f>
        <v>#REF!</v>
      </c>
      <c r="I99" s="233" t="str">
        <f>IF(D99="","ZZZ9",IF(AND(#REF!&gt;0,#REF!&lt;5),D99&amp;#REF!,D99&amp;"9"))</f>
        <v>ZZZ9</v>
      </c>
      <c r="J99" s="237">
        <f t="shared" si="4"/>
        <v>999</v>
      </c>
      <c r="K99" s="233">
        <f t="shared" si="5"/>
        <v>999</v>
      </c>
      <c r="L99" s="229"/>
      <c r="M99" s="95"/>
      <c r="N99" s="113">
        <f t="shared" si="3"/>
        <v>999</v>
      </c>
      <c r="O99" s="95"/>
    </row>
    <row r="100" spans="1:15" s="11" customFormat="1" ht="18.899999999999999" customHeight="1" x14ac:dyDescent="0.25">
      <c r="A100" s="238">
        <v>94</v>
      </c>
      <c r="B100" s="93"/>
      <c r="C100" s="93"/>
      <c r="D100" s="94"/>
      <c r="E100" s="248"/>
      <c r="F100" s="419"/>
      <c r="G100" s="443"/>
      <c r="H100" s="235" t="e">
        <f>IF(AND(O100="",#REF!&gt;0,#REF!&lt;5),I100,)</f>
        <v>#REF!</v>
      </c>
      <c r="I100" s="233" t="str">
        <f>IF(D100="","ZZZ9",IF(AND(#REF!&gt;0,#REF!&lt;5),D100&amp;#REF!,D100&amp;"9"))</f>
        <v>ZZZ9</v>
      </c>
      <c r="J100" s="237">
        <f t="shared" si="4"/>
        <v>999</v>
      </c>
      <c r="K100" s="233">
        <f t="shared" si="5"/>
        <v>999</v>
      </c>
      <c r="L100" s="229"/>
      <c r="M100" s="95"/>
      <c r="N100" s="113">
        <f t="shared" si="3"/>
        <v>999</v>
      </c>
      <c r="O100" s="95"/>
    </row>
    <row r="101" spans="1:15" s="11" customFormat="1" ht="18.899999999999999" customHeight="1" x14ac:dyDescent="0.25">
      <c r="A101" s="238">
        <v>95</v>
      </c>
      <c r="B101" s="93"/>
      <c r="C101" s="93"/>
      <c r="D101" s="94"/>
      <c r="E101" s="248"/>
      <c r="F101" s="419"/>
      <c r="G101" s="443"/>
      <c r="H101" s="235" t="e">
        <f>IF(AND(O101="",#REF!&gt;0,#REF!&lt;5),I101,)</f>
        <v>#REF!</v>
      </c>
      <c r="I101" s="233" t="str">
        <f>IF(D101="","ZZZ9",IF(AND(#REF!&gt;0,#REF!&lt;5),D101&amp;#REF!,D101&amp;"9"))</f>
        <v>ZZZ9</v>
      </c>
      <c r="J101" s="237">
        <f t="shared" si="4"/>
        <v>999</v>
      </c>
      <c r="K101" s="233">
        <f t="shared" si="5"/>
        <v>999</v>
      </c>
      <c r="L101" s="229"/>
      <c r="M101" s="95"/>
      <c r="N101" s="113">
        <f t="shared" si="3"/>
        <v>999</v>
      </c>
      <c r="O101" s="95"/>
    </row>
    <row r="102" spans="1:15" s="11" customFormat="1" ht="18.899999999999999" customHeight="1" x14ac:dyDescent="0.25">
      <c r="A102" s="238">
        <v>96</v>
      </c>
      <c r="B102" s="93"/>
      <c r="C102" s="93"/>
      <c r="D102" s="94"/>
      <c r="E102" s="248"/>
      <c r="F102" s="419"/>
      <c r="G102" s="443"/>
      <c r="H102" s="235" t="e">
        <f>IF(AND(O102="",#REF!&gt;0,#REF!&lt;5),I102,)</f>
        <v>#REF!</v>
      </c>
      <c r="I102" s="233" t="str">
        <f>IF(D102="","ZZZ9",IF(AND(#REF!&gt;0,#REF!&lt;5),D102&amp;#REF!,D102&amp;"9"))</f>
        <v>ZZZ9</v>
      </c>
      <c r="J102" s="237">
        <f t="shared" si="4"/>
        <v>999</v>
      </c>
      <c r="K102" s="233">
        <f t="shared" si="5"/>
        <v>999</v>
      </c>
      <c r="L102" s="229"/>
      <c r="M102" s="95"/>
      <c r="N102" s="113">
        <f t="shared" si="3"/>
        <v>999</v>
      </c>
      <c r="O102" s="95"/>
    </row>
    <row r="103" spans="1:15" s="11" customFormat="1" ht="18.899999999999999" customHeight="1" x14ac:dyDescent="0.25">
      <c r="A103" s="238">
        <v>97</v>
      </c>
      <c r="B103" s="93"/>
      <c r="C103" s="93"/>
      <c r="D103" s="94"/>
      <c r="E103" s="248"/>
      <c r="F103" s="419"/>
      <c r="G103" s="443"/>
      <c r="H103" s="235" t="e">
        <f>IF(AND(O103="",#REF!&gt;0,#REF!&lt;5),I103,)</f>
        <v>#REF!</v>
      </c>
      <c r="I103" s="233" t="str">
        <f>IF(D103="","ZZZ9",IF(AND(#REF!&gt;0,#REF!&lt;5),D103&amp;#REF!,D103&amp;"9"))</f>
        <v>ZZZ9</v>
      </c>
      <c r="J103" s="237">
        <f t="shared" si="4"/>
        <v>999</v>
      </c>
      <c r="K103" s="233">
        <f t="shared" si="5"/>
        <v>999</v>
      </c>
      <c r="L103" s="229"/>
      <c r="M103" s="95"/>
      <c r="N103" s="113">
        <f t="shared" si="3"/>
        <v>999</v>
      </c>
      <c r="O103" s="95"/>
    </row>
    <row r="104" spans="1:15" s="11" customFormat="1" ht="18.899999999999999" customHeight="1" x14ac:dyDescent="0.25">
      <c r="A104" s="238">
        <v>98</v>
      </c>
      <c r="B104" s="93"/>
      <c r="C104" s="93"/>
      <c r="D104" s="94"/>
      <c r="E104" s="248"/>
      <c r="F104" s="419"/>
      <c r="G104" s="443"/>
      <c r="H104" s="235" t="e">
        <f>IF(AND(O104="",#REF!&gt;0,#REF!&lt;5),I104,)</f>
        <v>#REF!</v>
      </c>
      <c r="I104" s="233" t="str">
        <f>IF(D104="","ZZZ9",IF(AND(#REF!&gt;0,#REF!&lt;5),D104&amp;#REF!,D104&amp;"9"))</f>
        <v>ZZZ9</v>
      </c>
      <c r="J104" s="237">
        <f t="shared" si="4"/>
        <v>999</v>
      </c>
      <c r="K104" s="233">
        <f t="shared" si="5"/>
        <v>999</v>
      </c>
      <c r="L104" s="229"/>
      <c r="M104" s="95"/>
      <c r="N104" s="113">
        <f t="shared" si="3"/>
        <v>999</v>
      </c>
      <c r="O104" s="95"/>
    </row>
    <row r="105" spans="1:15" s="11" customFormat="1" ht="18.899999999999999" customHeight="1" x14ac:dyDescent="0.25">
      <c r="A105" s="238">
        <v>99</v>
      </c>
      <c r="B105" s="93"/>
      <c r="C105" s="93"/>
      <c r="D105" s="94"/>
      <c r="E105" s="248"/>
      <c r="F105" s="419"/>
      <c r="G105" s="443"/>
      <c r="H105" s="235" t="e">
        <f>IF(AND(O105="",#REF!&gt;0,#REF!&lt;5),I105,)</f>
        <v>#REF!</v>
      </c>
      <c r="I105" s="233" t="str">
        <f>IF(D105="","ZZZ9",IF(AND(#REF!&gt;0,#REF!&lt;5),D105&amp;#REF!,D105&amp;"9"))</f>
        <v>ZZZ9</v>
      </c>
      <c r="J105" s="237">
        <f t="shared" si="4"/>
        <v>999</v>
      </c>
      <c r="K105" s="233">
        <f t="shared" si="5"/>
        <v>999</v>
      </c>
      <c r="L105" s="229"/>
      <c r="M105" s="95"/>
      <c r="N105" s="113">
        <f t="shared" si="3"/>
        <v>999</v>
      </c>
      <c r="O105" s="95"/>
    </row>
    <row r="106" spans="1:15" s="11" customFormat="1" ht="18.899999999999999" customHeight="1" x14ac:dyDescent="0.25">
      <c r="A106" s="238">
        <v>100</v>
      </c>
      <c r="B106" s="93"/>
      <c r="C106" s="93"/>
      <c r="D106" s="94"/>
      <c r="E106" s="248"/>
      <c r="F106" s="419"/>
      <c r="G106" s="443"/>
      <c r="H106" s="235" t="e">
        <f>IF(AND(O106="",#REF!&gt;0,#REF!&lt;5),I106,)</f>
        <v>#REF!</v>
      </c>
      <c r="I106" s="233" t="str">
        <f>IF(D106="","ZZZ9",IF(AND(#REF!&gt;0,#REF!&lt;5),D106&amp;#REF!,D106&amp;"9"))</f>
        <v>ZZZ9</v>
      </c>
      <c r="J106" s="237">
        <f t="shared" si="4"/>
        <v>999</v>
      </c>
      <c r="K106" s="233">
        <f t="shared" si="5"/>
        <v>999</v>
      </c>
      <c r="L106" s="229"/>
      <c r="M106" s="95"/>
      <c r="N106" s="113">
        <f t="shared" si="3"/>
        <v>999</v>
      </c>
      <c r="O106" s="95"/>
    </row>
    <row r="107" spans="1:15" s="11" customFormat="1" ht="18.899999999999999" customHeight="1" x14ac:dyDescent="0.25">
      <c r="A107" s="238">
        <v>101</v>
      </c>
      <c r="B107" s="93"/>
      <c r="C107" s="93"/>
      <c r="D107" s="94"/>
      <c r="E107" s="248"/>
      <c r="F107" s="419"/>
      <c r="G107" s="443"/>
      <c r="H107" s="235" t="e">
        <f>IF(AND(O107="",#REF!&gt;0,#REF!&lt;5),I107,)</f>
        <v>#REF!</v>
      </c>
      <c r="I107" s="233" t="str">
        <f>IF(D107="","ZZZ9",IF(AND(#REF!&gt;0,#REF!&lt;5),D107&amp;#REF!,D107&amp;"9"))</f>
        <v>ZZZ9</v>
      </c>
      <c r="J107" s="237">
        <f t="shared" si="4"/>
        <v>999</v>
      </c>
      <c r="K107" s="233">
        <f t="shared" si="5"/>
        <v>999</v>
      </c>
      <c r="L107" s="229"/>
      <c r="M107" s="95"/>
      <c r="N107" s="113">
        <f t="shared" si="3"/>
        <v>999</v>
      </c>
      <c r="O107" s="95"/>
    </row>
    <row r="108" spans="1:15" s="11" customFormat="1" ht="18.899999999999999" customHeight="1" x14ac:dyDescent="0.25">
      <c r="A108" s="238">
        <v>102</v>
      </c>
      <c r="B108" s="93"/>
      <c r="C108" s="93"/>
      <c r="D108" s="94"/>
      <c r="E108" s="248"/>
      <c r="F108" s="419"/>
      <c r="G108" s="443"/>
      <c r="H108" s="235" t="e">
        <f>IF(AND(O108="",#REF!&gt;0,#REF!&lt;5),I108,)</f>
        <v>#REF!</v>
      </c>
      <c r="I108" s="233" t="str">
        <f>IF(D108="","ZZZ9",IF(AND(#REF!&gt;0,#REF!&lt;5),D108&amp;#REF!,D108&amp;"9"))</f>
        <v>ZZZ9</v>
      </c>
      <c r="J108" s="237">
        <f t="shared" si="4"/>
        <v>999</v>
      </c>
      <c r="K108" s="233">
        <f t="shared" si="5"/>
        <v>999</v>
      </c>
      <c r="L108" s="229"/>
      <c r="M108" s="95"/>
      <c r="N108" s="113">
        <f t="shared" si="3"/>
        <v>999</v>
      </c>
      <c r="O108" s="95"/>
    </row>
    <row r="109" spans="1:15" s="11" customFormat="1" ht="18.899999999999999" customHeight="1" x14ac:dyDescent="0.25">
      <c r="A109" s="238">
        <v>103</v>
      </c>
      <c r="B109" s="93"/>
      <c r="C109" s="93"/>
      <c r="D109" s="94"/>
      <c r="E109" s="248"/>
      <c r="F109" s="419"/>
      <c r="G109" s="443"/>
      <c r="H109" s="235" t="e">
        <f>IF(AND(O109="",#REF!&gt;0,#REF!&lt;5),I109,)</f>
        <v>#REF!</v>
      </c>
      <c r="I109" s="233" t="str">
        <f>IF(D109="","ZZZ9",IF(AND(#REF!&gt;0,#REF!&lt;5),D109&amp;#REF!,D109&amp;"9"))</f>
        <v>ZZZ9</v>
      </c>
      <c r="J109" s="237">
        <f t="shared" si="4"/>
        <v>999</v>
      </c>
      <c r="K109" s="233">
        <f t="shared" si="5"/>
        <v>999</v>
      </c>
      <c r="L109" s="229"/>
      <c r="M109" s="95"/>
      <c r="N109" s="113">
        <f t="shared" si="3"/>
        <v>999</v>
      </c>
      <c r="O109" s="95"/>
    </row>
    <row r="110" spans="1:15" s="11" customFormat="1" ht="18.899999999999999" customHeight="1" x14ac:dyDescent="0.25">
      <c r="A110" s="238">
        <v>104</v>
      </c>
      <c r="B110" s="93"/>
      <c r="C110" s="93"/>
      <c r="D110" s="94"/>
      <c r="E110" s="248"/>
      <c r="F110" s="419"/>
      <c r="G110" s="443"/>
      <c r="H110" s="235" t="e">
        <f>IF(AND(O110="",#REF!&gt;0,#REF!&lt;5),I110,)</f>
        <v>#REF!</v>
      </c>
      <c r="I110" s="233" t="str">
        <f>IF(D110="","ZZZ9",IF(AND(#REF!&gt;0,#REF!&lt;5),D110&amp;#REF!,D110&amp;"9"))</f>
        <v>ZZZ9</v>
      </c>
      <c r="J110" s="237">
        <f t="shared" si="4"/>
        <v>999</v>
      </c>
      <c r="K110" s="233">
        <f t="shared" si="5"/>
        <v>999</v>
      </c>
      <c r="L110" s="229"/>
      <c r="M110" s="95"/>
      <c r="N110" s="113">
        <f t="shared" si="3"/>
        <v>999</v>
      </c>
      <c r="O110" s="95"/>
    </row>
    <row r="111" spans="1:15" s="11" customFormat="1" ht="18.899999999999999" customHeight="1" x14ac:dyDescent="0.25">
      <c r="A111" s="238">
        <v>105</v>
      </c>
      <c r="B111" s="93"/>
      <c r="C111" s="93"/>
      <c r="D111" s="94"/>
      <c r="E111" s="248"/>
      <c r="F111" s="419"/>
      <c r="G111" s="443"/>
      <c r="H111" s="235" t="e">
        <f>IF(AND(O111="",#REF!&gt;0,#REF!&lt;5),I111,)</f>
        <v>#REF!</v>
      </c>
      <c r="I111" s="233" t="str">
        <f>IF(D111="","ZZZ9",IF(AND(#REF!&gt;0,#REF!&lt;5),D111&amp;#REF!,D111&amp;"9"))</f>
        <v>ZZZ9</v>
      </c>
      <c r="J111" s="237">
        <f t="shared" si="4"/>
        <v>999</v>
      </c>
      <c r="K111" s="233">
        <f t="shared" si="5"/>
        <v>999</v>
      </c>
      <c r="L111" s="229"/>
      <c r="M111" s="95"/>
      <c r="N111" s="113">
        <f t="shared" si="3"/>
        <v>999</v>
      </c>
      <c r="O111" s="95"/>
    </row>
    <row r="112" spans="1:15" s="11" customFormat="1" ht="18.899999999999999" customHeight="1" x14ac:dyDescent="0.25">
      <c r="A112" s="238">
        <v>106</v>
      </c>
      <c r="B112" s="93"/>
      <c r="C112" s="93"/>
      <c r="D112" s="94"/>
      <c r="E112" s="248"/>
      <c r="F112" s="419"/>
      <c r="G112" s="443"/>
      <c r="H112" s="235" t="e">
        <f>IF(AND(O112="",#REF!&gt;0,#REF!&lt;5),I112,)</f>
        <v>#REF!</v>
      </c>
      <c r="I112" s="233" t="str">
        <f>IF(D112="","ZZZ9",IF(AND(#REF!&gt;0,#REF!&lt;5),D112&amp;#REF!,D112&amp;"9"))</f>
        <v>ZZZ9</v>
      </c>
      <c r="J112" s="237">
        <f t="shared" si="4"/>
        <v>999</v>
      </c>
      <c r="K112" s="233">
        <f t="shared" si="5"/>
        <v>999</v>
      </c>
      <c r="L112" s="229"/>
      <c r="M112" s="95"/>
      <c r="N112" s="113">
        <f t="shared" si="3"/>
        <v>999</v>
      </c>
      <c r="O112" s="95"/>
    </row>
    <row r="113" spans="1:15" s="11" customFormat="1" ht="18.899999999999999" customHeight="1" x14ac:dyDescent="0.25">
      <c r="A113" s="238">
        <v>107</v>
      </c>
      <c r="B113" s="93"/>
      <c r="C113" s="93"/>
      <c r="D113" s="94"/>
      <c r="E113" s="248"/>
      <c r="F113" s="419"/>
      <c r="G113" s="443"/>
      <c r="H113" s="235" t="e">
        <f>IF(AND(O113="",#REF!&gt;0,#REF!&lt;5),I113,)</f>
        <v>#REF!</v>
      </c>
      <c r="I113" s="233" t="str">
        <f>IF(D113="","ZZZ9",IF(AND(#REF!&gt;0,#REF!&lt;5),D113&amp;#REF!,D113&amp;"9"))</f>
        <v>ZZZ9</v>
      </c>
      <c r="J113" s="237">
        <f t="shared" si="4"/>
        <v>999</v>
      </c>
      <c r="K113" s="233">
        <f t="shared" si="5"/>
        <v>999</v>
      </c>
      <c r="L113" s="229"/>
      <c r="M113" s="95"/>
      <c r="N113" s="113">
        <f t="shared" si="3"/>
        <v>999</v>
      </c>
      <c r="O113" s="95"/>
    </row>
    <row r="114" spans="1:15" s="11" customFormat="1" ht="18.899999999999999" customHeight="1" x14ac:dyDescent="0.25">
      <c r="A114" s="238">
        <v>108</v>
      </c>
      <c r="B114" s="93"/>
      <c r="C114" s="93"/>
      <c r="D114" s="94"/>
      <c r="E114" s="248"/>
      <c r="F114" s="419"/>
      <c r="G114" s="443"/>
      <c r="H114" s="235" t="e">
        <f>IF(AND(O114="",#REF!&gt;0,#REF!&lt;5),I114,)</f>
        <v>#REF!</v>
      </c>
      <c r="I114" s="233" t="str">
        <f>IF(D114="","ZZZ9",IF(AND(#REF!&gt;0,#REF!&lt;5),D114&amp;#REF!,D114&amp;"9"))</f>
        <v>ZZZ9</v>
      </c>
      <c r="J114" s="237">
        <f t="shared" si="4"/>
        <v>999</v>
      </c>
      <c r="K114" s="233">
        <f t="shared" si="5"/>
        <v>999</v>
      </c>
      <c r="L114" s="229"/>
      <c r="M114" s="95"/>
      <c r="N114" s="113">
        <f t="shared" si="3"/>
        <v>999</v>
      </c>
      <c r="O114" s="95"/>
    </row>
    <row r="115" spans="1:15" s="11" customFormat="1" ht="18.899999999999999" customHeight="1" x14ac:dyDescent="0.25">
      <c r="A115" s="238">
        <v>109</v>
      </c>
      <c r="B115" s="93"/>
      <c r="C115" s="93"/>
      <c r="D115" s="94"/>
      <c r="E115" s="248"/>
      <c r="F115" s="419"/>
      <c r="G115" s="443"/>
      <c r="H115" s="235" t="e">
        <f>IF(AND(O115="",#REF!&gt;0,#REF!&lt;5),I115,)</f>
        <v>#REF!</v>
      </c>
      <c r="I115" s="233" t="str">
        <f>IF(D115="","ZZZ9",IF(AND(#REF!&gt;0,#REF!&lt;5),D115&amp;#REF!,D115&amp;"9"))</f>
        <v>ZZZ9</v>
      </c>
      <c r="J115" s="237">
        <f t="shared" si="4"/>
        <v>999</v>
      </c>
      <c r="K115" s="233">
        <f t="shared" si="5"/>
        <v>999</v>
      </c>
      <c r="L115" s="229"/>
      <c r="M115" s="95"/>
      <c r="N115" s="113">
        <f t="shared" si="3"/>
        <v>999</v>
      </c>
      <c r="O115" s="95"/>
    </row>
    <row r="116" spans="1:15" s="11" customFormat="1" ht="18.899999999999999" customHeight="1" x14ac:dyDescent="0.25">
      <c r="A116" s="238">
        <v>110</v>
      </c>
      <c r="B116" s="93"/>
      <c r="C116" s="93"/>
      <c r="D116" s="94"/>
      <c r="E116" s="248"/>
      <c r="F116" s="419"/>
      <c r="G116" s="443"/>
      <c r="H116" s="235" t="e">
        <f>IF(AND(O116="",#REF!&gt;0,#REF!&lt;5),I116,)</f>
        <v>#REF!</v>
      </c>
      <c r="I116" s="233" t="str">
        <f>IF(D116="","ZZZ9",IF(AND(#REF!&gt;0,#REF!&lt;5),D116&amp;#REF!,D116&amp;"9"))</f>
        <v>ZZZ9</v>
      </c>
      <c r="J116" s="237">
        <f t="shared" si="4"/>
        <v>999</v>
      </c>
      <c r="K116" s="233">
        <f t="shared" si="5"/>
        <v>999</v>
      </c>
      <c r="L116" s="229"/>
      <c r="M116" s="95"/>
      <c r="N116" s="113">
        <f t="shared" si="3"/>
        <v>999</v>
      </c>
      <c r="O116" s="95"/>
    </row>
    <row r="117" spans="1:15" s="11" customFormat="1" ht="18.899999999999999" customHeight="1" x14ac:dyDescent="0.25">
      <c r="A117" s="238">
        <v>111</v>
      </c>
      <c r="B117" s="93"/>
      <c r="C117" s="93"/>
      <c r="D117" s="94"/>
      <c r="E117" s="248"/>
      <c r="F117" s="419"/>
      <c r="G117" s="443"/>
      <c r="H117" s="235" t="e">
        <f>IF(AND(O117="",#REF!&gt;0,#REF!&lt;5),I117,)</f>
        <v>#REF!</v>
      </c>
      <c r="I117" s="233" t="str">
        <f>IF(D117="","ZZZ9",IF(AND(#REF!&gt;0,#REF!&lt;5),D117&amp;#REF!,D117&amp;"9"))</f>
        <v>ZZZ9</v>
      </c>
      <c r="J117" s="237">
        <f t="shared" si="4"/>
        <v>999</v>
      </c>
      <c r="K117" s="233">
        <f t="shared" si="5"/>
        <v>999</v>
      </c>
      <c r="L117" s="229"/>
      <c r="M117" s="95"/>
      <c r="N117" s="113">
        <f t="shared" si="3"/>
        <v>999</v>
      </c>
      <c r="O117" s="95"/>
    </row>
    <row r="118" spans="1:15" s="11" customFormat="1" ht="18.899999999999999" customHeight="1" x14ac:dyDescent="0.25">
      <c r="A118" s="238">
        <v>112</v>
      </c>
      <c r="B118" s="93"/>
      <c r="C118" s="93"/>
      <c r="D118" s="94"/>
      <c r="E118" s="248"/>
      <c r="F118" s="419"/>
      <c r="G118" s="443"/>
      <c r="H118" s="235" t="e">
        <f>IF(AND(O118="",#REF!&gt;0,#REF!&lt;5),I118,)</f>
        <v>#REF!</v>
      </c>
      <c r="I118" s="233" t="str">
        <f>IF(D118="","ZZZ9",IF(AND(#REF!&gt;0,#REF!&lt;5),D118&amp;#REF!,D118&amp;"9"))</f>
        <v>ZZZ9</v>
      </c>
      <c r="J118" s="237">
        <f t="shared" si="4"/>
        <v>999</v>
      </c>
      <c r="K118" s="233">
        <f t="shared" si="5"/>
        <v>999</v>
      </c>
      <c r="L118" s="229"/>
      <c r="M118" s="95"/>
      <c r="N118" s="113">
        <f t="shared" si="3"/>
        <v>999</v>
      </c>
      <c r="O118" s="95"/>
    </row>
    <row r="119" spans="1:15" s="11" customFormat="1" ht="18.899999999999999" customHeight="1" x14ac:dyDescent="0.25">
      <c r="A119" s="238">
        <v>113</v>
      </c>
      <c r="B119" s="93"/>
      <c r="C119" s="93"/>
      <c r="D119" s="94"/>
      <c r="E119" s="248"/>
      <c r="F119" s="419"/>
      <c r="G119" s="443"/>
      <c r="H119" s="235" t="e">
        <f>IF(AND(O119="",#REF!&gt;0,#REF!&lt;5),I119,)</f>
        <v>#REF!</v>
      </c>
      <c r="I119" s="233" t="str">
        <f>IF(D119="","ZZZ9",IF(AND(#REF!&gt;0,#REF!&lt;5),D119&amp;#REF!,D119&amp;"9"))</f>
        <v>ZZZ9</v>
      </c>
      <c r="J119" s="237">
        <f t="shared" si="4"/>
        <v>999</v>
      </c>
      <c r="K119" s="233">
        <f t="shared" si="5"/>
        <v>999</v>
      </c>
      <c r="L119" s="229"/>
      <c r="M119" s="95"/>
      <c r="N119" s="113">
        <f t="shared" si="3"/>
        <v>999</v>
      </c>
      <c r="O119" s="95"/>
    </row>
    <row r="120" spans="1:15" s="11" customFormat="1" ht="18.899999999999999" customHeight="1" x14ac:dyDescent="0.25">
      <c r="A120" s="238">
        <v>114</v>
      </c>
      <c r="B120" s="93"/>
      <c r="C120" s="93"/>
      <c r="D120" s="94"/>
      <c r="E120" s="248"/>
      <c r="F120" s="419"/>
      <c r="G120" s="443"/>
      <c r="H120" s="235" t="e">
        <f>IF(AND(O120="",#REF!&gt;0,#REF!&lt;5),I120,)</f>
        <v>#REF!</v>
      </c>
      <c r="I120" s="233" t="str">
        <f>IF(D120="","ZZZ9",IF(AND(#REF!&gt;0,#REF!&lt;5),D120&amp;#REF!,D120&amp;"9"))</f>
        <v>ZZZ9</v>
      </c>
      <c r="J120" s="237">
        <f t="shared" si="4"/>
        <v>999</v>
      </c>
      <c r="K120" s="233">
        <f t="shared" si="5"/>
        <v>999</v>
      </c>
      <c r="L120" s="229"/>
      <c r="M120" s="95"/>
      <c r="N120" s="113">
        <f t="shared" si="3"/>
        <v>999</v>
      </c>
      <c r="O120" s="95"/>
    </row>
    <row r="121" spans="1:15" s="11" customFormat="1" ht="18.899999999999999" customHeight="1" x14ac:dyDescent="0.25">
      <c r="A121" s="238">
        <v>115</v>
      </c>
      <c r="B121" s="93"/>
      <c r="C121" s="93"/>
      <c r="D121" s="94"/>
      <c r="E121" s="248"/>
      <c r="F121" s="419"/>
      <c r="G121" s="443"/>
      <c r="H121" s="235" t="e">
        <f>IF(AND(O121="",#REF!&gt;0,#REF!&lt;5),I121,)</f>
        <v>#REF!</v>
      </c>
      <c r="I121" s="233" t="str">
        <f>IF(D121="","ZZZ9",IF(AND(#REF!&gt;0,#REF!&lt;5),D121&amp;#REF!,D121&amp;"9"))</f>
        <v>ZZZ9</v>
      </c>
      <c r="J121" s="237">
        <f t="shared" si="4"/>
        <v>999</v>
      </c>
      <c r="K121" s="233">
        <f t="shared" si="5"/>
        <v>999</v>
      </c>
      <c r="L121" s="229"/>
      <c r="M121" s="95"/>
      <c r="N121" s="113">
        <f t="shared" si="3"/>
        <v>999</v>
      </c>
      <c r="O121" s="95"/>
    </row>
    <row r="122" spans="1:15" s="11" customFormat="1" ht="18.899999999999999" customHeight="1" x14ac:dyDescent="0.25">
      <c r="A122" s="238">
        <v>116</v>
      </c>
      <c r="B122" s="93"/>
      <c r="C122" s="93"/>
      <c r="D122" s="94"/>
      <c r="E122" s="248"/>
      <c r="F122" s="419"/>
      <c r="G122" s="443"/>
      <c r="H122" s="235" t="e">
        <f>IF(AND(O122="",#REF!&gt;0,#REF!&lt;5),I122,)</f>
        <v>#REF!</v>
      </c>
      <c r="I122" s="233" t="str">
        <f>IF(D122="","ZZZ9",IF(AND(#REF!&gt;0,#REF!&lt;5),D122&amp;#REF!,D122&amp;"9"))</f>
        <v>ZZZ9</v>
      </c>
      <c r="J122" s="237">
        <f t="shared" si="4"/>
        <v>999</v>
      </c>
      <c r="K122" s="233">
        <f t="shared" si="5"/>
        <v>999</v>
      </c>
      <c r="L122" s="229"/>
      <c r="M122" s="95"/>
      <c r="N122" s="113">
        <f t="shared" si="3"/>
        <v>999</v>
      </c>
      <c r="O122" s="95"/>
    </row>
    <row r="123" spans="1:15" s="11" customFormat="1" ht="18.899999999999999" customHeight="1" x14ac:dyDescent="0.25">
      <c r="A123" s="238">
        <v>117</v>
      </c>
      <c r="B123" s="93"/>
      <c r="C123" s="93"/>
      <c r="D123" s="94"/>
      <c r="E123" s="248"/>
      <c r="F123" s="419"/>
      <c r="G123" s="443"/>
      <c r="H123" s="235"/>
      <c r="I123" s="233"/>
      <c r="J123" s="237"/>
      <c r="K123" s="233"/>
      <c r="L123" s="229"/>
      <c r="M123" s="95"/>
      <c r="N123" s="113"/>
      <c r="O123" s="95"/>
    </row>
    <row r="124" spans="1:15" s="11" customFormat="1" ht="18.899999999999999" customHeight="1" x14ac:dyDescent="0.25">
      <c r="A124" s="238">
        <v>118</v>
      </c>
      <c r="B124" s="93"/>
      <c r="C124" s="93"/>
      <c r="D124" s="94"/>
      <c r="E124" s="248"/>
      <c r="F124" s="419"/>
      <c r="G124" s="443"/>
      <c r="H124" s="235"/>
      <c r="I124" s="233"/>
      <c r="J124" s="237"/>
      <c r="K124" s="233"/>
      <c r="L124" s="229"/>
      <c r="M124" s="95"/>
      <c r="N124" s="113"/>
      <c r="O124" s="95"/>
    </row>
    <row r="125" spans="1:15" s="11" customFormat="1" ht="18.899999999999999" customHeight="1" x14ac:dyDescent="0.25">
      <c r="A125" s="238">
        <v>119</v>
      </c>
      <c r="B125" s="93"/>
      <c r="C125" s="93"/>
      <c r="D125" s="94"/>
      <c r="E125" s="248"/>
      <c r="F125" s="419"/>
      <c r="G125" s="443"/>
      <c r="H125" s="235"/>
      <c r="I125" s="233"/>
      <c r="J125" s="237"/>
      <c r="K125" s="233"/>
      <c r="L125" s="229"/>
      <c r="M125" s="95"/>
      <c r="N125" s="113"/>
      <c r="O125" s="95"/>
    </row>
    <row r="126" spans="1:15" s="11" customFormat="1" ht="18.899999999999999" customHeight="1" x14ac:dyDescent="0.25">
      <c r="A126" s="238">
        <v>120</v>
      </c>
      <c r="B126" s="93"/>
      <c r="C126" s="93"/>
      <c r="D126" s="94"/>
      <c r="E126" s="248"/>
      <c r="F126" s="419"/>
      <c r="G126" s="443"/>
      <c r="H126" s="235"/>
      <c r="I126" s="233"/>
      <c r="J126" s="237"/>
      <c r="K126" s="233"/>
      <c r="L126" s="229"/>
      <c r="M126" s="95"/>
      <c r="N126" s="113"/>
      <c r="O126" s="95"/>
    </row>
    <row r="127" spans="1:15" s="11" customFormat="1" ht="18.899999999999999" customHeight="1" x14ac:dyDescent="0.25">
      <c r="A127" s="238">
        <v>121</v>
      </c>
      <c r="B127" s="93"/>
      <c r="C127" s="93"/>
      <c r="D127" s="94"/>
      <c r="E127" s="248"/>
      <c r="F127" s="419"/>
      <c r="G127" s="443"/>
      <c r="H127" s="235"/>
      <c r="I127" s="233"/>
      <c r="J127" s="237"/>
      <c r="K127" s="233"/>
      <c r="L127" s="229"/>
      <c r="M127" s="95"/>
      <c r="N127" s="113"/>
      <c r="O127" s="95"/>
    </row>
    <row r="128" spans="1:15" s="11" customFormat="1" ht="18.899999999999999" customHeight="1" x14ac:dyDescent="0.25">
      <c r="A128" s="238">
        <v>122</v>
      </c>
      <c r="B128" s="93"/>
      <c r="C128" s="93"/>
      <c r="D128" s="94"/>
      <c r="E128" s="248"/>
      <c r="F128" s="419"/>
      <c r="G128" s="443"/>
      <c r="H128" s="235"/>
      <c r="I128" s="233"/>
      <c r="J128" s="237"/>
      <c r="K128" s="233"/>
      <c r="L128" s="229"/>
      <c r="M128" s="95"/>
      <c r="N128" s="113"/>
      <c r="O128" s="95"/>
    </row>
    <row r="129" spans="1:15" s="11" customFormat="1" ht="18.899999999999999" customHeight="1" x14ac:dyDescent="0.25">
      <c r="A129" s="238">
        <v>123</v>
      </c>
      <c r="B129" s="93"/>
      <c r="C129" s="93"/>
      <c r="D129" s="94"/>
      <c r="E129" s="248"/>
      <c r="F129" s="419"/>
      <c r="G129" s="443"/>
      <c r="H129" s="235"/>
      <c r="I129" s="233"/>
      <c r="J129" s="237"/>
      <c r="K129" s="233"/>
      <c r="L129" s="229"/>
      <c r="M129" s="95"/>
      <c r="N129" s="113"/>
      <c r="O129" s="95"/>
    </row>
    <row r="130" spans="1:15" s="11" customFormat="1" ht="18.899999999999999" customHeight="1" x14ac:dyDescent="0.25">
      <c r="A130" s="238">
        <v>124</v>
      </c>
      <c r="B130" s="93"/>
      <c r="C130" s="93"/>
      <c r="D130" s="94"/>
      <c r="E130" s="248"/>
      <c r="F130" s="419"/>
      <c r="G130" s="443"/>
      <c r="H130" s="235"/>
      <c r="I130" s="233"/>
      <c r="J130" s="237"/>
      <c r="K130" s="233"/>
      <c r="L130" s="229"/>
      <c r="M130" s="95"/>
      <c r="N130" s="113"/>
      <c r="O130" s="95"/>
    </row>
    <row r="131" spans="1:15" s="11" customFormat="1" ht="18.899999999999999" customHeight="1" x14ac:dyDescent="0.25">
      <c r="A131" s="238">
        <v>125</v>
      </c>
      <c r="B131" s="93"/>
      <c r="C131" s="93"/>
      <c r="D131" s="94"/>
      <c r="E131" s="248"/>
      <c r="F131" s="419"/>
      <c r="G131" s="443"/>
      <c r="H131" s="235"/>
      <c r="I131" s="233"/>
      <c r="J131" s="237"/>
      <c r="K131" s="233"/>
      <c r="L131" s="229"/>
      <c r="M131" s="95"/>
      <c r="N131" s="113"/>
      <c r="O131" s="95"/>
    </row>
    <row r="132" spans="1:15" s="11" customFormat="1" ht="18.899999999999999" customHeight="1" x14ac:dyDescent="0.25">
      <c r="A132" s="238">
        <v>126</v>
      </c>
      <c r="B132" s="93"/>
      <c r="C132" s="93"/>
      <c r="D132" s="94"/>
      <c r="E132" s="248"/>
      <c r="F132" s="419"/>
      <c r="G132" s="443"/>
      <c r="H132" s="235"/>
      <c r="I132" s="233"/>
      <c r="J132" s="237"/>
      <c r="K132" s="233"/>
      <c r="L132" s="229"/>
      <c r="M132" s="95"/>
      <c r="N132" s="113"/>
      <c r="O132" s="95"/>
    </row>
    <row r="133" spans="1:15" s="11" customFormat="1" ht="18.899999999999999" customHeight="1" x14ac:dyDescent="0.25">
      <c r="A133" s="238">
        <v>127</v>
      </c>
      <c r="B133" s="93"/>
      <c r="C133" s="93"/>
      <c r="D133" s="94"/>
      <c r="E133" s="248"/>
      <c r="F133" s="419"/>
      <c r="G133" s="443"/>
      <c r="H133" s="235"/>
      <c r="I133" s="233"/>
      <c r="J133" s="237"/>
      <c r="K133" s="233"/>
      <c r="L133" s="229"/>
      <c r="M133" s="95"/>
      <c r="N133" s="113"/>
      <c r="O133" s="95"/>
    </row>
    <row r="134" spans="1:15" s="11" customFormat="1" ht="18.899999999999999" customHeight="1" x14ac:dyDescent="0.25">
      <c r="A134" s="238">
        <v>128</v>
      </c>
      <c r="B134" s="93"/>
      <c r="C134" s="93"/>
      <c r="D134" s="94"/>
      <c r="E134" s="248"/>
      <c r="F134" s="419"/>
      <c r="G134" s="443"/>
      <c r="H134" s="235"/>
      <c r="I134" s="233"/>
      <c r="J134" s="237"/>
      <c r="K134" s="233"/>
      <c r="L134" s="229"/>
      <c r="M134" s="95"/>
      <c r="N134" s="113"/>
      <c r="O134" s="95"/>
    </row>
  </sheetData>
  <conditionalFormatting sqref="A7:D134">
    <cfRule type="expression" dxfId="383" priority="7" stopIfTrue="1">
      <formula>$O7&gt;=1</formula>
    </cfRule>
  </conditionalFormatting>
  <conditionalFormatting sqref="B7:D14">
    <cfRule type="expression" dxfId="382" priority="5" stopIfTrue="1">
      <formula>$O7&gt;=1</formula>
    </cfRule>
  </conditionalFormatting>
  <conditionalFormatting sqref="B7:D27">
    <cfRule type="expression" dxfId="381" priority="1" stopIfTrue="1">
      <formula>$Q7&gt;=1</formula>
    </cfRule>
  </conditionalFormatting>
  <conditionalFormatting sqref="E7:E27">
    <cfRule type="expression" dxfId="380" priority="2" stopIfTrue="1">
      <formula>AND(ROUNDDOWN(($A$4-E7)/365.25,0)&lt;=13,G7&lt;&gt;"OK")</formula>
    </cfRule>
    <cfRule type="expression" dxfId="379" priority="3" stopIfTrue="1">
      <formula>AND(ROUNDDOWN(($A$4-E7)/365.25,0)&lt;=14,G7&lt;&gt;"OK")</formula>
    </cfRule>
    <cfRule type="expression" dxfId="378" priority="4" stopIfTrue="1">
      <formula>AND(ROUNDDOWN(($A$4-E7)/365.25,0)&lt;=17,G7&lt;&gt;"OK")</formula>
    </cfRule>
  </conditionalFormatting>
  <conditionalFormatting sqref="E7:E134">
    <cfRule type="expression" dxfId="377" priority="8" stopIfTrue="1">
      <formula>AND(ROUNDDOWN(($A$4-E7)/365.25,0)&lt;=13,#REF!&lt;&gt;"OK")</formula>
    </cfRule>
    <cfRule type="expression" dxfId="376" priority="9" stopIfTrue="1">
      <formula>AND(ROUNDDOWN(($A$4-E7)/365.25,0)&lt;=14,#REF!&lt;&gt;"OK")</formula>
    </cfRule>
    <cfRule type="expression" dxfId="375" priority="10" stopIfTrue="1">
      <formula>AND(ROUNDDOWN(($A$4-E7)/365.25,0)&lt;=17,#REF!&lt;&gt;"OK")</formula>
    </cfRule>
  </conditionalFormatting>
  <conditionalFormatting sqref="H7:H134">
    <cfRule type="cellIs" dxfId="374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595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">
    <tabColor indexed="11"/>
  </sheetPr>
  <dimension ref="A1:AK41"/>
  <sheetViews>
    <sheetView workbookViewId="0">
      <selection activeCell="E2" sqref="E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53" t="s">
        <v>125</v>
      </c>
      <c r="B1" s="553"/>
      <c r="C1" s="553"/>
      <c r="D1" s="553"/>
      <c r="E1" s="553"/>
      <c r="F1" s="553"/>
      <c r="G1" s="274"/>
      <c r="H1" s="277" t="s">
        <v>58</v>
      </c>
      <c r="I1" s="275"/>
      <c r="J1" s="276"/>
      <c r="L1" s="278"/>
      <c r="M1" s="279"/>
      <c r="N1" s="118"/>
      <c r="O1" s="118" t="s">
        <v>13</v>
      </c>
      <c r="P1" s="118"/>
      <c r="Q1" s="117"/>
      <c r="R1" s="118"/>
      <c r="AB1" s="408" t="e">
        <f>IF(Y5=1,CONCATENATE(VLOOKUP(Y3,AA16:AH27,2)),CONCATENATE(VLOOKUP(Y3,AA2:AK13,2)))</f>
        <v>#N/A</v>
      </c>
      <c r="AC1" s="408" t="e">
        <f>IF(Y5=1,CONCATENATE(VLOOKUP(Y3,AA16:AK27,3)),CONCATENATE(VLOOKUP(Y3,AA2:AK13,3)))</f>
        <v>#N/A</v>
      </c>
      <c r="AD1" s="408" t="e">
        <f>IF(Y5=1,CONCATENATE(VLOOKUP(Y3,AA16:AK27,4)),CONCATENATE(VLOOKUP(Y3,AA2:AK13,4)))</f>
        <v>#N/A</v>
      </c>
      <c r="AE1" s="408" t="e">
        <f>IF(Y5=1,CONCATENATE(VLOOKUP(Y3,AA16:AK27,5)),CONCATENATE(VLOOKUP(Y3,AA2:AK13,5)))</f>
        <v>#N/A</v>
      </c>
      <c r="AF1" s="408" t="e">
        <f>IF(Y5=1,CONCATENATE(VLOOKUP(Y3,AA16:AK27,6)),CONCATENATE(VLOOKUP(Y3,AA2:AK13,6)))</f>
        <v>#N/A</v>
      </c>
      <c r="AG1" s="408" t="e">
        <f>IF(Y5=1,CONCATENATE(VLOOKUP(Y3,AA16:AK27,7)),CONCATENATE(VLOOKUP(Y3,AA2:AK13,7)))</f>
        <v>#N/A</v>
      </c>
      <c r="AH1" s="408" t="e">
        <f>IF(Y5=1,CONCATENATE(VLOOKUP(Y3,AA16:AK27,8)),CONCATENATE(VLOOKUP(Y3,AA2:AK13,8)))</f>
        <v>#N/A</v>
      </c>
      <c r="AI1" s="408" t="e">
        <f>IF(Y5=1,CONCATENATE(VLOOKUP(Y3,AA16:AK27,9)),CONCATENATE(VLOOKUP(Y3,AA2:AK13,9)))</f>
        <v>#N/A</v>
      </c>
      <c r="AJ1" s="408" t="e">
        <f>IF(Y5=1,CONCATENATE(VLOOKUP(Y3,AA16:AK27,10)),CONCATENATE(VLOOKUP(Y3,AA2:AK13,10)))</f>
        <v>#N/A</v>
      </c>
      <c r="AK1" s="408" t="e">
        <f>IF(Y5=1,CONCATENATE(VLOOKUP(Y3,AA16:AK27,11)),CONCATENATE(VLOOKUP(Y3,AA2:AK13,11)))</f>
        <v>#N/A</v>
      </c>
    </row>
    <row r="2" spans="1:37" x14ac:dyDescent="0.25">
      <c r="A2" s="280" t="s">
        <v>57</v>
      </c>
      <c r="B2" s="281"/>
      <c r="C2" s="281"/>
      <c r="D2" s="281"/>
      <c r="E2" s="281" t="s">
        <v>367</v>
      </c>
      <c r="F2" s="281"/>
      <c r="G2" s="282"/>
      <c r="H2" s="283"/>
      <c r="I2" s="283"/>
      <c r="J2" s="284"/>
      <c r="K2" s="278"/>
      <c r="L2" s="278"/>
      <c r="M2" s="278"/>
      <c r="N2" s="120"/>
      <c r="O2" s="97"/>
      <c r="P2" s="120"/>
      <c r="Q2" s="97"/>
      <c r="R2" s="120"/>
      <c r="Y2" s="403"/>
      <c r="Z2" s="402"/>
      <c r="AA2" s="402" t="s">
        <v>70</v>
      </c>
      <c r="AB2" s="393">
        <v>150</v>
      </c>
      <c r="AC2" s="393">
        <v>120</v>
      </c>
      <c r="AD2" s="393">
        <v>100</v>
      </c>
      <c r="AE2" s="393">
        <v>80</v>
      </c>
      <c r="AF2" s="393">
        <v>70</v>
      </c>
      <c r="AG2" s="393">
        <v>60</v>
      </c>
      <c r="AH2" s="393">
        <v>55</v>
      </c>
      <c r="AI2" s="393">
        <v>50</v>
      </c>
      <c r="AJ2" s="393">
        <v>45</v>
      </c>
      <c r="AK2" s="39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21"/>
      <c r="K3" s="50"/>
      <c r="L3" s="51"/>
      <c r="M3" s="51" t="s">
        <v>30</v>
      </c>
      <c r="N3" s="352"/>
      <c r="O3" s="351"/>
      <c r="P3" s="352"/>
      <c r="Q3" s="392" t="s">
        <v>84</v>
      </c>
      <c r="R3" s="393" t="s">
        <v>90</v>
      </c>
      <c r="S3" s="393" t="s">
        <v>85</v>
      </c>
      <c r="Y3" s="402">
        <f>IF(H4="OB","A",IF(H4="IX","W",H4))</f>
        <v>0</v>
      </c>
      <c r="Z3" s="402"/>
      <c r="AA3" s="402" t="s">
        <v>100</v>
      </c>
      <c r="AB3" s="393">
        <v>120</v>
      </c>
      <c r="AC3" s="393">
        <v>90</v>
      </c>
      <c r="AD3" s="393">
        <v>65</v>
      </c>
      <c r="AE3" s="393">
        <v>55</v>
      </c>
      <c r="AF3" s="393">
        <v>50</v>
      </c>
      <c r="AG3" s="393">
        <v>45</v>
      </c>
      <c r="AH3" s="393">
        <v>40</v>
      </c>
      <c r="AI3" s="393">
        <v>35</v>
      </c>
      <c r="AJ3" s="393">
        <v>25</v>
      </c>
      <c r="AK3" s="393">
        <v>20</v>
      </c>
    </row>
    <row r="4" spans="1:37" ht="13.8" thickBot="1" x14ac:dyDescent="0.3">
      <c r="A4" s="554" t="s">
        <v>219</v>
      </c>
      <c r="B4" s="554"/>
      <c r="C4" s="554"/>
      <c r="D4" s="285"/>
      <c r="E4" s="286" t="s">
        <v>144</v>
      </c>
      <c r="F4" s="286"/>
      <c r="G4" s="286"/>
      <c r="H4" s="289"/>
      <c r="I4" s="286"/>
      <c r="J4" s="288"/>
      <c r="K4" s="289"/>
      <c r="L4" s="405"/>
      <c r="M4" s="291" t="s">
        <v>145</v>
      </c>
      <c r="N4" s="354"/>
      <c r="O4" s="355"/>
      <c r="P4" s="354"/>
      <c r="Q4" s="394" t="s">
        <v>91</v>
      </c>
      <c r="R4" s="395" t="s">
        <v>86</v>
      </c>
      <c r="S4" s="395" t="s">
        <v>87</v>
      </c>
      <c r="Y4" s="402"/>
      <c r="Z4" s="402"/>
      <c r="AA4" s="402" t="s">
        <v>101</v>
      </c>
      <c r="AB4" s="393">
        <v>90</v>
      </c>
      <c r="AC4" s="393">
        <v>60</v>
      </c>
      <c r="AD4" s="393">
        <v>45</v>
      </c>
      <c r="AE4" s="393">
        <v>34</v>
      </c>
      <c r="AF4" s="393">
        <v>27</v>
      </c>
      <c r="AG4" s="393">
        <v>22</v>
      </c>
      <c r="AH4" s="393">
        <v>18</v>
      </c>
      <c r="AI4" s="393">
        <v>15</v>
      </c>
      <c r="AJ4" s="393">
        <v>12</v>
      </c>
      <c r="AK4" s="393">
        <v>9</v>
      </c>
    </row>
    <row r="5" spans="1:37" x14ac:dyDescent="0.25">
      <c r="A5" s="33"/>
      <c r="B5" s="33" t="s">
        <v>55</v>
      </c>
      <c r="C5" s="347" t="s">
        <v>68</v>
      </c>
      <c r="D5" s="33" t="s">
        <v>45</v>
      </c>
      <c r="E5" s="33" t="s">
        <v>73</v>
      </c>
      <c r="F5" s="33"/>
      <c r="G5" s="33" t="s">
        <v>28</v>
      </c>
      <c r="H5" s="33"/>
      <c r="I5" s="33" t="s">
        <v>31</v>
      </c>
      <c r="J5" s="33"/>
      <c r="K5" s="380" t="s">
        <v>74</v>
      </c>
      <c r="L5" s="380" t="s">
        <v>75</v>
      </c>
      <c r="M5" s="380" t="s">
        <v>76</v>
      </c>
      <c r="Q5" s="396" t="s">
        <v>92</v>
      </c>
      <c r="R5" s="397" t="s">
        <v>88</v>
      </c>
      <c r="S5" s="397" t="s">
        <v>89</v>
      </c>
      <c r="Y5" s="402">
        <f>IF(OR(Altalanos!$A$8="F1",Altalanos!$A$8="F2",Altalanos!$A$8="N1",Altalanos!$A$8="N2"),1,2)</f>
        <v>2</v>
      </c>
      <c r="Z5" s="402"/>
      <c r="AA5" s="402" t="s">
        <v>102</v>
      </c>
      <c r="AB5" s="393">
        <v>60</v>
      </c>
      <c r="AC5" s="393">
        <v>40</v>
      </c>
      <c r="AD5" s="393">
        <v>30</v>
      </c>
      <c r="AE5" s="393">
        <v>20</v>
      </c>
      <c r="AF5" s="393">
        <v>18</v>
      </c>
      <c r="AG5" s="393">
        <v>15</v>
      </c>
      <c r="AH5" s="393">
        <v>12</v>
      </c>
      <c r="AI5" s="393">
        <v>10</v>
      </c>
      <c r="AJ5" s="393">
        <v>8</v>
      </c>
      <c r="AK5" s="393">
        <v>6</v>
      </c>
    </row>
    <row r="6" spans="1:37" x14ac:dyDescent="0.25">
      <c r="A6" s="325"/>
      <c r="B6" s="325"/>
      <c r="C6" s="379"/>
      <c r="D6" s="325"/>
      <c r="E6" s="325"/>
      <c r="F6" s="325"/>
      <c r="G6" s="325"/>
      <c r="H6" s="325"/>
      <c r="I6" s="325"/>
      <c r="J6" s="325"/>
      <c r="K6" s="325"/>
      <c r="L6" s="325"/>
      <c r="M6" s="325"/>
      <c r="Y6" s="402"/>
      <c r="Z6" s="402"/>
      <c r="AA6" s="402" t="s">
        <v>103</v>
      </c>
      <c r="AB6" s="393">
        <v>40</v>
      </c>
      <c r="AC6" s="393">
        <v>25</v>
      </c>
      <c r="AD6" s="393">
        <v>18</v>
      </c>
      <c r="AE6" s="393">
        <v>13</v>
      </c>
      <c r="AF6" s="393">
        <v>10</v>
      </c>
      <c r="AG6" s="393">
        <v>8</v>
      </c>
      <c r="AH6" s="393">
        <v>6</v>
      </c>
      <c r="AI6" s="393">
        <v>5</v>
      </c>
      <c r="AJ6" s="393">
        <v>4</v>
      </c>
      <c r="AK6" s="393">
        <v>3</v>
      </c>
    </row>
    <row r="7" spans="1:37" x14ac:dyDescent="0.25">
      <c r="A7" s="356" t="s">
        <v>70</v>
      </c>
      <c r="B7" s="381">
        <v>1</v>
      </c>
      <c r="C7" s="383"/>
      <c r="D7" s="383"/>
      <c r="E7" s="558" t="s">
        <v>194</v>
      </c>
      <c r="F7" s="559"/>
      <c r="G7" s="558" t="s">
        <v>229</v>
      </c>
      <c r="H7" s="559"/>
      <c r="I7" s="384"/>
      <c r="J7" s="325"/>
      <c r="K7" s="484"/>
      <c r="L7" s="404" t="str">
        <f>IF(K7="","",CONCATENATE(VLOOKUP($Y$3,$AB$1:$AK$1,K7)," pont"))</f>
        <v/>
      </c>
      <c r="M7" s="409"/>
      <c r="Y7" s="402"/>
      <c r="Z7" s="402"/>
      <c r="AA7" s="402" t="s">
        <v>104</v>
      </c>
      <c r="AB7" s="393">
        <v>25</v>
      </c>
      <c r="AC7" s="393">
        <v>15</v>
      </c>
      <c r="AD7" s="393">
        <v>13</v>
      </c>
      <c r="AE7" s="393">
        <v>8</v>
      </c>
      <c r="AF7" s="393">
        <v>6</v>
      </c>
      <c r="AG7" s="393">
        <v>4</v>
      </c>
      <c r="AH7" s="393">
        <v>3</v>
      </c>
      <c r="AI7" s="393">
        <v>2</v>
      </c>
      <c r="AJ7" s="393">
        <v>1</v>
      </c>
      <c r="AK7" s="393">
        <v>0</v>
      </c>
    </row>
    <row r="8" spans="1:37" x14ac:dyDescent="0.25">
      <c r="A8" s="356"/>
      <c r="B8" s="382"/>
      <c r="C8" s="385"/>
      <c r="D8" s="385"/>
      <c r="E8" s="385"/>
      <c r="F8" s="385"/>
      <c r="G8" s="385"/>
      <c r="H8" s="385"/>
      <c r="I8" s="385"/>
      <c r="J8" s="325"/>
      <c r="K8" s="356"/>
      <c r="L8" s="356"/>
      <c r="M8" s="410"/>
      <c r="Y8" s="402"/>
      <c r="Z8" s="402"/>
      <c r="AA8" s="402" t="s">
        <v>105</v>
      </c>
      <c r="AB8" s="393">
        <v>15</v>
      </c>
      <c r="AC8" s="393">
        <v>10</v>
      </c>
      <c r="AD8" s="393">
        <v>7</v>
      </c>
      <c r="AE8" s="393">
        <v>5</v>
      </c>
      <c r="AF8" s="393">
        <v>4</v>
      </c>
      <c r="AG8" s="393">
        <v>3</v>
      </c>
      <c r="AH8" s="393">
        <v>2</v>
      </c>
      <c r="AI8" s="393">
        <v>1</v>
      </c>
      <c r="AJ8" s="393">
        <v>0</v>
      </c>
      <c r="AK8" s="393">
        <v>0</v>
      </c>
    </row>
    <row r="9" spans="1:37" x14ac:dyDescent="0.25">
      <c r="A9" s="356" t="s">
        <v>71</v>
      </c>
      <c r="B9" s="381"/>
      <c r="C9" s="383" t="str">
        <f>IF($B9="","",VLOOKUP($B9,#REF!,5))</f>
        <v/>
      </c>
      <c r="D9" s="383" t="str">
        <f>IF($B9="","",VLOOKUP($B9,#REF!,15))</f>
        <v/>
      </c>
      <c r="E9" s="558" t="s">
        <v>173</v>
      </c>
      <c r="F9" s="559"/>
      <c r="G9" s="558" t="s">
        <v>191</v>
      </c>
      <c r="H9" s="559"/>
      <c r="I9" s="384" t="str">
        <f>IF($B9="","",VLOOKUP($B9,#REF!,4))</f>
        <v/>
      </c>
      <c r="J9" s="325"/>
      <c r="K9" s="484"/>
      <c r="L9" s="404" t="str">
        <f>IF(K9="","",CONCATENATE(VLOOKUP($Y$3,$AB$1:$AK$1,K9)," pont"))</f>
        <v/>
      </c>
      <c r="M9" s="409"/>
      <c r="Y9" s="402"/>
      <c r="Z9" s="402"/>
      <c r="AA9" s="402" t="s">
        <v>106</v>
      </c>
      <c r="AB9" s="393">
        <v>10</v>
      </c>
      <c r="AC9" s="393">
        <v>6</v>
      </c>
      <c r="AD9" s="393">
        <v>4</v>
      </c>
      <c r="AE9" s="393">
        <v>2</v>
      </c>
      <c r="AF9" s="393">
        <v>1</v>
      </c>
      <c r="AG9" s="393">
        <v>0</v>
      </c>
      <c r="AH9" s="393">
        <v>0</v>
      </c>
      <c r="AI9" s="393">
        <v>0</v>
      </c>
      <c r="AJ9" s="393">
        <v>0</v>
      </c>
      <c r="AK9" s="393">
        <v>0</v>
      </c>
    </row>
    <row r="10" spans="1:37" x14ac:dyDescent="0.25">
      <c r="A10" s="356"/>
      <c r="B10" s="382"/>
      <c r="C10" s="385"/>
      <c r="D10" s="385"/>
      <c r="E10" s="385"/>
      <c r="F10" s="385"/>
      <c r="G10" s="385"/>
      <c r="H10" s="385"/>
      <c r="I10" s="385"/>
      <c r="J10" s="325"/>
      <c r="K10" s="356"/>
      <c r="L10" s="356"/>
      <c r="M10" s="410"/>
      <c r="Y10" s="402"/>
      <c r="Z10" s="402"/>
      <c r="AA10" s="402" t="s">
        <v>107</v>
      </c>
      <c r="AB10" s="393">
        <v>6</v>
      </c>
      <c r="AC10" s="393">
        <v>3</v>
      </c>
      <c r="AD10" s="393">
        <v>2</v>
      </c>
      <c r="AE10" s="393">
        <v>1</v>
      </c>
      <c r="AF10" s="393">
        <v>0</v>
      </c>
      <c r="AG10" s="393">
        <v>0</v>
      </c>
      <c r="AH10" s="393">
        <v>0</v>
      </c>
      <c r="AI10" s="393">
        <v>0</v>
      </c>
      <c r="AJ10" s="393">
        <v>0</v>
      </c>
      <c r="AK10" s="393">
        <v>0</v>
      </c>
    </row>
    <row r="11" spans="1:37" x14ac:dyDescent="0.25">
      <c r="A11" s="356" t="s">
        <v>72</v>
      </c>
      <c r="B11" s="381"/>
      <c r="C11" s="383" t="str">
        <f>IF($B11="","",VLOOKUP($B11,#REF!,5))</f>
        <v/>
      </c>
      <c r="D11" s="383" t="str">
        <f>IF($B11="","",VLOOKUP($B11,#REF!,15))</f>
        <v/>
      </c>
      <c r="E11" s="558" t="s">
        <v>227</v>
      </c>
      <c r="F11" s="559"/>
      <c r="G11" s="558" t="s">
        <v>228</v>
      </c>
      <c r="H11" s="559"/>
      <c r="I11" s="384" t="str">
        <f>IF($B11="","",VLOOKUP($B11,#REF!,4))</f>
        <v/>
      </c>
      <c r="J11" s="325"/>
      <c r="K11" s="484"/>
      <c r="L11" s="404" t="str">
        <f>IF(K11="","",CONCATENATE(VLOOKUP($Y$3,$AB$1:$AK$1,K11)," pont"))</f>
        <v/>
      </c>
      <c r="M11" s="409"/>
      <c r="Y11" s="402"/>
      <c r="Z11" s="402"/>
      <c r="AA11" s="402" t="s">
        <v>112</v>
      </c>
      <c r="AB11" s="393">
        <v>3</v>
      </c>
      <c r="AC11" s="393">
        <v>2</v>
      </c>
      <c r="AD11" s="393">
        <v>1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</row>
    <row r="12" spans="1:37" x14ac:dyDescent="0.25">
      <c r="A12" s="356"/>
      <c r="B12" s="382"/>
      <c r="C12" s="385"/>
      <c r="D12" s="385"/>
      <c r="E12" s="385"/>
      <c r="F12" s="385"/>
      <c r="G12" s="385"/>
      <c r="H12" s="385"/>
      <c r="I12" s="385"/>
      <c r="J12" s="325"/>
      <c r="K12" s="379"/>
      <c r="L12" s="379"/>
      <c r="M12" s="410"/>
      <c r="Y12" s="402"/>
      <c r="Z12" s="402"/>
      <c r="AA12" s="402" t="s">
        <v>108</v>
      </c>
      <c r="AB12" s="407">
        <v>0</v>
      </c>
      <c r="AC12" s="407">
        <v>0</v>
      </c>
      <c r="AD12" s="407">
        <v>0</v>
      </c>
      <c r="AE12" s="407">
        <v>0</v>
      </c>
      <c r="AF12" s="407">
        <v>0</v>
      </c>
      <c r="AG12" s="407">
        <v>0</v>
      </c>
      <c r="AH12" s="407">
        <v>0</v>
      </c>
      <c r="AI12" s="407">
        <v>0</v>
      </c>
      <c r="AJ12" s="407">
        <v>0</v>
      </c>
      <c r="AK12" s="407">
        <v>0</v>
      </c>
    </row>
    <row r="13" spans="1:37" x14ac:dyDescent="0.25">
      <c r="A13" s="356" t="s">
        <v>77</v>
      </c>
      <c r="B13" s="381"/>
      <c r="C13" s="383" t="str">
        <f>IF($B13="","",VLOOKUP($B13,#REF!,5))</f>
        <v/>
      </c>
      <c r="D13" s="383" t="str">
        <f>IF($B13="","",VLOOKUP($B13,#REF!,15))</f>
        <v/>
      </c>
      <c r="E13" s="558" t="s">
        <v>230</v>
      </c>
      <c r="F13" s="559"/>
      <c r="G13" s="558" t="s">
        <v>195</v>
      </c>
      <c r="H13" s="559"/>
      <c r="I13" s="384" t="str">
        <f>IF($B13="","",VLOOKUP($B13,#REF!,4))</f>
        <v/>
      </c>
      <c r="J13" s="325"/>
      <c r="K13" s="484"/>
      <c r="L13" s="404" t="str">
        <f>IF(K13="","",CONCATENATE(VLOOKUP($Y$3,$AB$1:$AK$1,K13)," pont"))</f>
        <v/>
      </c>
      <c r="M13" s="409"/>
      <c r="Y13" s="402"/>
      <c r="Z13" s="402"/>
      <c r="AA13" s="402" t="s">
        <v>109</v>
      </c>
      <c r="AB13" s="407">
        <v>0</v>
      </c>
      <c r="AC13" s="407">
        <v>0</v>
      </c>
      <c r="AD13" s="407">
        <v>0</v>
      </c>
      <c r="AE13" s="407">
        <v>0</v>
      </c>
      <c r="AF13" s="407">
        <v>0</v>
      </c>
      <c r="AG13" s="407">
        <v>0</v>
      </c>
      <c r="AH13" s="407">
        <v>0</v>
      </c>
      <c r="AI13" s="407">
        <v>0</v>
      </c>
      <c r="AJ13" s="407">
        <v>0</v>
      </c>
      <c r="AK13" s="407">
        <v>0</v>
      </c>
    </row>
    <row r="14" spans="1:37" x14ac:dyDescent="0.2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</row>
    <row r="15" spans="1:37" x14ac:dyDescent="0.2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</row>
    <row r="16" spans="1:37" x14ac:dyDescent="0.2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Y16" s="402"/>
      <c r="Z16" s="402"/>
      <c r="AA16" s="402" t="s">
        <v>70</v>
      </c>
      <c r="AB16" s="402">
        <v>300</v>
      </c>
      <c r="AC16" s="402">
        <v>250</v>
      </c>
      <c r="AD16" s="402">
        <v>220</v>
      </c>
      <c r="AE16" s="402">
        <v>180</v>
      </c>
      <c r="AF16" s="402">
        <v>160</v>
      </c>
      <c r="AG16" s="402">
        <v>150</v>
      </c>
      <c r="AH16" s="402">
        <v>140</v>
      </c>
      <c r="AI16" s="402">
        <v>130</v>
      </c>
      <c r="AJ16" s="402">
        <v>120</v>
      </c>
      <c r="AK16" s="402">
        <v>110</v>
      </c>
    </row>
    <row r="17" spans="1:37" x14ac:dyDescent="0.2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Y17" s="402"/>
      <c r="Z17" s="402"/>
      <c r="AA17" s="402" t="s">
        <v>100</v>
      </c>
      <c r="AB17" s="402">
        <v>250</v>
      </c>
      <c r="AC17" s="402">
        <v>200</v>
      </c>
      <c r="AD17" s="402">
        <v>160</v>
      </c>
      <c r="AE17" s="402">
        <v>140</v>
      </c>
      <c r="AF17" s="402">
        <v>120</v>
      </c>
      <c r="AG17" s="402">
        <v>110</v>
      </c>
      <c r="AH17" s="402">
        <v>100</v>
      </c>
      <c r="AI17" s="402">
        <v>90</v>
      </c>
      <c r="AJ17" s="402">
        <v>80</v>
      </c>
      <c r="AK17" s="402">
        <v>70</v>
      </c>
    </row>
    <row r="18" spans="1:37" ht="18.75" customHeight="1" x14ac:dyDescent="0.25">
      <c r="A18" s="325"/>
      <c r="B18" s="555"/>
      <c r="C18" s="555"/>
      <c r="D18" s="552" t="str">
        <f>E7</f>
        <v>Pethő</v>
      </c>
      <c r="E18" s="552"/>
      <c r="F18" s="552" t="str">
        <f>E9</f>
        <v>Molnár</v>
      </c>
      <c r="G18" s="552"/>
      <c r="H18" s="552" t="str">
        <f>E11</f>
        <v>Somogyi</v>
      </c>
      <c r="I18" s="552"/>
      <c r="J18" s="552" t="str">
        <f>E13</f>
        <v>Petrás</v>
      </c>
      <c r="K18" s="552"/>
      <c r="L18" s="325"/>
      <c r="M18" s="325"/>
      <c r="Y18" s="402"/>
      <c r="Z18" s="402"/>
      <c r="AA18" s="402" t="s">
        <v>101</v>
      </c>
      <c r="AB18" s="402">
        <v>200</v>
      </c>
      <c r="AC18" s="402">
        <v>150</v>
      </c>
      <c r="AD18" s="402">
        <v>130</v>
      </c>
      <c r="AE18" s="402">
        <v>110</v>
      </c>
      <c r="AF18" s="402">
        <v>95</v>
      </c>
      <c r="AG18" s="402">
        <v>80</v>
      </c>
      <c r="AH18" s="402">
        <v>70</v>
      </c>
      <c r="AI18" s="402">
        <v>60</v>
      </c>
      <c r="AJ18" s="402">
        <v>55</v>
      </c>
      <c r="AK18" s="402">
        <v>50</v>
      </c>
    </row>
    <row r="19" spans="1:37" ht="18.75" customHeight="1" x14ac:dyDescent="0.25">
      <c r="A19" s="386" t="s">
        <v>70</v>
      </c>
      <c r="B19" s="548" t="str">
        <f>E7</f>
        <v>Pethő</v>
      </c>
      <c r="C19" s="548"/>
      <c r="D19" s="551"/>
      <c r="E19" s="551"/>
      <c r="F19" s="556"/>
      <c r="G19" s="550"/>
      <c r="H19" s="556"/>
      <c r="I19" s="550"/>
      <c r="J19" s="557"/>
      <c r="K19" s="552"/>
      <c r="L19" s="325"/>
      <c r="M19" s="325"/>
      <c r="Y19" s="402"/>
      <c r="Z19" s="402"/>
      <c r="AA19" s="402" t="s">
        <v>102</v>
      </c>
      <c r="AB19" s="402">
        <v>150</v>
      </c>
      <c r="AC19" s="402">
        <v>120</v>
      </c>
      <c r="AD19" s="402">
        <v>100</v>
      </c>
      <c r="AE19" s="402">
        <v>80</v>
      </c>
      <c r="AF19" s="402">
        <v>70</v>
      </c>
      <c r="AG19" s="402">
        <v>60</v>
      </c>
      <c r="AH19" s="402">
        <v>55</v>
      </c>
      <c r="AI19" s="402">
        <v>50</v>
      </c>
      <c r="AJ19" s="402">
        <v>45</v>
      </c>
      <c r="AK19" s="402">
        <v>40</v>
      </c>
    </row>
    <row r="20" spans="1:37" ht="18.75" customHeight="1" x14ac:dyDescent="0.25">
      <c r="A20" s="386" t="s">
        <v>71</v>
      </c>
      <c r="B20" s="548" t="str">
        <f>E9</f>
        <v>Molnár</v>
      </c>
      <c r="C20" s="548"/>
      <c r="D20" s="556"/>
      <c r="E20" s="550"/>
      <c r="F20" s="551">
        <v>6</v>
      </c>
      <c r="G20" s="551"/>
      <c r="H20" s="556"/>
      <c r="I20" s="550"/>
      <c r="J20" s="556"/>
      <c r="K20" s="550"/>
      <c r="L20" s="325"/>
      <c r="M20" s="325"/>
      <c r="Y20" s="402"/>
      <c r="Z20" s="402"/>
      <c r="AA20" s="402" t="s">
        <v>103</v>
      </c>
      <c r="AB20" s="402">
        <v>120</v>
      </c>
      <c r="AC20" s="402">
        <v>90</v>
      </c>
      <c r="AD20" s="402">
        <v>65</v>
      </c>
      <c r="AE20" s="402">
        <v>55</v>
      </c>
      <c r="AF20" s="402">
        <v>50</v>
      </c>
      <c r="AG20" s="402">
        <v>45</v>
      </c>
      <c r="AH20" s="402">
        <v>40</v>
      </c>
      <c r="AI20" s="402">
        <v>35</v>
      </c>
      <c r="AJ20" s="402">
        <v>25</v>
      </c>
      <c r="AK20" s="402">
        <v>20</v>
      </c>
    </row>
    <row r="21" spans="1:37" ht="18.75" customHeight="1" x14ac:dyDescent="0.25">
      <c r="A21" s="386" t="s">
        <v>72</v>
      </c>
      <c r="B21" s="548" t="str">
        <f>E11</f>
        <v>Somogyi</v>
      </c>
      <c r="C21" s="548"/>
      <c r="D21" s="556"/>
      <c r="E21" s="550"/>
      <c r="F21" s="556"/>
      <c r="G21" s="550"/>
      <c r="H21" s="551"/>
      <c r="I21" s="551"/>
      <c r="J21" s="556"/>
      <c r="K21" s="550"/>
      <c r="L21" s="325"/>
      <c r="M21" s="325"/>
      <c r="Y21" s="402"/>
      <c r="Z21" s="402"/>
      <c r="AA21" s="402" t="s">
        <v>104</v>
      </c>
      <c r="AB21" s="402">
        <v>90</v>
      </c>
      <c r="AC21" s="402">
        <v>60</v>
      </c>
      <c r="AD21" s="402">
        <v>45</v>
      </c>
      <c r="AE21" s="402">
        <v>34</v>
      </c>
      <c r="AF21" s="402">
        <v>27</v>
      </c>
      <c r="AG21" s="402">
        <v>22</v>
      </c>
      <c r="AH21" s="402">
        <v>18</v>
      </c>
      <c r="AI21" s="402">
        <v>15</v>
      </c>
      <c r="AJ21" s="402">
        <v>12</v>
      </c>
      <c r="AK21" s="402">
        <v>9</v>
      </c>
    </row>
    <row r="22" spans="1:37" ht="18.75" customHeight="1" x14ac:dyDescent="0.25">
      <c r="A22" s="386" t="s">
        <v>77</v>
      </c>
      <c r="B22" s="548" t="str">
        <f>E13</f>
        <v>Petrás</v>
      </c>
      <c r="C22" s="548"/>
      <c r="D22" s="556"/>
      <c r="E22" s="550"/>
      <c r="F22" s="556"/>
      <c r="G22" s="550"/>
      <c r="H22" s="557"/>
      <c r="I22" s="552"/>
      <c r="J22" s="551"/>
      <c r="K22" s="551"/>
      <c r="L22" s="325"/>
      <c r="M22" s="325"/>
      <c r="Y22" s="402"/>
      <c r="Z22" s="402"/>
      <c r="AA22" s="402" t="s">
        <v>105</v>
      </c>
      <c r="AB22" s="402">
        <v>60</v>
      </c>
      <c r="AC22" s="402">
        <v>40</v>
      </c>
      <c r="AD22" s="402">
        <v>30</v>
      </c>
      <c r="AE22" s="402">
        <v>20</v>
      </c>
      <c r="AF22" s="402">
        <v>18</v>
      </c>
      <c r="AG22" s="402">
        <v>15</v>
      </c>
      <c r="AH22" s="402">
        <v>12</v>
      </c>
      <c r="AI22" s="402">
        <v>10</v>
      </c>
      <c r="AJ22" s="402">
        <v>8</v>
      </c>
      <c r="AK22" s="402">
        <v>6</v>
      </c>
    </row>
    <row r="23" spans="1:37" x14ac:dyDescent="0.25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Y23" s="402"/>
      <c r="Z23" s="402"/>
      <c r="AA23" s="402" t="s">
        <v>106</v>
      </c>
      <c r="AB23" s="402">
        <v>40</v>
      </c>
      <c r="AC23" s="402">
        <v>25</v>
      </c>
      <c r="AD23" s="402">
        <v>18</v>
      </c>
      <c r="AE23" s="402">
        <v>13</v>
      </c>
      <c r="AF23" s="402">
        <v>8</v>
      </c>
      <c r="AG23" s="402">
        <v>7</v>
      </c>
      <c r="AH23" s="402">
        <v>6</v>
      </c>
      <c r="AI23" s="402">
        <v>5</v>
      </c>
      <c r="AJ23" s="402">
        <v>4</v>
      </c>
      <c r="AK23" s="402">
        <v>3</v>
      </c>
    </row>
    <row r="24" spans="1:37" x14ac:dyDescent="0.2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Y24" s="402"/>
      <c r="Z24" s="402"/>
      <c r="AA24" s="402" t="s">
        <v>107</v>
      </c>
      <c r="AB24" s="402">
        <v>25</v>
      </c>
      <c r="AC24" s="402">
        <v>15</v>
      </c>
      <c r="AD24" s="402">
        <v>13</v>
      </c>
      <c r="AE24" s="402">
        <v>7</v>
      </c>
      <c r="AF24" s="402">
        <v>6</v>
      </c>
      <c r="AG24" s="402">
        <v>5</v>
      </c>
      <c r="AH24" s="402">
        <v>4</v>
      </c>
      <c r="AI24" s="402">
        <v>3</v>
      </c>
      <c r="AJ24" s="402">
        <v>2</v>
      </c>
      <c r="AK24" s="402">
        <v>1</v>
      </c>
    </row>
    <row r="25" spans="1:37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Y25" s="402"/>
      <c r="Z25" s="402"/>
      <c r="AA25" s="402" t="s">
        <v>112</v>
      </c>
      <c r="AB25" s="402">
        <v>15</v>
      </c>
      <c r="AC25" s="402">
        <v>10</v>
      </c>
      <c r="AD25" s="402">
        <v>8</v>
      </c>
      <c r="AE25" s="402">
        <v>4</v>
      </c>
      <c r="AF25" s="402">
        <v>3</v>
      </c>
      <c r="AG25" s="402">
        <v>2</v>
      </c>
      <c r="AH25" s="402">
        <v>1</v>
      </c>
      <c r="AI25" s="402">
        <v>0</v>
      </c>
      <c r="AJ25" s="402">
        <v>0</v>
      </c>
      <c r="AK25" s="402">
        <v>0</v>
      </c>
    </row>
    <row r="26" spans="1:37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Y26" s="402"/>
      <c r="Z26" s="402"/>
      <c r="AA26" s="402" t="s">
        <v>108</v>
      </c>
      <c r="AB26" s="402">
        <v>10</v>
      </c>
      <c r="AC26" s="402">
        <v>6</v>
      </c>
      <c r="AD26" s="402">
        <v>4</v>
      </c>
      <c r="AE26" s="402">
        <v>2</v>
      </c>
      <c r="AF26" s="402">
        <v>1</v>
      </c>
      <c r="AG26" s="402">
        <v>0</v>
      </c>
      <c r="AH26" s="402">
        <v>0</v>
      </c>
      <c r="AI26" s="402">
        <v>0</v>
      </c>
      <c r="AJ26" s="402">
        <v>0</v>
      </c>
      <c r="AK26" s="402">
        <v>0</v>
      </c>
    </row>
    <row r="27" spans="1:37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Y27" s="402"/>
      <c r="Z27" s="402"/>
      <c r="AA27" s="402" t="s">
        <v>109</v>
      </c>
      <c r="AB27" s="402">
        <v>3</v>
      </c>
      <c r="AC27" s="402">
        <v>2</v>
      </c>
      <c r="AD27" s="402">
        <v>1</v>
      </c>
      <c r="AE27" s="402">
        <v>0</v>
      </c>
      <c r="AF27" s="402">
        <v>0</v>
      </c>
      <c r="AG27" s="402">
        <v>0</v>
      </c>
      <c r="AH27" s="402">
        <v>0</v>
      </c>
      <c r="AI27" s="402">
        <v>0</v>
      </c>
      <c r="AJ27" s="402">
        <v>0</v>
      </c>
      <c r="AK27" s="402">
        <v>0</v>
      </c>
    </row>
    <row r="28" spans="1:37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</row>
    <row r="29" spans="1:37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</row>
    <row r="30" spans="1:37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</row>
    <row r="31" spans="1:37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37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3"/>
      <c r="M32" s="325"/>
    </row>
    <row r="33" spans="1:18" x14ac:dyDescent="0.25">
      <c r="A33" s="170" t="s">
        <v>45</v>
      </c>
      <c r="B33" s="171"/>
      <c r="C33" s="255"/>
      <c r="D33" s="362" t="s">
        <v>4</v>
      </c>
      <c r="E33" s="363" t="s">
        <v>47</v>
      </c>
      <c r="F33" s="377"/>
      <c r="G33" s="362" t="s">
        <v>4</v>
      </c>
      <c r="H33" s="363" t="s">
        <v>60</v>
      </c>
      <c r="I33" s="210"/>
      <c r="J33" s="363" t="s">
        <v>61</v>
      </c>
      <c r="K33" s="209" t="s">
        <v>62</v>
      </c>
      <c r="L33" s="33"/>
      <c r="M33" s="377"/>
      <c r="P33" s="358"/>
      <c r="Q33" s="358"/>
      <c r="R33" s="359"/>
    </row>
    <row r="34" spans="1:18" x14ac:dyDescent="0.25">
      <c r="A34" s="336" t="s">
        <v>46</v>
      </c>
      <c r="B34" s="337"/>
      <c r="C34" s="339"/>
      <c r="D34" s="364"/>
      <c r="E34" s="546"/>
      <c r="F34" s="546"/>
      <c r="G34" s="371" t="s">
        <v>5</v>
      </c>
      <c r="H34" s="337"/>
      <c r="I34" s="365"/>
      <c r="J34" s="372"/>
      <c r="K34" s="331" t="s">
        <v>51</v>
      </c>
      <c r="L34" s="378"/>
      <c r="M34" s="366"/>
      <c r="P34" s="360"/>
      <c r="Q34" s="360"/>
      <c r="R34" s="185"/>
    </row>
    <row r="35" spans="1:18" x14ac:dyDescent="0.25">
      <c r="A35" s="340" t="s">
        <v>59</v>
      </c>
      <c r="B35" s="208"/>
      <c r="C35" s="342"/>
      <c r="D35" s="367"/>
      <c r="E35" s="547"/>
      <c r="F35" s="547"/>
      <c r="G35" s="373" t="s">
        <v>6</v>
      </c>
      <c r="H35" s="82"/>
      <c r="I35" s="329"/>
      <c r="J35" s="83"/>
      <c r="K35" s="375"/>
      <c r="L35" s="303"/>
      <c r="M35" s="370"/>
      <c r="P35" s="185"/>
      <c r="Q35" s="181"/>
      <c r="R35" s="185"/>
    </row>
    <row r="36" spans="1:18" x14ac:dyDescent="0.25">
      <c r="A36" s="223"/>
      <c r="B36" s="224"/>
      <c r="C36" s="225"/>
      <c r="D36" s="367"/>
      <c r="E36" s="84"/>
      <c r="F36" s="325"/>
      <c r="G36" s="373" t="s">
        <v>7</v>
      </c>
      <c r="H36" s="82"/>
      <c r="I36" s="329"/>
      <c r="J36" s="83"/>
      <c r="K36" s="331" t="s">
        <v>52</v>
      </c>
      <c r="L36" s="378"/>
      <c r="M36" s="366"/>
      <c r="P36" s="360"/>
      <c r="Q36" s="360"/>
      <c r="R36" s="185"/>
    </row>
    <row r="37" spans="1:18" x14ac:dyDescent="0.25">
      <c r="A37" s="196"/>
      <c r="B37" s="125"/>
      <c r="C37" s="197"/>
      <c r="D37" s="367"/>
      <c r="E37" s="84"/>
      <c r="F37" s="325"/>
      <c r="G37" s="373" t="s">
        <v>8</v>
      </c>
      <c r="H37" s="82"/>
      <c r="I37" s="329"/>
      <c r="J37" s="83"/>
      <c r="K37" s="376"/>
      <c r="L37" s="325"/>
      <c r="M37" s="368"/>
      <c r="P37" s="185"/>
      <c r="Q37" s="181"/>
      <c r="R37" s="185"/>
    </row>
    <row r="38" spans="1:18" x14ac:dyDescent="0.25">
      <c r="A38" s="212"/>
      <c r="B38" s="226"/>
      <c r="C38" s="254"/>
      <c r="D38" s="367"/>
      <c r="E38" s="84"/>
      <c r="F38" s="325"/>
      <c r="G38" s="373" t="s">
        <v>9</v>
      </c>
      <c r="H38" s="82"/>
      <c r="I38" s="329"/>
      <c r="J38" s="83"/>
      <c r="K38" s="340"/>
      <c r="L38" s="303"/>
      <c r="M38" s="370"/>
      <c r="P38" s="185"/>
      <c r="Q38" s="181"/>
      <c r="R38" s="185"/>
    </row>
    <row r="39" spans="1:18" x14ac:dyDescent="0.25">
      <c r="A39" s="213"/>
      <c r="B39" s="22"/>
      <c r="C39" s="197"/>
      <c r="D39" s="367"/>
      <c r="E39" s="84"/>
      <c r="F39" s="325"/>
      <c r="G39" s="373" t="s">
        <v>10</v>
      </c>
      <c r="H39" s="82"/>
      <c r="I39" s="329"/>
      <c r="J39" s="83"/>
      <c r="K39" s="331" t="s">
        <v>33</v>
      </c>
      <c r="L39" s="378"/>
      <c r="M39" s="366"/>
      <c r="P39" s="360"/>
      <c r="Q39" s="360"/>
      <c r="R39" s="185"/>
    </row>
    <row r="40" spans="1:18" x14ac:dyDescent="0.25">
      <c r="A40" s="213"/>
      <c r="B40" s="22"/>
      <c r="C40" s="221"/>
      <c r="D40" s="367"/>
      <c r="E40" s="84"/>
      <c r="F40" s="325"/>
      <c r="G40" s="373" t="s">
        <v>11</v>
      </c>
      <c r="H40" s="82"/>
      <c r="I40" s="329"/>
      <c r="J40" s="83"/>
      <c r="K40" s="376"/>
      <c r="L40" s="325"/>
      <c r="M40" s="368"/>
      <c r="P40" s="185"/>
      <c r="Q40" s="181"/>
      <c r="R40" s="185"/>
    </row>
    <row r="41" spans="1:18" x14ac:dyDescent="0.25">
      <c r="A41" s="214"/>
      <c r="B41" s="211"/>
      <c r="C41" s="222"/>
      <c r="D41" s="369"/>
      <c r="E41" s="199"/>
      <c r="F41" s="303"/>
      <c r="G41" s="374" t="s">
        <v>12</v>
      </c>
      <c r="H41" s="208"/>
      <c r="I41" s="333"/>
      <c r="J41" s="201"/>
      <c r="K41" s="340" t="str">
        <f>M4</f>
        <v>Dénes Tibor</v>
      </c>
      <c r="L41" s="303"/>
      <c r="M41" s="370"/>
      <c r="P41" s="185"/>
      <c r="Q41" s="181"/>
      <c r="R41" s="361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E35:F35"/>
    <mergeCell ref="E7:F7"/>
    <mergeCell ref="E9:F9"/>
    <mergeCell ref="E11:F11"/>
    <mergeCell ref="E13:F13"/>
    <mergeCell ref="D21:E21"/>
    <mergeCell ref="F21:G21"/>
    <mergeCell ref="J18:K18"/>
    <mergeCell ref="D22:E22"/>
    <mergeCell ref="F22:G22"/>
    <mergeCell ref="H22:I22"/>
    <mergeCell ref="J19:K19"/>
    <mergeCell ref="J20:K20"/>
    <mergeCell ref="J21:K21"/>
    <mergeCell ref="J22:K22"/>
  </mergeCells>
  <phoneticPr fontId="62" type="noConversion"/>
  <conditionalFormatting sqref="E7 E9 E11 E13">
    <cfRule type="cellIs" dxfId="373" priority="1" stopIfTrue="1" operator="equal">
      <formula>"Bye"</formula>
    </cfRule>
  </conditionalFormatting>
  <conditionalFormatting sqref="R41">
    <cfRule type="expression" dxfId="37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64</vt:i4>
      </vt:variant>
      <vt:variant>
        <vt:lpstr>Névvel ellátott tartományok</vt:lpstr>
      </vt:variant>
      <vt:variant>
        <vt:i4>90</vt:i4>
      </vt:variant>
    </vt:vector>
  </HeadingPairs>
  <TitlesOfParts>
    <vt:vector size="154" baseType="lpstr">
      <vt:lpstr>Altalanos</vt:lpstr>
      <vt:lpstr>Birók</vt:lpstr>
      <vt:lpstr>Nevezések</vt:lpstr>
      <vt:lpstr>Csütörtöki Játékrend</vt:lpstr>
      <vt:lpstr>Pénteki Játékrend</vt:lpstr>
      <vt:lpstr>1Q ELO  II Kcs U 9 F B</vt:lpstr>
      <vt:lpstr>1E3   II Kcs U 9 F B</vt:lpstr>
      <vt:lpstr>1Q ELO   III Kcs U 11 F B</vt:lpstr>
      <vt:lpstr>1E4  III Kcs U 11 F B</vt:lpstr>
      <vt:lpstr>1Q ELO  III Kcs U 11 L B</vt:lpstr>
      <vt:lpstr>1E4  III Kcs U 11 L B</vt:lpstr>
      <vt:lpstr>1Q ELO  III Kcs U 11 F A</vt:lpstr>
      <vt:lpstr>1E3   III Kcs U 11 F A</vt:lpstr>
      <vt:lpstr>1Q ELO   III Kcs U 11 L A</vt:lpstr>
      <vt:lpstr>1E4  III Kcs U 11 L A</vt:lpstr>
      <vt:lpstr>1Q ELO  IV Kcs U 12 F B</vt:lpstr>
      <vt:lpstr>1E3   IV Kcs U 12 F B</vt:lpstr>
      <vt:lpstr>1Q ELO  IV Kcs U 12 L B </vt:lpstr>
      <vt:lpstr>1E3   IV Kcs U 12 L B</vt:lpstr>
      <vt:lpstr>1Q ELO  IV Kcs U 12 F A</vt:lpstr>
      <vt:lpstr>1E3    IV Kcs U 12 F A</vt:lpstr>
      <vt:lpstr>1Q ELO   IV Kcs U 12 L A</vt:lpstr>
      <vt:lpstr>1E4   IV Kcs U 12 L A</vt:lpstr>
      <vt:lpstr>1Q ELO   V Kcs U 14 F B </vt:lpstr>
      <vt:lpstr>1E4    V Kcs U 14 F B </vt:lpstr>
      <vt:lpstr>1Q ELO   V Kcs U 14 L B  </vt:lpstr>
      <vt:lpstr>1Q  V Kcs U 14 L B  </vt:lpstr>
      <vt:lpstr>1Q ELO V Kcs U 14 F A </vt:lpstr>
      <vt:lpstr>1E3    V Kcs U 14 F A </vt:lpstr>
      <vt:lpstr>1Q ELO   V Kcs U 14 L A</vt:lpstr>
      <vt:lpstr>V Kcs U 14 L A</vt:lpstr>
      <vt:lpstr>1Q ELO   VI Kcs U 16 F B</vt:lpstr>
      <vt:lpstr>1Q  VI Kcs U 16 F B</vt:lpstr>
      <vt:lpstr>1Q ELO   VI Kcs U 16 L B</vt:lpstr>
      <vt:lpstr> VI Kcs U 16 L B</vt:lpstr>
      <vt:lpstr>1Q ELO   VI Kcs U 16 F A</vt:lpstr>
      <vt:lpstr>VI Kcs U 16 F A1</vt:lpstr>
      <vt:lpstr>VI Kcs U 16 F A2</vt:lpstr>
      <vt:lpstr>1Q ELO   VI Kcs U 16 L A</vt:lpstr>
      <vt:lpstr>VI Kcs U 16 L A</vt:lpstr>
      <vt:lpstr>VII Kcs U 18 F B </vt:lpstr>
      <vt:lpstr>_VII Kcs U 18 F B </vt:lpstr>
      <vt:lpstr>VII Kcs U 18 L B </vt:lpstr>
      <vt:lpstr>_VII Kcs U 18 L B </vt:lpstr>
      <vt:lpstr>VII Kcs U 18 F A</vt:lpstr>
      <vt:lpstr>_VII Kcs U 18 F A</vt:lpstr>
      <vt:lpstr>VII Kcs U 18 L A </vt:lpstr>
      <vt:lpstr>_VII Kcs U 18 L A </vt:lpstr>
      <vt:lpstr>VIII Kcs U 18+ F B</vt:lpstr>
      <vt:lpstr>_VIII Kcs U 18+ F B</vt:lpstr>
      <vt:lpstr>&lt;I D E I D E I D E I D E I D &gt; </vt:lpstr>
      <vt:lpstr>1Q ELO V Kcs U 14 F B</vt:lpstr>
      <vt:lpstr>1Q ELO IV Kcs U 12 F A</vt:lpstr>
      <vt:lpstr>1E5 1Q ELO V Kcs U 14 F B</vt:lpstr>
      <vt:lpstr>1E5 IV Kcs U 12 F A</vt:lpstr>
      <vt:lpstr>1Q ELO IV Kcs U 12 F B</vt:lpstr>
      <vt:lpstr>1E5 IV Kcs U 12 F B</vt:lpstr>
      <vt:lpstr>1Q ELO IV Kcs U 12 L B </vt:lpstr>
      <vt:lpstr>1E7 IV Kcs U 12 L B</vt:lpstr>
      <vt:lpstr>1Q ELO V Kcs U 14 F B </vt:lpstr>
      <vt:lpstr>__ 1E6  V Kcs U 14 F B </vt:lpstr>
      <vt:lpstr>1Q ELO V Kcs U 14 L B  </vt:lpstr>
      <vt:lpstr>V Kcs U 14 L B</vt:lpstr>
      <vt:lpstr>1Q ELO VI Kcs U 16 F A</vt:lpstr>
      <vt:lpstr>'&lt;I D E I D E I D E I D E I D &gt; '!Nyomtatási_cím</vt:lpstr>
      <vt:lpstr>'1Q ELO   III Kcs U 11 F B'!Nyomtatási_cím</vt:lpstr>
      <vt:lpstr>'1Q ELO   III Kcs U 11 L A'!Nyomtatási_cím</vt:lpstr>
      <vt:lpstr>'1Q ELO   IV Kcs U 12 L A'!Nyomtatási_cím</vt:lpstr>
      <vt:lpstr>'1Q ELO   V Kcs U 14 F B '!Nyomtatási_cím</vt:lpstr>
      <vt:lpstr>'1Q ELO   V Kcs U 14 L A'!Nyomtatási_cím</vt:lpstr>
      <vt:lpstr>'1Q ELO   V Kcs U 14 L B  '!Nyomtatási_cím</vt:lpstr>
      <vt:lpstr>'1Q ELO   VI Kcs U 16 F A'!Nyomtatási_cím</vt:lpstr>
      <vt:lpstr>'1Q ELO   VI Kcs U 16 F B'!Nyomtatási_cím</vt:lpstr>
      <vt:lpstr>'1Q ELO   VI Kcs U 16 L A'!Nyomtatási_cím</vt:lpstr>
      <vt:lpstr>'1Q ELO   VI Kcs U 16 L B'!Nyomtatási_cím</vt:lpstr>
      <vt:lpstr>'1Q ELO  II Kcs U 9 F B'!Nyomtatási_cím</vt:lpstr>
      <vt:lpstr>'1Q ELO  III Kcs U 11 F A'!Nyomtatási_cím</vt:lpstr>
      <vt:lpstr>'1Q ELO  III Kcs U 11 L B'!Nyomtatási_cím</vt:lpstr>
      <vt:lpstr>'1Q ELO  IV Kcs U 12 F A'!Nyomtatási_cím</vt:lpstr>
      <vt:lpstr>'1Q ELO  IV Kcs U 12 F B'!Nyomtatási_cím</vt:lpstr>
      <vt:lpstr>'1Q ELO  IV Kcs U 12 L B '!Nyomtatási_cím</vt:lpstr>
      <vt:lpstr>'1Q ELO IV Kcs U 12 F A'!Nyomtatási_cím</vt:lpstr>
      <vt:lpstr>'1Q ELO IV Kcs U 12 F B'!Nyomtatási_cím</vt:lpstr>
      <vt:lpstr>'1Q ELO IV Kcs U 12 L B '!Nyomtatási_cím</vt:lpstr>
      <vt:lpstr>'1Q ELO V Kcs U 14 F A '!Nyomtatási_cím</vt:lpstr>
      <vt:lpstr>'1Q ELO V Kcs U 14 F B'!Nyomtatási_cím</vt:lpstr>
      <vt:lpstr>'1Q ELO V Kcs U 14 F B '!Nyomtatási_cím</vt:lpstr>
      <vt:lpstr>'1Q ELO V Kcs U 14 L B  '!Nyomtatási_cím</vt:lpstr>
      <vt:lpstr>'1Q ELO VI Kcs U 16 F A'!Nyomtatási_cím</vt:lpstr>
      <vt:lpstr>'VII Kcs U 18 F A'!Nyomtatási_cím</vt:lpstr>
      <vt:lpstr>'VII Kcs U 18 F B '!Nyomtatási_cím</vt:lpstr>
      <vt:lpstr>'VII Kcs U 18 L A '!Nyomtatási_cím</vt:lpstr>
      <vt:lpstr>'VII Kcs U 18 L B '!Nyomtatási_cím</vt:lpstr>
      <vt:lpstr>'VIII Kcs U 18+ F B'!Nyomtatási_cím</vt:lpstr>
      <vt:lpstr>' VI Kcs U 16 L B'!Nyomtatási_terület</vt:lpstr>
      <vt:lpstr>'__ 1E6  V Kcs U 14 F B '!Nyomtatási_terület</vt:lpstr>
      <vt:lpstr>'_VII Kcs U 18 F A'!Nyomtatási_terület</vt:lpstr>
      <vt:lpstr>'_VII Kcs U 18 F B '!Nyomtatási_terület</vt:lpstr>
      <vt:lpstr>'_VII Kcs U 18 L A '!Nyomtatási_terület</vt:lpstr>
      <vt:lpstr>'_VII Kcs U 18 L B '!Nyomtatási_terület</vt:lpstr>
      <vt:lpstr>'_VIII Kcs U 18+ F B'!Nyomtatási_terület</vt:lpstr>
      <vt:lpstr>'&lt;I D E I D E I D E I D E I D &gt; '!Nyomtatási_terület</vt:lpstr>
      <vt:lpstr>'1E3    IV Kcs U 12 F A'!Nyomtatási_terület</vt:lpstr>
      <vt:lpstr>'1E3    V Kcs U 14 F A '!Nyomtatási_terület</vt:lpstr>
      <vt:lpstr>'1E3   II Kcs U 9 F B'!Nyomtatási_terület</vt:lpstr>
      <vt:lpstr>'1E3   III Kcs U 11 F A'!Nyomtatási_terület</vt:lpstr>
      <vt:lpstr>'1E3   IV Kcs U 12 F B'!Nyomtatási_terület</vt:lpstr>
      <vt:lpstr>'1E3   IV Kcs U 12 L B'!Nyomtatási_terület</vt:lpstr>
      <vt:lpstr>'1E4    V Kcs U 14 F B '!Nyomtatási_terület</vt:lpstr>
      <vt:lpstr>'1E4   IV Kcs U 12 L A'!Nyomtatási_terület</vt:lpstr>
      <vt:lpstr>'1E4  III Kcs U 11 F B'!Nyomtatási_terület</vt:lpstr>
      <vt:lpstr>'1E4  III Kcs U 11 L A'!Nyomtatási_terület</vt:lpstr>
      <vt:lpstr>'1E4  III Kcs U 11 L B'!Nyomtatási_terület</vt:lpstr>
      <vt:lpstr>'1E5 1Q ELO V Kcs U 14 F B'!Nyomtatási_terület</vt:lpstr>
      <vt:lpstr>'1E5 IV Kcs U 12 F A'!Nyomtatási_terület</vt:lpstr>
      <vt:lpstr>'1E5 IV Kcs U 12 F B'!Nyomtatási_terület</vt:lpstr>
      <vt:lpstr>'1E7 IV Kcs U 12 L B'!Nyomtatási_terület</vt:lpstr>
      <vt:lpstr>'1Q  V Kcs U 14 L B  '!Nyomtatási_terület</vt:lpstr>
      <vt:lpstr>'1Q  VI Kcs U 16 F B'!Nyomtatási_terület</vt:lpstr>
      <vt:lpstr>'1Q ELO   III Kcs U 11 F B'!Nyomtatási_terület</vt:lpstr>
      <vt:lpstr>'1Q ELO   III Kcs U 11 L A'!Nyomtatási_terület</vt:lpstr>
      <vt:lpstr>'1Q ELO   IV Kcs U 12 L A'!Nyomtatási_terület</vt:lpstr>
      <vt:lpstr>'1Q ELO   V Kcs U 14 F B '!Nyomtatási_terület</vt:lpstr>
      <vt:lpstr>'1Q ELO   V Kcs U 14 L A'!Nyomtatási_terület</vt:lpstr>
      <vt:lpstr>'1Q ELO   V Kcs U 14 L B  '!Nyomtatási_terület</vt:lpstr>
      <vt:lpstr>'1Q ELO   VI Kcs U 16 F A'!Nyomtatási_terület</vt:lpstr>
      <vt:lpstr>'1Q ELO   VI Kcs U 16 F B'!Nyomtatási_terület</vt:lpstr>
      <vt:lpstr>'1Q ELO   VI Kcs U 16 L A'!Nyomtatási_terület</vt:lpstr>
      <vt:lpstr>'1Q ELO   VI Kcs U 16 L B'!Nyomtatási_terület</vt:lpstr>
      <vt:lpstr>'1Q ELO  II Kcs U 9 F B'!Nyomtatási_terület</vt:lpstr>
      <vt:lpstr>'1Q ELO  III Kcs U 11 F A'!Nyomtatási_terület</vt:lpstr>
      <vt:lpstr>'1Q ELO  III Kcs U 11 L B'!Nyomtatási_terület</vt:lpstr>
      <vt:lpstr>'1Q ELO  IV Kcs U 12 F A'!Nyomtatási_terület</vt:lpstr>
      <vt:lpstr>'1Q ELO  IV Kcs U 12 F B'!Nyomtatási_terület</vt:lpstr>
      <vt:lpstr>'1Q ELO  IV Kcs U 12 L B '!Nyomtatási_terület</vt:lpstr>
      <vt:lpstr>'1Q ELO IV Kcs U 12 F A'!Nyomtatási_terület</vt:lpstr>
      <vt:lpstr>'1Q ELO IV Kcs U 12 F B'!Nyomtatási_terület</vt:lpstr>
      <vt:lpstr>'1Q ELO IV Kcs U 12 L B '!Nyomtatási_terület</vt:lpstr>
      <vt:lpstr>'1Q ELO V Kcs U 14 F A '!Nyomtatási_terület</vt:lpstr>
      <vt:lpstr>'1Q ELO V Kcs U 14 F B'!Nyomtatási_terület</vt:lpstr>
      <vt:lpstr>'1Q ELO V Kcs U 14 F B '!Nyomtatási_terület</vt:lpstr>
      <vt:lpstr>'1Q ELO V Kcs U 14 L B  '!Nyomtatási_terület</vt:lpstr>
      <vt:lpstr>'1Q ELO VI Kcs U 16 F A'!Nyomtatási_terület</vt:lpstr>
      <vt:lpstr>Birók!Nyomtatási_terület</vt:lpstr>
      <vt:lpstr>'V Kcs U 14 L A'!Nyomtatási_terület</vt:lpstr>
      <vt:lpstr>'V Kcs U 14 L B'!Nyomtatási_terület</vt:lpstr>
      <vt:lpstr>'VI Kcs U 16 F A1'!Nyomtatási_terület</vt:lpstr>
      <vt:lpstr>'VI Kcs U 16 F A2'!Nyomtatási_terület</vt:lpstr>
      <vt:lpstr>'VI Kcs U 16 L A'!Nyomtatási_terület</vt:lpstr>
      <vt:lpstr>'VII Kcs U 18 F A'!Nyomtatási_terület</vt:lpstr>
      <vt:lpstr>'VII Kcs U 18 F B '!Nyomtatási_terület</vt:lpstr>
      <vt:lpstr>'VII Kcs U 18 L A '!Nyomtatási_terület</vt:lpstr>
      <vt:lpstr>'VII Kcs U 18 L B '!Nyomtatási_terület</vt:lpstr>
      <vt:lpstr>'VIII Kcs U 18+ F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2025-04-24T21:56:51Z</cp:lastPrinted>
  <dcterms:created xsi:type="dcterms:W3CDTF">1998-01-18T23:10:02Z</dcterms:created>
  <dcterms:modified xsi:type="dcterms:W3CDTF">2025-05-05T12:28:14Z</dcterms:modified>
  <cp:category>Forms</cp:category>
</cp:coreProperties>
</file>