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omments2.xml" ContentType="application/vnd.openxmlformats-officedocument.spreadsheetml.comments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C:\Munka\Diákolimpia\2024-2025\Sorsolás és játékrend\Fejér vármegye - Balogh Benedek\"/>
    </mc:Choice>
  </mc:AlternateContent>
  <xr:revisionPtr revIDLastSave="0" documentId="13_ncr:9_{F305D8D1-1A2B-4DB1-91C2-FD69C0714DA3}" xr6:coauthVersionLast="47" xr6:coauthVersionMax="47" xr10:uidLastSave="{00000000-0000-0000-0000-000000000000}"/>
  <bookViews>
    <workbookView xWindow="-108" yWindow="-108" windowWidth="23256" windowHeight="13176" tabRatio="884" activeTab="1" xr2:uid="{C2A320DF-C4CB-4020-BDD4-3B73D24480CF}"/>
  </bookViews>
  <sheets>
    <sheet name="Nevezések" sheetId="362" r:id="rId1"/>
    <sheet name="Játékrend" sheetId="361" r:id="rId2"/>
    <sheet name="II. KCS. F B" sheetId="87" r:id="rId3"/>
    <sheet name="III. KCS. F A" sheetId="89" r:id="rId4"/>
    <sheet name="IV. KCS. F B" sheetId="88" r:id="rId5"/>
    <sheet name="V. KCS. F A" sheetId="357" r:id="rId6"/>
    <sheet name="V. KCS. F B A CSOPORT" sheetId="358" r:id="rId7"/>
    <sheet name="V. KCS. F B B CSOPORT" sheetId="359" r:id="rId8"/>
    <sheet name="V. KCS. F B C CSOPORT" sheetId="355" r:id="rId9"/>
    <sheet name="V KCS F B DÖNTŐ" sheetId="85" r:id="rId10"/>
    <sheet name="VI. KCS. L A" sheetId="348" r:id="rId11"/>
    <sheet name="VI. KCS L B" sheetId="360" r:id="rId12"/>
    <sheet name="VI. KCS. F B A CSOPORT" sheetId="352" r:id="rId13"/>
    <sheet name="VI. KCS. FIÚ B B CSOPORT" sheetId="356" r:id="rId14"/>
    <sheet name="VI. KCS. FIÚ B C CSOPORT" sheetId="353" r:id="rId15"/>
    <sheet name="VI. KCS F B D CSOPORT" sheetId="354" r:id="rId16"/>
    <sheet name="VI KCS F B DÖNTŐ" sheetId="347" r:id="rId17"/>
    <sheet name="VII. KCS. F B" sheetId="349" r:id="rId18"/>
    <sheet name="VIII. KCS. F B" sheetId="351" r:id="rId19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Area" localSheetId="2">'II. KCS. F B'!$A$1:$M$41</definedName>
    <definedName name="_xlnm.Print_Area" localSheetId="3">'III. KCS. F A'!$A$1:$M$41</definedName>
    <definedName name="_xlnm.Print_Area" localSheetId="4">'IV. KCS. F B'!$A$1:$M$41</definedName>
    <definedName name="_xlnm.Print_Area" localSheetId="9">'V KCS F B DÖNTŐ'!$A$1:$R$62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347" l="1"/>
  <c r="G21" i="347"/>
  <c r="F21" i="347"/>
  <c r="D21" i="347"/>
  <c r="C21" i="347"/>
  <c r="B21" i="347"/>
  <c r="K20" i="347"/>
  <c r="I19" i="347"/>
  <c r="G19" i="347"/>
  <c r="F19" i="347"/>
  <c r="D19" i="347"/>
  <c r="C19" i="347"/>
  <c r="B19" i="347"/>
  <c r="M18" i="347"/>
  <c r="I17" i="347"/>
  <c r="G17" i="347"/>
  <c r="F17" i="347"/>
  <c r="D17" i="347"/>
  <c r="C17" i="347"/>
  <c r="B17" i="347"/>
  <c r="K16" i="347"/>
  <c r="I15" i="347"/>
  <c r="G15" i="347"/>
  <c r="F15" i="347"/>
  <c r="D15" i="347"/>
  <c r="C15" i="347"/>
  <c r="B15" i="347"/>
  <c r="O14" i="347"/>
  <c r="I13" i="347"/>
  <c r="G13" i="347"/>
  <c r="F13" i="347"/>
  <c r="D13" i="347"/>
  <c r="C13" i="347"/>
  <c r="B13" i="347"/>
  <c r="K12" i="347"/>
  <c r="I11" i="347"/>
  <c r="G11" i="347"/>
  <c r="F11" i="347"/>
  <c r="D11" i="347"/>
  <c r="C11" i="347"/>
  <c r="B11" i="347"/>
  <c r="M10" i="347"/>
  <c r="I9" i="347"/>
  <c r="G9" i="347"/>
  <c r="F9" i="347"/>
  <c r="D9" i="347"/>
  <c r="C9" i="347"/>
  <c r="B9" i="347"/>
  <c r="K8" i="347"/>
  <c r="I7" i="347"/>
  <c r="G7" i="347"/>
  <c r="F7" i="347"/>
  <c r="D7" i="347"/>
  <c r="C7" i="347"/>
  <c r="B7" i="347"/>
  <c r="O6" i="347"/>
  <c r="M6" i="347"/>
  <c r="K6" i="347"/>
  <c r="F6" i="347"/>
  <c r="R4" i="347"/>
  <c r="G4" i="347"/>
  <c r="A4" i="347"/>
  <c r="E2" i="347"/>
  <c r="A1" i="347"/>
  <c r="B20" i="359"/>
  <c r="F18" i="359"/>
  <c r="L13" i="359"/>
  <c r="B22" i="359"/>
  <c r="D13" i="359"/>
  <c r="C13" i="359"/>
  <c r="L11" i="359"/>
  <c r="B21" i="359"/>
  <c r="D11" i="359"/>
  <c r="C11" i="359"/>
  <c r="L9" i="359"/>
  <c r="D9" i="359"/>
  <c r="C9" i="359"/>
  <c r="L7" i="359"/>
  <c r="B19" i="359"/>
  <c r="D7" i="359"/>
  <c r="C7" i="359"/>
  <c r="M4" i="359"/>
  <c r="K41" i="359"/>
  <c r="E4" i="359"/>
  <c r="A4" i="359"/>
  <c r="B20" i="358"/>
  <c r="F18" i="358"/>
  <c r="L13" i="358"/>
  <c r="B22" i="358"/>
  <c r="D13" i="358"/>
  <c r="C13" i="358"/>
  <c r="L11" i="358"/>
  <c r="B21" i="358"/>
  <c r="D11" i="358"/>
  <c r="C11" i="358"/>
  <c r="L9" i="358"/>
  <c r="D9" i="358"/>
  <c r="C9" i="358"/>
  <c r="L7" i="358"/>
  <c r="B19" i="358"/>
  <c r="D7" i="358"/>
  <c r="C7" i="358"/>
  <c r="M4" i="358"/>
  <c r="K41" i="358" s="1"/>
  <c r="E4" i="358"/>
  <c r="A4" i="358"/>
  <c r="B20" i="360"/>
  <c r="F18" i="360"/>
  <c r="L13" i="360"/>
  <c r="B22" i="360"/>
  <c r="D13" i="360"/>
  <c r="C13" i="360"/>
  <c r="L11" i="360"/>
  <c r="B21" i="360"/>
  <c r="D11" i="360"/>
  <c r="C11" i="360"/>
  <c r="L9" i="360"/>
  <c r="D9" i="360"/>
  <c r="C9" i="360"/>
  <c r="L7" i="360"/>
  <c r="B19" i="360"/>
  <c r="D7" i="360"/>
  <c r="C7" i="360"/>
  <c r="M4" i="360"/>
  <c r="K41" i="360" s="1"/>
  <c r="E4" i="360"/>
  <c r="A4" i="360"/>
  <c r="B19" i="357"/>
  <c r="D18" i="357"/>
  <c r="L13" i="357"/>
  <c r="B22" i="357"/>
  <c r="D13" i="357"/>
  <c r="C13" i="357"/>
  <c r="L11" i="357"/>
  <c r="B21" i="357"/>
  <c r="D11" i="357"/>
  <c r="C11" i="357"/>
  <c r="L9" i="357"/>
  <c r="B20" i="357"/>
  <c r="D9" i="357"/>
  <c r="C9" i="357"/>
  <c r="L7" i="357"/>
  <c r="D7" i="357"/>
  <c r="C7" i="357"/>
  <c r="M4" i="357"/>
  <c r="K41" i="357" s="1"/>
  <c r="E4" i="357"/>
  <c r="A4" i="357"/>
  <c r="L11" i="355"/>
  <c r="H18" i="355"/>
  <c r="D11" i="355"/>
  <c r="C11" i="355"/>
  <c r="L9" i="355"/>
  <c r="F18" i="355"/>
  <c r="D9" i="355"/>
  <c r="C9" i="355"/>
  <c r="L7" i="355"/>
  <c r="D18" i="355"/>
  <c r="D7" i="355"/>
  <c r="C7" i="355"/>
  <c r="L4" i="355"/>
  <c r="K41" i="355" s="1"/>
  <c r="E4" i="355"/>
  <c r="A4" i="355"/>
  <c r="L11" i="354"/>
  <c r="H18" i="354"/>
  <c r="D11" i="354"/>
  <c r="C11" i="354"/>
  <c r="L9" i="354"/>
  <c r="F18" i="354"/>
  <c r="D9" i="354"/>
  <c r="C9" i="354"/>
  <c r="L7" i="354"/>
  <c r="D18" i="354"/>
  <c r="D7" i="354"/>
  <c r="C7" i="354"/>
  <c r="L4" i="354"/>
  <c r="K41" i="354" s="1"/>
  <c r="E4" i="354"/>
  <c r="A4" i="354"/>
  <c r="L11" i="356"/>
  <c r="H18" i="356"/>
  <c r="D11" i="356"/>
  <c r="C11" i="356"/>
  <c r="L9" i="356"/>
  <c r="F18" i="356"/>
  <c r="D9" i="356"/>
  <c r="C9" i="356"/>
  <c r="L7" i="356"/>
  <c r="D18" i="356"/>
  <c r="D7" i="356"/>
  <c r="C7" i="356"/>
  <c r="L4" i="356"/>
  <c r="K41" i="356" s="1"/>
  <c r="E4" i="356"/>
  <c r="A4" i="356"/>
  <c r="L11" i="353"/>
  <c r="H18" i="353"/>
  <c r="D11" i="353"/>
  <c r="C11" i="353"/>
  <c r="L9" i="353"/>
  <c r="F18" i="353"/>
  <c r="D9" i="353"/>
  <c r="C9" i="353"/>
  <c r="L7" i="353"/>
  <c r="D18" i="353"/>
  <c r="D7" i="353"/>
  <c r="C7" i="353"/>
  <c r="L4" i="353"/>
  <c r="K41" i="353" s="1"/>
  <c r="E4" i="353"/>
  <c r="A4" i="353"/>
  <c r="L11" i="352"/>
  <c r="H18" i="352"/>
  <c r="D11" i="352"/>
  <c r="C11" i="352"/>
  <c r="L9" i="352"/>
  <c r="F18" i="352"/>
  <c r="D9" i="352"/>
  <c r="C9" i="352"/>
  <c r="L7" i="352"/>
  <c r="D18" i="352"/>
  <c r="D7" i="352"/>
  <c r="C7" i="352"/>
  <c r="L4" i="352"/>
  <c r="K41" i="352" s="1"/>
  <c r="E4" i="352"/>
  <c r="A4" i="352"/>
  <c r="L11" i="351"/>
  <c r="H18" i="351"/>
  <c r="D11" i="351"/>
  <c r="C11" i="351"/>
  <c r="L9" i="351"/>
  <c r="F18" i="351"/>
  <c r="D9" i="351"/>
  <c r="C9" i="351"/>
  <c r="L7" i="351"/>
  <c r="D18" i="351"/>
  <c r="D7" i="351"/>
  <c r="C7" i="351"/>
  <c r="L4" i="351"/>
  <c r="K41" i="351" s="1"/>
  <c r="E4" i="351"/>
  <c r="A4" i="351"/>
  <c r="B20" i="349"/>
  <c r="L11" i="349"/>
  <c r="H18" i="349"/>
  <c r="D11" i="349"/>
  <c r="C11" i="349"/>
  <c r="L9" i="349"/>
  <c r="F18" i="349"/>
  <c r="D9" i="349"/>
  <c r="C9" i="349"/>
  <c r="L7" i="349"/>
  <c r="D18" i="349"/>
  <c r="D7" i="349"/>
  <c r="C7" i="349"/>
  <c r="L4" i="349"/>
  <c r="K41" i="349" s="1"/>
  <c r="E4" i="349"/>
  <c r="A4" i="349"/>
  <c r="L11" i="348"/>
  <c r="H18" i="348"/>
  <c r="D11" i="348"/>
  <c r="C11" i="348"/>
  <c r="L9" i="348"/>
  <c r="F18" i="348"/>
  <c r="D9" i="348"/>
  <c r="C9" i="348"/>
  <c r="L7" i="348"/>
  <c r="D18" i="348"/>
  <c r="D7" i="348"/>
  <c r="C7" i="348"/>
  <c r="L4" i="348"/>
  <c r="K41" i="348" s="1"/>
  <c r="E4" i="348"/>
  <c r="A4" i="348"/>
  <c r="I21" i="85"/>
  <c r="G21" i="85"/>
  <c r="F21" i="85"/>
  <c r="D21" i="85"/>
  <c r="C21" i="85"/>
  <c r="I19" i="85"/>
  <c r="G19" i="85"/>
  <c r="F19" i="85"/>
  <c r="D19" i="85"/>
  <c r="C19" i="85"/>
  <c r="I17" i="85"/>
  <c r="G17" i="85"/>
  <c r="F17" i="85"/>
  <c r="C17" i="85"/>
  <c r="I15" i="85"/>
  <c r="G15" i="85"/>
  <c r="F15" i="85"/>
  <c r="D15" i="85"/>
  <c r="C15" i="85"/>
  <c r="I13" i="85"/>
  <c r="G13" i="85"/>
  <c r="F13" i="85"/>
  <c r="D13" i="85"/>
  <c r="C13" i="85"/>
  <c r="I11" i="85"/>
  <c r="G11" i="85"/>
  <c r="F11" i="85"/>
  <c r="D11" i="85"/>
  <c r="C11" i="85"/>
  <c r="D9" i="85"/>
  <c r="I9" i="85"/>
  <c r="G9" i="85"/>
  <c r="F9" i="85"/>
  <c r="C9" i="85"/>
  <c r="I7" i="85"/>
  <c r="G7" i="85"/>
  <c r="F7" i="85"/>
  <c r="D7" i="85"/>
  <c r="C7" i="85"/>
  <c r="L18" i="87"/>
  <c r="D15" i="87"/>
  <c r="C15" i="87"/>
  <c r="D13" i="87"/>
  <c r="C13" i="87"/>
  <c r="D11" i="87"/>
  <c r="C11" i="87"/>
  <c r="F18" i="87"/>
  <c r="D9" i="87"/>
  <c r="C9" i="87"/>
  <c r="B19" i="87"/>
  <c r="D7" i="87"/>
  <c r="C7" i="87"/>
  <c r="D11" i="89"/>
  <c r="D9" i="89"/>
  <c r="D7" i="89"/>
  <c r="J18" i="88"/>
  <c r="D13" i="88"/>
  <c r="C13" i="88"/>
  <c r="D11" i="88"/>
  <c r="C11" i="88"/>
  <c r="D9" i="88"/>
  <c r="D7" i="88"/>
  <c r="B20" i="88"/>
  <c r="C9" i="88"/>
  <c r="D18" i="88"/>
  <c r="C7" i="88"/>
  <c r="H18" i="89"/>
  <c r="C11" i="89"/>
  <c r="C9" i="89"/>
  <c r="D18" i="89"/>
  <c r="C7" i="89"/>
  <c r="Y3" i="85"/>
  <c r="Y5" i="85"/>
  <c r="AG1" i="85" s="1"/>
  <c r="L11" i="89"/>
  <c r="L9" i="89"/>
  <c r="L7" i="89"/>
  <c r="L13" i="88"/>
  <c r="L11" i="88"/>
  <c r="L9" i="88"/>
  <c r="L7" i="88"/>
  <c r="L15" i="87"/>
  <c r="L13" i="87"/>
  <c r="L11" i="87"/>
  <c r="L9" i="87"/>
  <c r="L7" i="87"/>
  <c r="Y5" i="89"/>
  <c r="AB1" i="89" s="1"/>
  <c r="Y3" i="89"/>
  <c r="Y5" i="88"/>
  <c r="AE1" i="88" s="1"/>
  <c r="Y3" i="88"/>
  <c r="Y5" i="87"/>
  <c r="AF1" i="87" s="1"/>
  <c r="Y3" i="87"/>
  <c r="B23" i="87"/>
  <c r="L4" i="87"/>
  <c r="K41" i="87" s="1"/>
  <c r="B22" i="87"/>
  <c r="H18" i="87"/>
  <c r="B21" i="87"/>
  <c r="J18" i="87"/>
  <c r="E4" i="87"/>
  <c r="A4" i="87"/>
  <c r="M4" i="88"/>
  <c r="K41" i="88" s="1"/>
  <c r="B21" i="88"/>
  <c r="H18" i="88"/>
  <c r="E4" i="88"/>
  <c r="A4" i="88"/>
  <c r="L4" i="89"/>
  <c r="K41" i="89" s="1"/>
  <c r="E4" i="89"/>
  <c r="F18" i="89"/>
  <c r="B21" i="89"/>
  <c r="A4" i="89"/>
  <c r="R62" i="85"/>
  <c r="F55" i="85" s="1"/>
  <c r="R4" i="85"/>
  <c r="O62" i="85" s="1"/>
  <c r="B21" i="85"/>
  <c r="K20" i="85"/>
  <c r="B19" i="85"/>
  <c r="M18" i="85"/>
  <c r="D17" i="85"/>
  <c r="B17" i="85"/>
  <c r="U16" i="85"/>
  <c r="K16" i="85"/>
  <c r="B15" i="85"/>
  <c r="U14" i="85"/>
  <c r="O14" i="85"/>
  <c r="B13" i="85"/>
  <c r="U12" i="85"/>
  <c r="K12" i="85"/>
  <c r="U11" i="85"/>
  <c r="B11" i="85"/>
  <c r="U10" i="85"/>
  <c r="M10" i="85"/>
  <c r="U9" i="85"/>
  <c r="B9" i="85"/>
  <c r="U8" i="85"/>
  <c r="K8" i="85"/>
  <c r="U7" i="85"/>
  <c r="B7" i="85"/>
  <c r="G4" i="85"/>
  <c r="A4" i="85"/>
  <c r="E2" i="85"/>
  <c r="A1" i="85"/>
  <c r="B20" i="87"/>
  <c r="B20" i="89"/>
  <c r="B22" i="88"/>
  <c r="U13" i="85"/>
  <c r="U15" i="85"/>
  <c r="K6" i="85"/>
  <c r="H18" i="359"/>
  <c r="J18" i="359"/>
  <c r="D18" i="359"/>
  <c r="H18" i="358"/>
  <c r="J18" i="358"/>
  <c r="D18" i="358"/>
  <c r="H18" i="360"/>
  <c r="J18" i="360"/>
  <c r="D18" i="360"/>
  <c r="F18" i="357"/>
  <c r="B19" i="356"/>
  <c r="B19" i="354"/>
  <c r="B19" i="355"/>
  <c r="H18" i="357"/>
  <c r="B20" i="356"/>
  <c r="B20" i="354"/>
  <c r="B20" i="355"/>
  <c r="J18" i="357"/>
  <c r="B21" i="355"/>
  <c r="B21" i="354"/>
  <c r="B21" i="348"/>
  <c r="B21" i="356"/>
  <c r="F18" i="88"/>
  <c r="B19" i="352"/>
  <c r="B19" i="353"/>
  <c r="B19" i="349"/>
  <c r="B20" i="352"/>
  <c r="B20" i="353"/>
  <c r="B21" i="353"/>
  <c r="B21" i="352"/>
  <c r="B19" i="351"/>
  <c r="B20" i="351"/>
  <c r="B21" i="351"/>
  <c r="B21" i="349"/>
  <c r="B19" i="348"/>
  <c r="B20" i="348"/>
  <c r="B19" i="88"/>
  <c r="B19" i="89"/>
  <c r="D18" i="87"/>
  <c r="AH1" i="85"/>
  <c r="AK1" i="88"/>
  <c r="AF1" i="85" l="1"/>
  <c r="AB1" i="85"/>
  <c r="AJ1" i="87"/>
  <c r="AJ1" i="88"/>
  <c r="AG1" i="88"/>
  <c r="AK1" i="89"/>
  <c r="AD1" i="85"/>
  <c r="AH1" i="88"/>
  <c r="AC1" i="88"/>
  <c r="AI1" i="88"/>
  <c r="AC1" i="85"/>
  <c r="AB1" i="88"/>
  <c r="AJ1" i="89"/>
  <c r="AE1" i="87"/>
  <c r="AI1" i="87"/>
  <c r="AH1" i="87"/>
  <c r="AB1" i="87"/>
  <c r="AC1" i="87"/>
  <c r="AF1" i="88"/>
  <c r="AE1" i="85"/>
  <c r="AD1" i="88"/>
  <c r="AG1" i="87"/>
  <c r="AK1" i="87"/>
  <c r="AD1" i="87"/>
  <c r="F56" i="85"/>
  <c r="AF1" i="89"/>
  <c r="AE1" i="89"/>
  <c r="AH1" i="89"/>
  <c r="AI1" i="89"/>
  <c r="AC1" i="89"/>
  <c r="AG1" i="89"/>
  <c r="AD1" i="89"/>
  <c r="F6" i="85"/>
  <c r="O6" i="85"/>
  <c r="M6" i="8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D97DFBAB-9B95-4518-975D-A8EC33303A12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8EDA1F14-762D-468E-991D-147CD07C430A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sharedStrings.xml><?xml version="1.0" encoding="utf-8"?>
<sst xmlns="http://schemas.openxmlformats.org/spreadsheetml/2006/main" count="2044" uniqueCount="428">
  <si>
    <t>Umpire</t>
  </si>
  <si>
    <t>St.</t>
  </si>
  <si>
    <t>#</t>
  </si>
  <si>
    <t>1</t>
  </si>
  <si>
    <t>2</t>
  </si>
  <si>
    <t>3</t>
  </si>
  <si>
    <t>4</t>
  </si>
  <si>
    <t>5</t>
  </si>
  <si>
    <t>6</t>
  </si>
  <si>
    <t>7</t>
  </si>
  <si>
    <t>8</t>
  </si>
  <si>
    <t/>
  </si>
  <si>
    <t>Város</t>
  </si>
  <si>
    <t>Dátum</t>
  </si>
  <si>
    <t>Családi név</t>
  </si>
  <si>
    <t>Keresztnév</t>
  </si>
  <si>
    <t>Kategória</t>
  </si>
  <si>
    <t>Versenybíró</t>
  </si>
  <si>
    <t>Egyesület</t>
  </si>
  <si>
    <t>Versenybíró aláírása</t>
  </si>
  <si>
    <t>Kiem</t>
  </si>
  <si>
    <t>2. forduló</t>
  </si>
  <si>
    <t>kód</t>
  </si>
  <si>
    <t>Rangsor</t>
  </si>
  <si>
    <t>Dátuma</t>
  </si>
  <si>
    <t>Kiemeltek</t>
  </si>
  <si>
    <t>Utolsó elfogadott játékos</t>
  </si>
  <si>
    <t>Sorsoló játékosok</t>
  </si>
  <si>
    <t>kiem</t>
  </si>
  <si>
    <t>Versenyszám:</t>
  </si>
  <si>
    <t>Egyéni főtábla</t>
  </si>
  <si>
    <t>Utolsó DA</t>
  </si>
  <si>
    <t>Szerencés Vesztes</t>
  </si>
  <si>
    <t>Helyettesíti</t>
  </si>
  <si>
    <t>Sorsolás időpontja</t>
  </si>
  <si>
    <t>Győztes</t>
  </si>
  <si>
    <t>Döntő</t>
  </si>
  <si>
    <t>Elődöntő</t>
  </si>
  <si>
    <t>kódszám</t>
  </si>
  <si>
    <t>A</t>
  </si>
  <si>
    <t>B</t>
  </si>
  <si>
    <t>C</t>
  </si>
  <si>
    <t>Vezetéknév</t>
  </si>
  <si>
    <t>Helyezés</t>
  </si>
  <si>
    <t>Pontszám</t>
  </si>
  <si>
    <t>Bónusz</t>
  </si>
  <si>
    <t>D</t>
  </si>
  <si>
    <t>E</t>
  </si>
  <si>
    <t>F</t>
  </si>
  <si>
    <t>1 FORDULÓ</t>
  </si>
  <si>
    <t>A -D</t>
  </si>
  <si>
    <t>C - A</t>
  </si>
  <si>
    <t>D - B</t>
  </si>
  <si>
    <t>A - B</t>
  </si>
  <si>
    <t>C - D</t>
  </si>
  <si>
    <t>B - C</t>
  </si>
  <si>
    <t>2 FORDULÓ</t>
  </si>
  <si>
    <t>3 FORDULÓ</t>
  </si>
  <si>
    <t>B - E</t>
  </si>
  <si>
    <t>E - A</t>
  </si>
  <si>
    <t>A - D</t>
  </si>
  <si>
    <t>D - E</t>
  </si>
  <si>
    <t>E - C</t>
  </si>
  <si>
    <t>4 FORDULÓ</t>
  </si>
  <si>
    <t>5 FORDULÓ</t>
  </si>
  <si>
    <t>I</t>
  </si>
  <si>
    <t>II</t>
  </si>
  <si>
    <t>III</t>
  </si>
  <si>
    <t>IV</t>
  </si>
  <si>
    <t>V</t>
  </si>
  <si>
    <t>VI</t>
  </si>
  <si>
    <t>VII</t>
  </si>
  <si>
    <t>VIII</t>
  </si>
  <si>
    <t>X</t>
  </si>
  <si>
    <t>XI</t>
  </si>
  <si>
    <t>W</t>
  </si>
  <si>
    <t>FEJÉR VÁRMEGYEI DIÁKOLIMPIA 2025</t>
  </si>
  <si>
    <t>II, KCS. FIÚ B</t>
  </si>
  <si>
    <t>PASZICSNYEK ZSADÁNY</t>
  </si>
  <si>
    <t>Zsolt</t>
  </si>
  <si>
    <t>Szt. László Ált. Isk Bicske</t>
  </si>
  <si>
    <t>CSÉCSEI</t>
  </si>
  <si>
    <t>Marcell</t>
  </si>
  <si>
    <t>Gárdonyi G. Ált Isk. Gárdony</t>
  </si>
  <si>
    <t>KOCSIS</t>
  </si>
  <si>
    <t>Dániel</t>
  </si>
  <si>
    <t>Széna téri Ált Isk. Szfvár</t>
  </si>
  <si>
    <t>HATÁR</t>
  </si>
  <si>
    <t>Ábel Gábor</t>
  </si>
  <si>
    <t>Teleki B. Gimn. Szfvár</t>
  </si>
  <si>
    <t>BETHLENDY</t>
  </si>
  <si>
    <t>Zoltán Botond</t>
  </si>
  <si>
    <r>
      <t>III</t>
    </r>
    <r>
      <rPr>
        <b/>
        <sz val="10"/>
        <rFont val="Arial"/>
        <family val="2"/>
        <charset val="238"/>
      </rPr>
      <t>. KCS. FIÚ A</t>
    </r>
  </si>
  <si>
    <t>ZSIRAI</t>
  </si>
  <si>
    <t>Noé</t>
  </si>
  <si>
    <t>Comenius Ált.Isk. Szfvár</t>
  </si>
  <si>
    <t>NAGY</t>
  </si>
  <si>
    <t>Bálint</t>
  </si>
  <si>
    <t>Zöldliget Baptista Ált. Isk. Velence</t>
  </si>
  <si>
    <t>SZABÓ</t>
  </si>
  <si>
    <t>Tamás</t>
  </si>
  <si>
    <t>II. Rákóczi F. Ált. Isk. Szfvár</t>
  </si>
  <si>
    <t>VI. CS. LÁNY A</t>
  </si>
  <si>
    <t>TEKER</t>
  </si>
  <si>
    <t>Lotti</t>
  </si>
  <si>
    <t>Kodolányi J. Gimn. Szfvár</t>
  </si>
  <si>
    <t>TÜDŐ</t>
  </si>
  <si>
    <t>Zita</t>
  </si>
  <si>
    <t>Vasvári P. Gimn. Szfvár</t>
  </si>
  <si>
    <t>Kendra</t>
  </si>
  <si>
    <t>VII. KCS. FIÚ B</t>
  </si>
  <si>
    <t>BENCSIK</t>
  </si>
  <si>
    <t>RÉGER</t>
  </si>
  <si>
    <t>Zétény</t>
  </si>
  <si>
    <t>Zsombor</t>
  </si>
  <si>
    <t>VIII. KCS. FIÚ B</t>
  </si>
  <si>
    <t>SCHREIBER</t>
  </si>
  <si>
    <t>Áron</t>
  </si>
  <si>
    <t>Chernel I. Gimn Gárdony</t>
  </si>
  <si>
    <t>LÉSZEG</t>
  </si>
  <si>
    <t>András Ádám</t>
  </si>
  <si>
    <t>Szfvár</t>
  </si>
  <si>
    <t>Vörösmarty M. Techn. Szfvár</t>
  </si>
  <si>
    <t>Máté</t>
  </si>
  <si>
    <t>IV. KCS. FIÚ B</t>
  </si>
  <si>
    <t>ERDŐSI</t>
  </si>
  <si>
    <t>Dénes</t>
  </si>
  <si>
    <t>Hétvezér Ált Isk. Szfvár</t>
  </si>
  <si>
    <t>KISS</t>
  </si>
  <si>
    <t>Kende Gellért</t>
  </si>
  <si>
    <t>BARANYAI</t>
  </si>
  <si>
    <t>Milán</t>
  </si>
  <si>
    <t>Kossuth Ált Isk. Szabadegyháza</t>
  </si>
  <si>
    <t>TÓTH</t>
  </si>
  <si>
    <t>László</t>
  </si>
  <si>
    <t>Kossuth Ált. Isk. Szabadegyháza</t>
  </si>
  <si>
    <t>V. KCS FIÚ A</t>
  </si>
  <si>
    <t>GULYÁS</t>
  </si>
  <si>
    <t>Donát</t>
  </si>
  <si>
    <t>NYIKOS</t>
  </si>
  <si>
    <t>János</t>
  </si>
  <si>
    <t>Hétvezér Ált. Isk, Szfvár</t>
  </si>
  <si>
    <t>ERŐSS</t>
  </si>
  <si>
    <t>Lajos</t>
  </si>
  <si>
    <t>Széchenyi I. Gimn. Dunaújváros</t>
  </si>
  <si>
    <t>MOLNÁR</t>
  </si>
  <si>
    <t>Botond</t>
  </si>
  <si>
    <t>VI. KCS. LÁNY B</t>
  </si>
  <si>
    <t>FÜLÖP</t>
  </si>
  <si>
    <t>Karina</t>
  </si>
  <si>
    <t>Chernel I. Gimn. Gárdony</t>
  </si>
  <si>
    <t>METZGER</t>
  </si>
  <si>
    <t>Kata</t>
  </si>
  <si>
    <t>ZSIGMOND</t>
  </si>
  <si>
    <t>Emma</t>
  </si>
  <si>
    <t>Tóvárosi Ált. Isk. Szfvár</t>
  </si>
  <si>
    <t>MAJPR</t>
  </si>
  <si>
    <t>Mandula</t>
  </si>
  <si>
    <t>Lánczos K. Gimn. Szfvár</t>
  </si>
  <si>
    <t>VI. KCS. FIÚ B A CSOPORT</t>
  </si>
  <si>
    <t>KOVÁCS</t>
  </si>
  <si>
    <t>Levente Zalán</t>
  </si>
  <si>
    <t>Ciszterci Gimn. Szfvár</t>
  </si>
  <si>
    <t>HORVÁTH</t>
  </si>
  <si>
    <t>Munkácsy M. Ált Isk. Szfvár</t>
  </si>
  <si>
    <t>JÓZSEF</t>
  </si>
  <si>
    <t>VI. KCS. FIÚ B B CSOPORT</t>
  </si>
  <si>
    <t>PINIEL</t>
  </si>
  <si>
    <t>Bertalan</t>
  </si>
  <si>
    <t>BOLLA</t>
  </si>
  <si>
    <t>Kossuth L. Ált Isk. Szabadegyháza</t>
  </si>
  <si>
    <t>KÁLDOSI</t>
  </si>
  <si>
    <t>Lóránt</t>
  </si>
  <si>
    <t>Hétvezér Ált. Isk. Szfvár</t>
  </si>
  <si>
    <t>CSEHÁK</t>
  </si>
  <si>
    <t>VI. KCS. FIÚ B C CSOPORT</t>
  </si>
  <si>
    <t>Zentai  Ált Isk. Szfvár</t>
  </si>
  <si>
    <t>CZIMER</t>
  </si>
  <si>
    <t>Ádám</t>
  </si>
  <si>
    <t>T. NAGY</t>
  </si>
  <si>
    <t>Sándor</t>
  </si>
  <si>
    <t>VI. KCS. FIÚ B D CSOPORT</t>
  </si>
  <si>
    <t>LENGYEL</t>
  </si>
  <si>
    <t>Gábor</t>
  </si>
  <si>
    <t>ANTAL</t>
  </si>
  <si>
    <t>Ákos</t>
  </si>
  <si>
    <t>V.KCS. FIÚ B C CSOPORT</t>
  </si>
  <si>
    <t>CSÖRGŐ</t>
  </si>
  <si>
    <t>Noel</t>
  </si>
  <si>
    <t>Kossuth L. Ált. Isk. Szabadegyháza</t>
  </si>
  <si>
    <t>ELEK</t>
  </si>
  <si>
    <t>Péter</t>
  </si>
  <si>
    <t>Zalán</t>
  </si>
  <si>
    <t>Chernel I. Ált Isk Gárdony</t>
  </si>
  <si>
    <t>V. KCS. FIÚ B A CSOPORT</t>
  </si>
  <si>
    <t xml:space="preserve">PALÓKA </t>
  </si>
  <si>
    <t>Kossuth L. Ált Isk Szabadegyháza</t>
  </si>
  <si>
    <t>STRAUSZ</t>
  </si>
  <si>
    <t>Gergő</t>
  </si>
  <si>
    <t>KUNOS</t>
  </si>
  <si>
    <t>Koppány</t>
  </si>
  <si>
    <t>Vörösmarty Ált Isk Kápolnásnyék</t>
  </si>
  <si>
    <t>PAVLICSEK</t>
  </si>
  <si>
    <t>Olivér</t>
  </si>
  <si>
    <t>V. KCS. FIÚ B B CSOPORT</t>
  </si>
  <si>
    <t>DRUHAPOLCSIK</t>
  </si>
  <si>
    <t>Barnabás</t>
  </si>
  <si>
    <t>UDVARDI</t>
  </si>
  <si>
    <t>Balázs</t>
  </si>
  <si>
    <t>Vértesboglári Ált Isk.</t>
  </si>
  <si>
    <t>ZÁMBÓ</t>
  </si>
  <si>
    <t>Martin</t>
  </si>
  <si>
    <t>JÁTÉKREND 2025. 04. 28.</t>
  </si>
  <si>
    <t>Az aktuális helyzetről Galambos Gábornál a 30/558-2660 számon érdeklődhet</t>
  </si>
  <si>
    <t>II. FIÚ B</t>
  </si>
  <si>
    <t>Csécsei Marcell</t>
  </si>
  <si>
    <t>Bethlendy Zolta</t>
  </si>
  <si>
    <t>Kocsis Dániel</t>
  </si>
  <si>
    <t>Határ Ábel</t>
  </si>
  <si>
    <t>VI. FIÚ B</t>
  </si>
  <si>
    <t>Horváth Milán</t>
  </si>
  <si>
    <t>Csehák Áron</t>
  </si>
  <si>
    <t>Bolla Dániel</t>
  </si>
  <si>
    <t>Káldosi Lóránt</t>
  </si>
  <si>
    <t>Czimer Ádám</t>
  </si>
  <si>
    <t>T. Nagy Sándor</t>
  </si>
  <si>
    <t>Lengyel Gábor</t>
  </si>
  <si>
    <t>Antal Ákos</t>
  </si>
  <si>
    <t>II. FIÚ  B</t>
  </si>
  <si>
    <t>Paszicsnyek Zsadány Zsolt</t>
  </si>
  <si>
    <t>III. FIÚ A</t>
  </si>
  <si>
    <t>Nagy Bálint</t>
  </si>
  <si>
    <t>Szabó Tamás</t>
  </si>
  <si>
    <t>IV. FIÚ B</t>
  </si>
  <si>
    <t>Erdősi Dénes</t>
  </si>
  <si>
    <t>Tóth László</t>
  </si>
  <si>
    <t>Kiss Kende</t>
  </si>
  <si>
    <t>Baranyai Milán</t>
  </si>
  <si>
    <t>VI LÁNY A</t>
  </si>
  <si>
    <t>Tüdő Zita</t>
  </si>
  <si>
    <t>Nagy Kendra</t>
  </si>
  <si>
    <t>Kovács Levente</t>
  </si>
  <si>
    <t>Piniel Bertalan</t>
  </si>
  <si>
    <t>József Bálint</t>
  </si>
  <si>
    <t>Molnár László</t>
  </si>
  <si>
    <t>Zsirai Noé</t>
  </si>
  <si>
    <t>IV. Fiú B</t>
  </si>
  <si>
    <t>VI. LÁNY A</t>
  </si>
  <si>
    <t>Teker Lotti</t>
  </si>
  <si>
    <t>VI.FIÚ B</t>
  </si>
  <si>
    <t>VI FIÚ B</t>
  </si>
  <si>
    <t>V: FIÚ B</t>
  </si>
  <si>
    <t>Palóka Ádám</t>
  </si>
  <si>
    <t>Pavlicsek Olivér</t>
  </si>
  <si>
    <t>Strausz Gergő</t>
  </si>
  <si>
    <t>Kunos Koppány</t>
  </si>
  <si>
    <t>Druhapolcsik Barnabás</t>
  </si>
  <si>
    <t>Zámbó Martin</t>
  </si>
  <si>
    <t>Udvardi Balázs</t>
  </si>
  <si>
    <t>Kovács Marcell</t>
  </si>
  <si>
    <t>Elek Péter</t>
  </si>
  <si>
    <t>Baranyai Zalán</t>
  </si>
  <si>
    <t>VII. Fiú B</t>
  </si>
  <si>
    <t>Réger Zétény</t>
  </si>
  <si>
    <t>Réger Zsombor</t>
  </si>
  <si>
    <t>V. FIÚ A</t>
  </si>
  <si>
    <t>Gulyás Donát</t>
  </si>
  <si>
    <t>Molnár Botond</t>
  </si>
  <si>
    <t>Nyikos János</t>
  </si>
  <si>
    <t>Erőss Lajos</t>
  </si>
  <si>
    <t>VI. LÁNY B</t>
  </si>
  <si>
    <t>Fülöp Karina</t>
  </si>
  <si>
    <t>Major Mandula</t>
  </si>
  <si>
    <t>Metzger Kata</t>
  </si>
  <si>
    <t>Zsigmond Emma</t>
  </si>
  <si>
    <t>VIII: FIÚ B</t>
  </si>
  <si>
    <t xml:space="preserve">Lészeg András </t>
  </si>
  <si>
    <t>Szabó Máté</t>
  </si>
  <si>
    <t>13:00</t>
  </si>
  <si>
    <t>V. FIÚ B</t>
  </si>
  <si>
    <t>Csörgő Noel</t>
  </si>
  <si>
    <t>VII. FiÚ B</t>
  </si>
  <si>
    <t>Bencsik Dániel</t>
  </si>
  <si>
    <t>13:30</t>
  </si>
  <si>
    <t>VI LÁNY B</t>
  </si>
  <si>
    <t>Schreiber Áron</t>
  </si>
  <si>
    <t>14:00</t>
  </si>
  <si>
    <t>VII: FIÚ B</t>
  </si>
  <si>
    <t>15:00</t>
  </si>
  <si>
    <t>V: FIÚ A</t>
  </si>
  <si>
    <t>VIII FIÚ B</t>
  </si>
  <si>
    <t>Lészeg András</t>
  </si>
  <si>
    <t>15: 30</t>
  </si>
  <si>
    <t>V FIÚ B</t>
  </si>
  <si>
    <t>16:00</t>
  </si>
  <si>
    <t xml:space="preserve">V FIÚ B </t>
  </si>
  <si>
    <t>Megyei szervezet</t>
  </si>
  <si>
    <t>DSB szervezet</t>
  </si>
  <si>
    <t>Versenykiírás</t>
  </si>
  <si>
    <t>Sportág</t>
  </si>
  <si>
    <t>Korcsoport</t>
  </si>
  <si>
    <t>Nem</t>
  </si>
  <si>
    <t>Iskola</t>
  </si>
  <si>
    <t>Település</t>
  </si>
  <si>
    <t>Nevező</t>
  </si>
  <si>
    <t>Testnevelő</t>
  </si>
  <si>
    <t>Felkészítő</t>
  </si>
  <si>
    <t>Fejér Megyei Diáksport Egyesület</t>
  </si>
  <si>
    <t>Székesfehérvár általános iskolai DSB</t>
  </si>
  <si>
    <t>Tenisz Diákolimpia</t>
  </si>
  <si>
    <t>Tenisz</t>
  </si>
  <si>
    <t>I.kcs Tenisz U8 piros labdával, P+S szabály</t>
  </si>
  <si>
    <t>L</t>
  </si>
  <si>
    <t>Székesfehérvári II. Rákóczi Ferenc Magyar-Angol Két Tanítási Nyelvű Általános Iskola</t>
  </si>
  <si>
    <t>Székesfehérvár</t>
  </si>
  <si>
    <t>Viszló Tímea</t>
  </si>
  <si>
    <t>Tiringer László</t>
  </si>
  <si>
    <t>Bicske és körzete DSB</t>
  </si>
  <si>
    <t>II.kcs Tenisz U9 narancs labdával, P+S szabály</t>
  </si>
  <si>
    <t>Szent László Általános Iskola</t>
  </si>
  <si>
    <t>Bicske</t>
  </si>
  <si>
    <t>Rimayné Lukácsi Beáta</t>
  </si>
  <si>
    <t>Gárdony és körzete DSB</t>
  </si>
  <si>
    <t>Gárdonyi Géza Általános Iskola</t>
  </si>
  <si>
    <t xml:space="preserve">Gárdony </t>
  </si>
  <si>
    <t>Bernáth Gyula Attila</t>
  </si>
  <si>
    <t>Székesfehérvári Széna Téri Általános Iskola</t>
  </si>
  <si>
    <t>Kulcsár Eszter Zsuzsanna</t>
  </si>
  <si>
    <t>Székesfehérvári Teleki Blanka Gimnázium és Általános Iskola</t>
  </si>
  <si>
    <t>Határ Ábel Gábor</t>
  </si>
  <si>
    <t>Kovácsné Jakubovich Krisztina Ágnes</t>
  </si>
  <si>
    <t>Bethlendy Zolta Botond</t>
  </si>
  <si>
    <t>Székesfehérvári Kossuth Lajos Általános Iskola</t>
  </si>
  <si>
    <t>Szuna Dorina</t>
  </si>
  <si>
    <t>Bárány Rita</t>
  </si>
  <si>
    <t>Comenius Angol-Magyar Két Tanítási Nyelvű Gimnázium, Általános Iskola és Óvoda</t>
  </si>
  <si>
    <t>Bíró Ervin Zsolt</t>
  </si>
  <si>
    <t>Peringer Orsolya</t>
  </si>
  <si>
    <t xml:space="preserve">III.kcs Tenisz U11 zöld labdával, P+S szabály </t>
  </si>
  <si>
    <t>Székesfehérvári Munkácsy Mihály Általános Iskola</t>
  </si>
  <si>
    <t>Takács Bíborka</t>
  </si>
  <si>
    <t>Papp Dániel</t>
  </si>
  <si>
    <t>Pákozdi Nemeskócsag Általános Iskola</t>
  </si>
  <si>
    <t>Pákozd</t>
  </si>
  <si>
    <t>Héjj Lili Sára</t>
  </si>
  <si>
    <t>Andorka Péter</t>
  </si>
  <si>
    <t>Felsővárosi Általános Iskola</t>
  </si>
  <si>
    <t>Escobar Janovics Albert</t>
  </si>
  <si>
    <t>Duduka Ingrid</t>
  </si>
  <si>
    <t>Zöldliget Magyar-Angol Két Tanítási Nyelvű Baptista Általános Iskola és Gimnázium</t>
  </si>
  <si>
    <t xml:space="preserve">Velence </t>
  </si>
  <si>
    <t>Sarkadi László</t>
  </si>
  <si>
    <t>Nagy József</t>
  </si>
  <si>
    <t>Szabó Tamás Dominik</t>
  </si>
  <si>
    <t>Székesfehérvári Kodály Zoltán Általános Iskola, Gimnázium és Alapfokú Művészeti Iskola</t>
  </si>
  <si>
    <t>Nagy Amanda</t>
  </si>
  <si>
    <t>Magyaródi-Császár Zsanett</t>
  </si>
  <si>
    <t>IV.kcs Tenisz U12</t>
  </si>
  <si>
    <t>Hétvezér Általános Iskola</t>
  </si>
  <si>
    <t>Farkas Andrea</t>
  </si>
  <si>
    <t>Kiss Kende Gellért</t>
  </si>
  <si>
    <t>Sárbogárd és körzete DSB</t>
  </si>
  <si>
    <t>Szabadegyházi Kossuth Lajos Általános Iskola</t>
  </si>
  <si>
    <t>Szabadegyháza</t>
  </si>
  <si>
    <t>Rittler Gábor Győző</t>
  </si>
  <si>
    <t>Székesfehérvár körzete DSB</t>
  </si>
  <si>
    <t>Gorsium Általános Iskola</t>
  </si>
  <si>
    <t>Tác</t>
  </si>
  <si>
    <t>Surányi-Tóth Márton</t>
  </si>
  <si>
    <t>Alexits Rita Zsuzsanna</t>
  </si>
  <si>
    <t>Simigh Balázs Imre</t>
  </si>
  <si>
    <t>V.kcs Tenisz U14</t>
  </si>
  <si>
    <t>Vértesboglári Nyelvoktató Német Nemzetiségi Általános Iskola</t>
  </si>
  <si>
    <t>Vértesboglár</t>
  </si>
  <si>
    <t>Csepeli Aliz</t>
  </si>
  <si>
    <t>György Máté</t>
  </si>
  <si>
    <t>Chernel István Általános Iskola és Gimnázium</t>
  </si>
  <si>
    <t>Leinemann Gellért</t>
  </si>
  <si>
    <t xml:space="preserve">Kápolnásnyéki Vörösmarty Mihály Általános Iskola és Gimnázium </t>
  </si>
  <si>
    <t>Kápolnásnyék</t>
  </si>
  <si>
    <t>Domak Ádám</t>
  </si>
  <si>
    <t>Kovács Marcell Benedek</t>
  </si>
  <si>
    <t>Strausz Gergő János</t>
  </si>
  <si>
    <t>Druhapolcsik Barnabás Marcell</t>
  </si>
  <si>
    <t>Székesfehérvári Vasvári Pál Gimnázium</t>
  </si>
  <si>
    <t>Kiffer Zoltán</t>
  </si>
  <si>
    <t>Kovács Kinga</t>
  </si>
  <si>
    <t>Galgóczi Lajos</t>
  </si>
  <si>
    <t>Dunaújváros általános és középiskolai DSB</t>
  </si>
  <si>
    <t>Dunaújvárosi Széchenyi István Gimnázium</t>
  </si>
  <si>
    <t>Dunaújváros</t>
  </si>
  <si>
    <t>Antal Iván</t>
  </si>
  <si>
    <t>Bender-Holly Zara</t>
  </si>
  <si>
    <t>Szabó Vivien</t>
  </si>
  <si>
    <t>VI.kcs Tenisz U16</t>
  </si>
  <si>
    <t>Ciszterci Szent István Gimnázium</t>
  </si>
  <si>
    <t>Kovács Levente Zalán</t>
  </si>
  <si>
    <t>Filó Zsolt</t>
  </si>
  <si>
    <t>Varga Tamás</t>
  </si>
  <si>
    <t>Zentai Úti Általános Iskola</t>
  </si>
  <si>
    <t>Borsó Tamás</t>
  </si>
  <si>
    <t>Bolla Dániel Zoltán</t>
  </si>
  <si>
    <t>T. Nagy Sándor Benedek</t>
  </si>
  <si>
    <t>Négele Zalán</t>
  </si>
  <si>
    <t>Székesfehérvári SZC Vörösmarty Mihály Technikum és Szakképző Iskola</t>
  </si>
  <si>
    <t>Tarr Péter Sándor</t>
  </si>
  <si>
    <t>Tóvárosi Általános Iskola</t>
  </si>
  <si>
    <t>Botyánszkiné Tóth Ildikó</t>
  </si>
  <si>
    <t>Lánczos Kornél Gimnázium</t>
  </si>
  <si>
    <t>Szekeres Zsuzsanna</t>
  </si>
  <si>
    <t>Kodolányi János Gimnázium</t>
  </si>
  <si>
    <t>Szekeres Marcell</t>
  </si>
  <si>
    <t>Tüdő Zita Izabell</t>
  </si>
  <si>
    <t>Helesfai Marcell</t>
  </si>
  <si>
    <t>Kovács Tímea</t>
  </si>
  <si>
    <t>VII.kcs Tenisz U18</t>
  </si>
  <si>
    <t>Fekete Csilla</t>
  </si>
  <si>
    <t>Müller Csaba</t>
  </si>
  <si>
    <t>"A Felcsúti Utánpótlás Neveléséért” Alapítvány</t>
  </si>
  <si>
    <t>Felcsút</t>
  </si>
  <si>
    <t>Stadler Sára</t>
  </si>
  <si>
    <t>Kuti Ádám</t>
  </si>
  <si>
    <t>Méhes Zalán György</t>
  </si>
  <si>
    <t>Horog Milán</t>
  </si>
  <si>
    <t>Mező Annamária</t>
  </si>
  <si>
    <t>Kanczler Dániel</t>
  </si>
  <si>
    <t>VIII.kcs Tenisz U18+</t>
  </si>
  <si>
    <t>Lészeg András Ádám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</si>
</sst>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9" formatCode="_-&quot;$&quot;* #,##0.00_-;\-&quot;$&quot;* #,##0.00_-;_-&quot;$&quot;* &quot;-&quot;??_-;_-@_-"/>
  </numFmts>
  <fonts count="64" x14ac:knownFonts="1">
    <font>
      <sz val="10"/>
      <name val="Arial"/>
    </font>
    <font>
      <sz val="10"/>
      <name val="Arial"/>
    </font>
    <font>
      <sz val="10"/>
      <name val="Arial"/>
      <family val="2"/>
      <charset val="238"/>
    </font>
    <font>
      <sz val="20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2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7"/>
      <name val="Arial"/>
      <family val="2"/>
      <charset val="238"/>
    </font>
    <font>
      <b/>
      <sz val="7"/>
      <color indexed="8"/>
      <name val="Arial"/>
      <family val="2"/>
      <charset val="238"/>
    </font>
    <font>
      <b/>
      <sz val="7"/>
      <name val="Arial"/>
      <family val="2"/>
    </font>
    <font>
      <sz val="20"/>
      <color indexed="9"/>
      <name val="Arial"/>
      <family val="2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</font>
    <font>
      <b/>
      <sz val="7"/>
      <color indexed="9"/>
      <name val="Arial"/>
      <family val="2"/>
      <charset val="238"/>
    </font>
    <font>
      <sz val="7"/>
      <color indexed="8"/>
      <name val="Arial"/>
      <family val="2"/>
    </font>
    <font>
      <b/>
      <sz val="9"/>
      <name val="Arial"/>
      <family val="2"/>
    </font>
    <font>
      <sz val="6"/>
      <color indexed="9"/>
      <name val="Arial"/>
      <family val="2"/>
    </font>
    <font>
      <b/>
      <sz val="8"/>
      <color indexed="8"/>
      <name val="Tahoma"/>
      <family val="2"/>
      <charset val="238"/>
    </font>
    <font>
      <sz val="7"/>
      <color indexed="9"/>
      <name val="Arial"/>
      <family val="2"/>
    </font>
    <font>
      <i/>
      <sz val="8"/>
      <color indexed="10"/>
      <name val="Arial"/>
      <family val="2"/>
    </font>
    <font>
      <b/>
      <sz val="8"/>
      <color indexed="9"/>
      <name val="Arial"/>
      <family val="2"/>
    </font>
    <font>
      <b/>
      <sz val="8.5"/>
      <name val="Arial"/>
      <family val="2"/>
    </font>
    <font>
      <sz val="8.5"/>
      <name val="Arial"/>
      <family val="2"/>
      <charset val="238"/>
    </font>
    <font>
      <sz val="8.5"/>
      <color indexed="42"/>
      <name val="Arial"/>
      <family val="2"/>
    </font>
    <font>
      <sz val="8.5"/>
      <color indexed="8"/>
      <name val="Arial"/>
      <family val="2"/>
    </font>
    <font>
      <sz val="8.5"/>
      <name val="Arial"/>
      <family val="2"/>
    </font>
    <font>
      <sz val="8.5"/>
      <color indexed="9"/>
      <name val="Arial"/>
      <family val="2"/>
    </font>
    <font>
      <sz val="8.5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i/>
      <sz val="6"/>
      <color indexed="9"/>
      <name val="Arial"/>
      <family val="2"/>
    </font>
    <font>
      <b/>
      <sz val="8.5"/>
      <color indexed="8"/>
      <name val="Arial"/>
      <family val="2"/>
    </font>
    <font>
      <b/>
      <sz val="8.5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4"/>
      <name val="Arial"/>
      <family val="2"/>
    </font>
    <font>
      <sz val="14"/>
      <color indexed="9"/>
      <name val="Arial"/>
      <family val="2"/>
    </font>
    <font>
      <b/>
      <sz val="7"/>
      <color indexed="8"/>
      <name val="Arial"/>
      <family val="2"/>
    </font>
    <font>
      <b/>
      <sz val="7"/>
      <color indexed="9"/>
      <name val="Arial"/>
      <family val="2"/>
    </font>
    <font>
      <sz val="8"/>
      <name val="Arial"/>
      <family val="2"/>
      <charset val="238"/>
    </font>
    <font>
      <b/>
      <sz val="18"/>
      <name val="Arial"/>
      <family val="2"/>
    </font>
    <font>
      <b/>
      <i/>
      <sz val="10"/>
      <name val="Arial"/>
      <family val="2"/>
      <charset val="238"/>
    </font>
    <font>
      <sz val="8.5"/>
      <name val="Arial"/>
      <family val="2"/>
      <charset val="238"/>
    </font>
    <font>
      <sz val="8.5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8.5"/>
      <color indexed="42"/>
      <name val="Arial"/>
      <family val="2"/>
      <charset val="238"/>
    </font>
    <font>
      <b/>
      <sz val="8.5"/>
      <name val="Arial"/>
      <family val="2"/>
      <charset val="238"/>
    </font>
    <font>
      <sz val="9"/>
      <name val="Arial"/>
      <family val="2"/>
      <charset val="238"/>
    </font>
    <font>
      <sz val="10"/>
      <color indexed="41"/>
      <name val="Arial"/>
      <family val="2"/>
      <charset val="238"/>
    </font>
    <font>
      <sz val="10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sz val="7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7"/>
      <color rgb="FFFF0000"/>
      <name val="Arial"/>
      <family val="2"/>
    </font>
    <font>
      <sz val="2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name val="Calibri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89" fontId="2" fillId="0" borderId="0" applyFont="0" applyFill="0" applyBorder="0" applyAlignment="0" applyProtection="0"/>
    <xf numFmtId="0" fontId="59" fillId="0" borderId="0"/>
  </cellStyleXfs>
  <cellXfs count="272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2" borderId="0" xfId="0" applyFill="1"/>
    <xf numFmtId="0" fontId="12" fillId="0" borderId="0" xfId="0" applyFont="1" applyAlignment="1">
      <alignment vertical="center"/>
    </xf>
    <xf numFmtId="49" fontId="13" fillId="2" borderId="0" xfId="0" applyNumberFormat="1" applyFont="1" applyFill="1" applyAlignment="1">
      <alignment vertical="center"/>
    </xf>
    <xf numFmtId="49" fontId="14" fillId="2" borderId="0" xfId="0" applyNumberFormat="1" applyFont="1" applyFill="1" applyAlignment="1">
      <alignment horizontal="right" vertical="center"/>
    </xf>
    <xf numFmtId="49" fontId="4" fillId="3" borderId="0" xfId="0" applyNumberFormat="1" applyFont="1" applyFill="1" applyAlignment="1">
      <alignment vertical="center"/>
    </xf>
    <xf numFmtId="49" fontId="4" fillId="3" borderId="2" xfId="0" applyNumberFormat="1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12" fillId="0" borderId="0" xfId="0" applyFont="1"/>
    <xf numFmtId="0" fontId="25" fillId="0" borderId="0" xfId="0" applyFont="1"/>
    <xf numFmtId="0" fontId="9" fillId="0" borderId="0" xfId="0" applyFont="1"/>
    <xf numFmtId="0" fontId="3" fillId="0" borderId="0" xfId="0" applyFont="1" applyAlignment="1">
      <alignment vertical="top"/>
    </xf>
    <xf numFmtId="49" fontId="20" fillId="2" borderId="0" xfId="0" applyNumberFormat="1" applyFont="1" applyFill="1" applyAlignment="1">
      <alignment vertical="center"/>
    </xf>
    <xf numFmtId="49" fontId="4" fillId="2" borderId="0" xfId="0" applyNumberFormat="1" applyFont="1" applyFill="1" applyAlignment="1">
      <alignment horizontal="right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left" vertical="center"/>
    </xf>
    <xf numFmtId="49" fontId="25" fillId="2" borderId="0" xfId="0" applyNumberFormat="1" applyFont="1" applyFill="1" applyAlignment="1">
      <alignment horizontal="center" vertical="center"/>
    </xf>
    <xf numFmtId="49" fontId="25" fillId="2" borderId="0" xfId="0" applyNumberFormat="1" applyFont="1" applyFill="1" applyAlignment="1">
      <alignment vertical="center"/>
    </xf>
    <xf numFmtId="49" fontId="28" fillId="2" borderId="0" xfId="0" applyNumberFormat="1" applyFont="1" applyFill="1" applyAlignment="1">
      <alignment horizontal="center" vertical="center"/>
    </xf>
    <xf numFmtId="0" fontId="32" fillId="3" borderId="0" xfId="0" applyFont="1" applyFill="1" applyAlignment="1">
      <alignment vertical="center"/>
    </xf>
    <xf numFmtId="0" fontId="33" fillId="3" borderId="0" xfId="0" applyFont="1" applyFill="1" applyAlignment="1">
      <alignment vertical="center"/>
    </xf>
    <xf numFmtId="49" fontId="32" fillId="3" borderId="0" xfId="0" applyNumberFormat="1" applyFont="1" applyFill="1" applyAlignment="1">
      <alignment vertical="center"/>
    </xf>
    <xf numFmtId="49" fontId="33" fillId="3" borderId="0" xfId="0" applyNumberFormat="1" applyFont="1" applyFill="1" applyAlignment="1">
      <alignment vertical="center"/>
    </xf>
    <xf numFmtId="0" fontId="12" fillId="3" borderId="0" xfId="0" applyFont="1" applyFill="1" applyAlignment="1">
      <alignment vertical="center"/>
    </xf>
    <xf numFmtId="49" fontId="32" fillId="2" borderId="0" xfId="0" applyNumberFormat="1" applyFont="1" applyFill="1" applyAlignment="1">
      <alignment horizontal="center" vertical="center"/>
    </xf>
    <xf numFmtId="0" fontId="36" fillId="4" borderId="6" xfId="0" applyFont="1" applyFill="1" applyBorder="1" applyAlignment="1">
      <alignment horizontal="right" vertical="center"/>
    </xf>
    <xf numFmtId="0" fontId="36" fillId="4" borderId="2" xfId="0" applyFont="1" applyFill="1" applyBorder="1" applyAlignment="1">
      <alignment horizontal="right" vertical="center"/>
    </xf>
    <xf numFmtId="49" fontId="12" fillId="3" borderId="0" xfId="0" applyNumberFormat="1" applyFont="1" applyFill="1" applyAlignment="1">
      <alignment vertical="center"/>
    </xf>
    <xf numFmtId="49" fontId="19" fillId="3" borderId="0" xfId="0" applyNumberFormat="1" applyFont="1" applyFill="1" applyAlignment="1">
      <alignment horizontal="center" vertical="center"/>
    </xf>
    <xf numFmtId="49" fontId="41" fillId="0" borderId="0" xfId="0" applyNumberFormat="1" applyFont="1" applyAlignment="1">
      <alignment horizontal="center" vertical="center"/>
    </xf>
    <xf numFmtId="49" fontId="40" fillId="3" borderId="0" xfId="0" applyNumberFormat="1" applyFont="1" applyFill="1" applyAlignment="1">
      <alignment vertical="center"/>
    </xf>
    <xf numFmtId="49" fontId="41" fillId="3" borderId="0" xfId="0" applyNumberFormat="1" applyFont="1" applyFill="1" applyAlignment="1">
      <alignment vertical="center"/>
    </xf>
    <xf numFmtId="0" fontId="0" fillId="3" borderId="0" xfId="0" applyFill="1" applyAlignment="1">
      <alignment vertical="center"/>
    </xf>
    <xf numFmtId="0" fontId="15" fillId="2" borderId="9" xfId="0" applyFont="1" applyFill="1" applyBorder="1" applyAlignment="1">
      <alignment vertical="center"/>
    </xf>
    <xf numFmtId="0" fontId="15" fillId="2" borderId="10" xfId="0" applyFont="1" applyFill="1" applyBorder="1" applyAlignment="1">
      <alignment vertical="center"/>
    </xf>
    <xf numFmtId="49" fontId="42" fillId="2" borderId="10" xfId="0" applyNumberFormat="1" applyFont="1" applyFill="1" applyBorder="1" applyAlignment="1">
      <alignment horizontal="center" vertical="center"/>
    </xf>
    <xf numFmtId="49" fontId="42" fillId="2" borderId="10" xfId="0" applyNumberFormat="1" applyFont="1" applyFill="1" applyBorder="1" applyAlignment="1">
      <alignment vertical="center"/>
    </xf>
    <xf numFmtId="49" fontId="42" fillId="2" borderId="10" xfId="0" applyNumberFormat="1" applyFont="1" applyFill="1" applyBorder="1" applyAlignment="1">
      <alignment horizontal="centerContinuous" vertical="center"/>
    </xf>
    <xf numFmtId="49" fontId="42" fillId="2" borderId="11" xfId="0" applyNumberFormat="1" applyFont="1" applyFill="1" applyBorder="1" applyAlignment="1">
      <alignment horizontal="centerContinuous" vertical="center"/>
    </xf>
    <xf numFmtId="49" fontId="43" fillId="2" borderId="10" xfId="0" applyNumberFormat="1" applyFont="1" applyFill="1" applyBorder="1" applyAlignment="1">
      <alignment vertical="center"/>
    </xf>
    <xf numFmtId="49" fontId="43" fillId="2" borderId="11" xfId="0" applyNumberFormat="1" applyFont="1" applyFill="1" applyBorder="1" applyAlignment="1">
      <alignment vertical="center"/>
    </xf>
    <xf numFmtId="49" fontId="15" fillId="2" borderId="10" xfId="0" applyNumberFormat="1" applyFont="1" applyFill="1" applyBorder="1" applyAlignment="1">
      <alignment horizontal="left" vertical="center"/>
    </xf>
    <xf numFmtId="49" fontId="15" fillId="0" borderId="10" xfId="0" applyNumberFormat="1" applyFont="1" applyBorder="1" applyAlignment="1">
      <alignment horizontal="left" vertical="center"/>
    </xf>
    <xf numFmtId="49" fontId="43" fillId="3" borderId="11" xfId="0" applyNumberFormat="1" applyFont="1" applyFill="1" applyBorder="1" applyAlignment="1">
      <alignment vertical="center"/>
    </xf>
    <xf numFmtId="49" fontId="4" fillId="3" borderId="0" xfId="0" applyNumberFormat="1" applyFont="1" applyFill="1" applyAlignment="1">
      <alignment horizontal="center" vertical="center"/>
    </xf>
    <xf numFmtId="0" fontId="4" fillId="2" borderId="12" xfId="0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horizontal="right" vertical="center"/>
    </xf>
    <xf numFmtId="0" fontId="4" fillId="3" borderId="4" xfId="0" applyFont="1" applyFill="1" applyBorder="1" applyAlignment="1">
      <alignment vertical="center"/>
    </xf>
    <xf numFmtId="49" fontId="4" fillId="3" borderId="4" xfId="0" applyNumberFormat="1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vertical="center"/>
    </xf>
    <xf numFmtId="0" fontId="36" fillId="4" borderId="3" xfId="0" applyFont="1" applyFill="1" applyBorder="1" applyAlignment="1">
      <alignment horizontal="right" vertical="center"/>
    </xf>
    <xf numFmtId="0" fontId="32" fillId="3" borderId="0" xfId="0" applyFont="1" applyFill="1" applyAlignment="1">
      <alignment horizontal="center" vertical="center"/>
    </xf>
    <xf numFmtId="49" fontId="32" fillId="3" borderId="0" xfId="0" applyNumberFormat="1" applyFont="1" applyFill="1" applyAlignment="1">
      <alignment horizontal="center" vertical="center"/>
    </xf>
    <xf numFmtId="49" fontId="4" fillId="3" borderId="4" xfId="0" applyNumberFormat="1" applyFont="1" applyFill="1" applyBorder="1" applyAlignment="1">
      <alignment vertical="center"/>
    </xf>
    <xf numFmtId="49" fontId="15" fillId="2" borderId="14" xfId="0" applyNumberFormat="1" applyFont="1" applyFill="1" applyBorder="1" applyAlignment="1">
      <alignment horizontal="left" vertical="center"/>
    </xf>
    <xf numFmtId="49" fontId="43" fillId="2" borderId="14" xfId="0" applyNumberFormat="1" applyFont="1" applyFill="1" applyBorder="1" applyAlignment="1">
      <alignment vertical="center"/>
    </xf>
    <xf numFmtId="49" fontId="4" fillId="2" borderId="4" xfId="0" applyNumberFormat="1" applyFont="1" applyFill="1" applyBorder="1" applyAlignment="1">
      <alignment vertical="center"/>
    </xf>
    <xf numFmtId="0" fontId="15" fillId="2" borderId="12" xfId="0" applyFont="1" applyFill="1" applyBorder="1" applyAlignment="1">
      <alignment vertical="center"/>
    </xf>
    <xf numFmtId="49" fontId="4" fillId="2" borderId="12" xfId="0" applyNumberFormat="1" applyFont="1" applyFill="1" applyBorder="1" applyAlignment="1">
      <alignment vertical="center"/>
    </xf>
    <xf numFmtId="49" fontId="4" fillId="2" borderId="15" xfId="0" applyNumberFormat="1" applyFont="1" applyFill="1" applyBorder="1" applyAlignment="1">
      <alignment vertical="center"/>
    </xf>
    <xf numFmtId="0" fontId="4" fillId="2" borderId="2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49" fontId="4" fillId="2" borderId="13" xfId="0" applyNumberFormat="1" applyFont="1" applyFill="1" applyBorder="1" applyAlignment="1">
      <alignment vertical="center"/>
    </xf>
    <xf numFmtId="49" fontId="4" fillId="2" borderId="14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right" vertical="center"/>
    </xf>
    <xf numFmtId="0" fontId="15" fillId="2" borderId="0" xfId="0" applyFont="1" applyFill="1" applyBorder="1" applyAlignment="1">
      <alignment vertical="center"/>
    </xf>
    <xf numFmtId="49" fontId="4" fillId="2" borderId="0" xfId="0" applyNumberFormat="1" applyFont="1" applyFill="1" applyBorder="1" applyAlignment="1">
      <alignment vertical="center"/>
    </xf>
    <xf numFmtId="49" fontId="32" fillId="3" borderId="0" xfId="0" applyNumberFormat="1" applyFont="1" applyFill="1" applyBorder="1" applyAlignment="1">
      <alignment vertical="center"/>
    </xf>
    <xf numFmtId="49" fontId="4" fillId="2" borderId="0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49" fontId="4" fillId="2" borderId="14" xfId="0" applyNumberFormat="1" applyFont="1" applyFill="1" applyBorder="1" applyAlignment="1">
      <alignment horizontal="right" vertical="center"/>
    </xf>
    <xf numFmtId="0" fontId="15" fillId="2" borderId="2" xfId="0" applyFont="1" applyFill="1" applyBorder="1" applyAlignment="1">
      <alignment vertical="center"/>
    </xf>
    <xf numFmtId="0" fontId="15" fillId="2" borderId="11" xfId="0" applyFont="1" applyFill="1" applyBorder="1" applyAlignment="1">
      <alignment vertical="center"/>
    </xf>
    <xf numFmtId="49" fontId="4" fillId="2" borderId="0" xfId="0" applyNumberFormat="1" applyFont="1" applyFill="1" applyAlignment="1">
      <alignment horizontal="center" vertical="center" shrinkToFit="1"/>
    </xf>
    <xf numFmtId="49" fontId="6" fillId="3" borderId="0" xfId="0" applyNumberFormat="1" applyFont="1" applyFill="1" applyAlignment="1">
      <alignment vertical="top"/>
    </xf>
    <xf numFmtId="49" fontId="3" fillId="3" borderId="0" xfId="0" applyNumberFormat="1" applyFont="1" applyFill="1" applyAlignment="1">
      <alignment vertical="top"/>
    </xf>
    <xf numFmtId="49" fontId="45" fillId="3" borderId="0" xfId="0" applyNumberFormat="1" applyFont="1" applyFill="1" applyAlignment="1">
      <alignment vertical="top"/>
    </xf>
    <xf numFmtId="49" fontId="16" fillId="3" borderId="0" xfId="0" applyNumberFormat="1" applyFont="1" applyFill="1" applyAlignment="1">
      <alignment vertical="top"/>
    </xf>
    <xf numFmtId="49" fontId="22" fillId="3" borderId="0" xfId="0" applyNumberFormat="1" applyFont="1" applyFill="1" applyAlignment="1">
      <alignment horizontal="center"/>
    </xf>
    <xf numFmtId="49" fontId="22" fillId="3" borderId="0" xfId="0" applyNumberFormat="1" applyFont="1" applyFill="1" applyAlignment="1">
      <alignment horizontal="left"/>
    </xf>
    <xf numFmtId="49" fontId="8" fillId="3" borderId="0" xfId="0" applyNumberFormat="1" applyFont="1" applyFill="1" applyAlignment="1">
      <alignment horizontal="left"/>
    </xf>
    <xf numFmtId="0" fontId="46" fillId="3" borderId="0" xfId="0" applyFont="1" applyFill="1"/>
    <xf numFmtId="49" fontId="7" fillId="3" borderId="0" xfId="0" applyNumberFormat="1" applyFont="1" applyFill="1" applyAlignment="1">
      <alignment horizontal="left"/>
    </xf>
    <xf numFmtId="49" fontId="17" fillId="3" borderId="0" xfId="0" applyNumberFormat="1" applyFont="1" applyFill="1"/>
    <xf numFmtId="49" fontId="12" fillId="3" borderId="0" xfId="0" applyNumberFormat="1" applyFont="1" applyFill="1"/>
    <xf numFmtId="49" fontId="9" fillId="3" borderId="0" xfId="0" applyNumberFormat="1" applyFont="1" applyFill="1"/>
    <xf numFmtId="14" fontId="10" fillId="3" borderId="1" xfId="0" applyNumberFormat="1" applyFont="1" applyFill="1" applyBorder="1" applyAlignment="1">
      <alignment horizontal="left" vertical="center"/>
    </xf>
    <xf numFmtId="49" fontId="10" fillId="3" borderId="1" xfId="0" applyNumberFormat="1" applyFont="1" applyFill="1" applyBorder="1" applyAlignment="1">
      <alignment vertical="center"/>
    </xf>
    <xf numFmtId="49" fontId="0" fillId="3" borderId="1" xfId="0" applyNumberFormat="1" applyFont="1" applyFill="1" applyBorder="1" applyAlignment="1">
      <alignment vertical="center"/>
    </xf>
    <xf numFmtId="49" fontId="27" fillId="3" borderId="1" xfId="0" applyNumberFormat="1" applyFont="1" applyFill="1" applyBorder="1" applyAlignment="1">
      <alignment vertical="center"/>
    </xf>
    <xf numFmtId="49" fontId="10" fillId="3" borderId="1" xfId="1" applyNumberFormat="1" applyFont="1" applyFill="1" applyBorder="1" applyAlignment="1" applyProtection="1">
      <alignment vertical="center"/>
      <protection locked="0"/>
    </xf>
    <xf numFmtId="0" fontId="11" fillId="3" borderId="1" xfId="0" applyFont="1" applyFill="1" applyBorder="1" applyAlignment="1">
      <alignment horizontal="left" vertical="center"/>
    </xf>
    <xf numFmtId="49" fontId="11" fillId="3" borderId="1" xfId="0" applyNumberFormat="1" applyFont="1" applyFill="1" applyBorder="1" applyAlignment="1">
      <alignment horizontal="right" vertical="center"/>
    </xf>
    <xf numFmtId="0" fontId="29" fillId="3" borderId="4" xfId="0" applyFont="1" applyFill="1" applyBorder="1" applyAlignment="1">
      <alignment horizontal="center" vertical="center"/>
    </xf>
    <xf numFmtId="0" fontId="29" fillId="3" borderId="4" xfId="0" applyFont="1" applyFill="1" applyBorder="1" applyAlignment="1">
      <alignment horizontal="center" vertical="center" shrinkToFit="1"/>
    </xf>
    <xf numFmtId="0" fontId="30" fillId="3" borderId="4" xfId="0" applyFont="1" applyFill="1" applyBorder="1" applyAlignment="1">
      <alignment horizontal="center" vertical="center"/>
    </xf>
    <xf numFmtId="0" fontId="28" fillId="3" borderId="4" xfId="0" applyFont="1" applyFill="1" applyBorder="1" applyAlignment="1">
      <alignment vertical="center"/>
    </xf>
    <xf numFmtId="0" fontId="31" fillId="3" borderId="4" xfId="0" applyFont="1" applyFill="1" applyBorder="1" applyAlignment="1">
      <alignment horizontal="center" vertical="center"/>
    </xf>
    <xf numFmtId="0" fontId="31" fillId="3" borderId="0" xfId="0" applyFont="1" applyFill="1" applyAlignment="1">
      <alignment vertical="center"/>
    </xf>
    <xf numFmtId="0" fontId="29" fillId="3" borderId="0" xfId="0" applyFont="1" applyFill="1" applyBorder="1" applyAlignment="1">
      <alignment horizontal="center" vertical="center"/>
    </xf>
    <xf numFmtId="0" fontId="29" fillId="3" borderId="0" xfId="0" applyFont="1" applyFill="1" applyBorder="1" applyAlignment="1">
      <alignment horizontal="center" vertical="center" shrinkToFit="1"/>
    </xf>
    <xf numFmtId="0" fontId="34" fillId="3" borderId="0" xfId="0" applyFont="1" applyFill="1" applyAlignment="1">
      <alignment vertical="center"/>
    </xf>
    <xf numFmtId="0" fontId="35" fillId="3" borderId="0" xfId="0" applyFont="1" applyFill="1" applyAlignment="1">
      <alignment vertical="center"/>
    </xf>
    <xf numFmtId="0" fontId="31" fillId="3" borderId="4" xfId="0" applyFont="1" applyFill="1" applyBorder="1" applyAlignment="1">
      <alignment vertical="center"/>
    </xf>
    <xf numFmtId="0" fontId="0" fillId="3" borderId="4" xfId="0" applyFill="1" applyBorder="1"/>
    <xf numFmtId="0" fontId="31" fillId="3" borderId="3" xfId="0" applyFont="1" applyFill="1" applyBorder="1" applyAlignment="1">
      <alignment horizontal="center" vertical="center"/>
    </xf>
    <xf numFmtId="0" fontId="31" fillId="3" borderId="2" xfId="0" applyFont="1" applyFill="1" applyBorder="1" applyAlignment="1">
      <alignment horizontal="left" vertical="center"/>
    </xf>
    <xf numFmtId="0" fontId="31" fillId="3" borderId="0" xfId="0" applyFont="1" applyFill="1" applyAlignment="1">
      <alignment horizontal="center" vertical="center"/>
    </xf>
    <xf numFmtId="49" fontId="31" fillId="3" borderId="4" xfId="0" applyNumberFormat="1" applyFont="1" applyFill="1" applyBorder="1" applyAlignment="1">
      <alignment vertical="center"/>
    </xf>
    <xf numFmtId="49" fontId="31" fillId="3" borderId="0" xfId="0" applyNumberFormat="1" applyFont="1" applyFill="1" applyAlignment="1">
      <alignment vertical="center"/>
    </xf>
    <xf numFmtId="0" fontId="31" fillId="3" borderId="2" xfId="0" applyFont="1" applyFill="1" applyBorder="1" applyAlignment="1">
      <alignment vertical="center"/>
    </xf>
    <xf numFmtId="49" fontId="31" fillId="3" borderId="2" xfId="0" applyNumberFormat="1" applyFont="1" applyFill="1" applyBorder="1" applyAlignment="1">
      <alignment vertical="center"/>
    </xf>
    <xf numFmtId="0" fontId="31" fillId="3" borderId="3" xfId="0" applyFont="1" applyFill="1" applyBorder="1" applyAlignment="1">
      <alignment vertical="center"/>
    </xf>
    <xf numFmtId="0" fontId="37" fillId="3" borderId="3" xfId="0" applyFont="1" applyFill="1" applyBorder="1" applyAlignment="1">
      <alignment horizontal="center" vertical="center"/>
    </xf>
    <xf numFmtId="0" fontId="38" fillId="3" borderId="0" xfId="0" applyFont="1" applyFill="1" applyAlignment="1">
      <alignment vertical="center"/>
    </xf>
    <xf numFmtId="0" fontId="37" fillId="3" borderId="4" xfId="0" applyFont="1" applyFill="1" applyBorder="1" applyAlignment="1">
      <alignment horizontal="center" vertical="center"/>
    </xf>
    <xf numFmtId="49" fontId="31" fillId="3" borderId="3" xfId="0" applyNumberFormat="1" applyFont="1" applyFill="1" applyBorder="1" applyAlignment="1">
      <alignment vertical="center"/>
    </xf>
    <xf numFmtId="0" fontId="39" fillId="3" borderId="0" xfId="0" applyFont="1" applyFill="1" applyAlignment="1">
      <alignment vertical="center"/>
    </xf>
    <xf numFmtId="0" fontId="4" fillId="3" borderId="0" xfId="0" applyFont="1" applyFill="1" applyAlignment="1">
      <alignment horizontal="right" vertical="center"/>
    </xf>
    <xf numFmtId="0" fontId="32" fillId="3" borderId="0" xfId="0" applyFont="1" applyFill="1" applyAlignment="1">
      <alignment horizontal="left" vertical="center"/>
    </xf>
    <xf numFmtId="0" fontId="12" fillId="3" borderId="0" xfId="0" applyFont="1" applyFill="1"/>
    <xf numFmtId="0" fontId="5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12" fillId="3" borderId="5" xfId="0" applyFont="1" applyFill="1" applyBorder="1" applyAlignment="1">
      <alignment vertical="center"/>
    </xf>
    <xf numFmtId="0" fontId="12" fillId="3" borderId="7" xfId="0" applyFont="1" applyFill="1" applyBorder="1" applyAlignment="1">
      <alignment vertical="center"/>
    </xf>
    <xf numFmtId="0" fontId="12" fillId="3" borderId="8" xfId="0" applyFont="1" applyFill="1" applyBorder="1" applyAlignment="1">
      <alignment vertical="center"/>
    </xf>
    <xf numFmtId="0" fontId="0" fillId="3" borderId="0" xfId="0" applyFill="1"/>
    <xf numFmtId="0" fontId="3" fillId="3" borderId="0" xfId="0" applyFont="1" applyFill="1" applyAlignment="1">
      <alignment vertical="top"/>
    </xf>
    <xf numFmtId="49" fontId="28" fillId="3" borderId="0" xfId="0" applyNumberFormat="1" applyFont="1" applyFill="1" applyAlignment="1">
      <alignment horizontal="center" vertical="center"/>
    </xf>
    <xf numFmtId="49" fontId="21" fillId="3" borderId="0" xfId="0" applyNumberFormat="1" applyFont="1" applyFill="1" applyAlignment="1">
      <alignment horizontal="center" vertical="center"/>
    </xf>
    <xf numFmtId="49" fontId="25" fillId="3" borderId="0" xfId="0" applyNumberFormat="1" applyFont="1" applyFill="1" applyAlignment="1">
      <alignment vertical="center"/>
    </xf>
    <xf numFmtId="49" fontId="25" fillId="3" borderId="2" xfId="0" applyNumberFormat="1" applyFont="1" applyFill="1" applyBorder="1" applyAlignment="1">
      <alignment vertical="center"/>
    </xf>
    <xf numFmtId="49" fontId="15" fillId="3" borderId="13" xfId="0" applyNumberFormat="1" applyFont="1" applyFill="1" applyBorder="1" applyAlignment="1">
      <alignment vertical="center"/>
    </xf>
    <xf numFmtId="49" fontId="15" fillId="3" borderId="14" xfId="0" applyNumberFormat="1" applyFont="1" applyFill="1" applyBorder="1" applyAlignment="1">
      <alignment vertical="center"/>
    </xf>
    <xf numFmtId="49" fontId="25" fillId="3" borderId="4" xfId="0" applyNumberFormat="1" applyFont="1" applyFill="1" applyBorder="1" applyAlignment="1">
      <alignment vertical="center"/>
    </xf>
    <xf numFmtId="49" fontId="25" fillId="3" borderId="3" xfId="0" applyNumberFormat="1" applyFont="1" applyFill="1" applyBorder="1" applyAlignment="1">
      <alignment vertical="center"/>
    </xf>
    <xf numFmtId="49" fontId="21" fillId="3" borderId="4" xfId="0" applyNumberFormat="1" applyFont="1" applyFill="1" applyBorder="1" applyAlignment="1">
      <alignment horizontal="center" vertical="center"/>
    </xf>
    <xf numFmtId="49" fontId="4" fillId="3" borderId="13" xfId="0" applyNumberFormat="1" applyFont="1" applyFill="1" applyBorder="1" applyAlignment="1">
      <alignment vertical="center"/>
    </xf>
    <xf numFmtId="49" fontId="4" fillId="3" borderId="14" xfId="0" applyNumberFormat="1" applyFont="1" applyFill="1" applyBorder="1" applyAlignment="1">
      <alignment vertical="center"/>
    </xf>
    <xf numFmtId="49" fontId="4" fillId="3" borderId="14" xfId="0" applyNumberFormat="1" applyFont="1" applyFill="1" applyBorder="1" applyAlignment="1">
      <alignment horizontal="right" vertical="center"/>
    </xf>
    <xf numFmtId="49" fontId="4" fillId="3" borderId="6" xfId="0" applyNumberFormat="1" applyFont="1" applyFill="1" applyBorder="1" applyAlignment="1">
      <alignment horizontal="right" vertical="center"/>
    </xf>
    <xf numFmtId="49" fontId="4" fillId="3" borderId="15" xfId="0" applyNumberFormat="1" applyFont="1" applyFill="1" applyBorder="1" applyAlignment="1">
      <alignment vertical="center"/>
    </xf>
    <xf numFmtId="49" fontId="4" fillId="3" borderId="4" xfId="0" applyNumberFormat="1" applyFont="1" applyFill="1" applyBorder="1" applyAlignment="1">
      <alignment horizontal="right" vertical="center"/>
    </xf>
    <xf numFmtId="49" fontId="4" fillId="3" borderId="3" xfId="0" applyNumberFormat="1" applyFont="1" applyFill="1" applyBorder="1" applyAlignment="1">
      <alignment horizontal="right" vertical="center"/>
    </xf>
    <xf numFmtId="49" fontId="31" fillId="3" borderId="0" xfId="0" applyNumberFormat="1" applyFont="1" applyFill="1" applyBorder="1" applyAlignment="1">
      <alignment vertical="center"/>
    </xf>
    <xf numFmtId="49" fontId="47" fillId="2" borderId="0" xfId="0" applyNumberFormat="1" applyFont="1" applyFill="1" applyAlignment="1">
      <alignment horizontal="center" vertical="center"/>
    </xf>
    <xf numFmtId="0" fontId="47" fillId="3" borderId="4" xfId="0" applyFont="1" applyFill="1" applyBorder="1" applyAlignment="1">
      <alignment vertical="center"/>
    </xf>
    <xf numFmtId="0" fontId="52" fillId="3" borderId="4" xfId="0" applyFont="1" applyFill="1" applyBorder="1" applyAlignment="1">
      <alignment vertical="center"/>
    </xf>
    <xf numFmtId="49" fontId="52" fillId="2" borderId="0" xfId="0" applyNumberFormat="1" applyFont="1" applyFill="1" applyAlignment="1">
      <alignment horizontal="center" vertical="center"/>
    </xf>
    <xf numFmtId="0" fontId="1" fillId="2" borderId="0" xfId="0" applyFont="1" applyFill="1"/>
    <xf numFmtId="0" fontId="47" fillId="3" borderId="4" xfId="0" applyFont="1" applyFill="1" applyBorder="1" applyAlignment="1">
      <alignment horizontal="center" vertical="center" shrinkToFit="1"/>
    </xf>
    <xf numFmtId="0" fontId="50" fillId="3" borderId="4" xfId="0" applyFont="1" applyFill="1" applyBorder="1"/>
    <xf numFmtId="49" fontId="8" fillId="3" borderId="0" xfId="0" applyNumberFormat="1" applyFont="1" applyFill="1" applyBorder="1" applyAlignment="1">
      <alignment horizontal="left"/>
    </xf>
    <xf numFmtId="49" fontId="22" fillId="3" borderId="0" xfId="0" applyNumberFormat="1" applyFont="1" applyFill="1" applyBorder="1" applyAlignment="1">
      <alignment horizontal="left"/>
    </xf>
    <xf numFmtId="49" fontId="16" fillId="0" borderId="0" xfId="0" applyNumberFormat="1" applyFont="1" applyFill="1" applyBorder="1" applyAlignment="1">
      <alignment vertical="top"/>
    </xf>
    <xf numFmtId="49" fontId="3" fillId="0" borderId="0" xfId="0" applyNumberFormat="1" applyFont="1" applyFill="1" applyBorder="1" applyAlignment="1">
      <alignment vertical="top"/>
    </xf>
    <xf numFmtId="0" fontId="0" fillId="0" borderId="0" xfId="0" applyFill="1" applyBorder="1"/>
    <xf numFmtId="49" fontId="9" fillId="0" borderId="0" xfId="0" applyNumberFormat="1" applyFont="1" applyFill="1" applyBorder="1"/>
    <xf numFmtId="49" fontId="12" fillId="0" borderId="0" xfId="0" applyNumberFormat="1" applyFont="1" applyFill="1" applyBorder="1"/>
    <xf numFmtId="49" fontId="13" fillId="0" borderId="0" xfId="0" applyNumberFormat="1" applyFont="1" applyFill="1" applyBorder="1" applyAlignment="1">
      <alignment vertical="center"/>
    </xf>
    <xf numFmtId="49" fontId="20" fillId="0" borderId="0" xfId="0" applyNumberFormat="1" applyFont="1" applyFill="1" applyBorder="1" applyAlignment="1">
      <alignment vertical="center"/>
    </xf>
    <xf numFmtId="49" fontId="14" fillId="0" borderId="0" xfId="0" applyNumberFormat="1" applyFont="1" applyFill="1" applyBorder="1" applyAlignment="1">
      <alignment horizontal="right" vertical="center"/>
    </xf>
    <xf numFmtId="49" fontId="27" fillId="0" borderId="0" xfId="0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50" fillId="3" borderId="0" xfId="0" applyFont="1" applyFill="1"/>
    <xf numFmtId="49" fontId="15" fillId="0" borderId="0" xfId="0" applyNumberFormat="1" applyFont="1" applyFill="1" applyBorder="1" applyAlignment="1">
      <alignment horizontal="left" vertical="center"/>
    </xf>
    <xf numFmtId="49" fontId="43" fillId="0" borderId="0" xfId="0" applyNumberFormat="1" applyFont="1" applyFill="1" applyBorder="1" applyAlignment="1">
      <alignment vertical="center"/>
    </xf>
    <xf numFmtId="49" fontId="15" fillId="0" borderId="0" xfId="0" applyNumberFormat="1" applyFont="1" applyFill="1" applyBorder="1" applyAlignment="1">
      <alignment vertical="center"/>
    </xf>
    <xf numFmtId="49" fontId="25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0" fontId="36" fillId="0" borderId="0" xfId="0" applyFont="1" applyFill="1" applyBorder="1" applyAlignment="1">
      <alignment horizontal="right" vertical="center"/>
    </xf>
    <xf numFmtId="49" fontId="42" fillId="2" borderId="14" xfId="0" applyNumberFormat="1" applyFont="1" applyFill="1" applyBorder="1" applyAlignment="1">
      <alignment horizontal="center" vertical="center"/>
    </xf>
    <xf numFmtId="49" fontId="42" fillId="2" borderId="14" xfId="0" applyNumberFormat="1" applyFont="1" applyFill="1" applyBorder="1" applyAlignment="1">
      <alignment vertical="center"/>
    </xf>
    <xf numFmtId="49" fontId="4" fillId="3" borderId="13" xfId="0" applyNumberFormat="1" applyFont="1" applyFill="1" applyBorder="1" applyAlignment="1">
      <alignment horizontal="center" vertical="center"/>
    </xf>
    <xf numFmtId="49" fontId="25" fillId="3" borderId="14" xfId="0" applyNumberFormat="1" applyFont="1" applyFill="1" applyBorder="1" applyAlignment="1">
      <alignment vertical="center"/>
    </xf>
    <xf numFmtId="0" fontId="0" fillId="3" borderId="6" xfId="0" applyFill="1" applyBorder="1"/>
    <xf numFmtId="49" fontId="4" fillId="3" borderId="12" xfId="0" applyNumberFormat="1" applyFont="1" applyFill="1" applyBorder="1" applyAlignment="1">
      <alignment horizontal="center" vertical="center"/>
    </xf>
    <xf numFmtId="49" fontId="4" fillId="3" borderId="0" xfId="0" applyNumberFormat="1" applyFont="1" applyFill="1" applyBorder="1" applyAlignment="1">
      <alignment vertical="center"/>
    </xf>
    <xf numFmtId="49" fontId="25" fillId="3" borderId="0" xfId="0" applyNumberFormat="1" applyFont="1" applyFill="1" applyBorder="1" applyAlignment="1">
      <alignment vertical="center"/>
    </xf>
    <xf numFmtId="0" fontId="0" fillId="3" borderId="2" xfId="0" applyFill="1" applyBorder="1"/>
    <xf numFmtId="0" fontId="4" fillId="3" borderId="0" xfId="0" applyFont="1" applyFill="1" applyBorder="1" applyAlignment="1">
      <alignment vertical="center"/>
    </xf>
    <xf numFmtId="0" fontId="0" fillId="3" borderId="0" xfId="0" applyFill="1" applyBorder="1"/>
    <xf numFmtId="49" fontId="4" fillId="3" borderId="15" xfId="0" applyNumberFormat="1" applyFont="1" applyFill="1" applyBorder="1" applyAlignment="1">
      <alignment horizontal="center" vertical="center"/>
    </xf>
    <xf numFmtId="0" fontId="0" fillId="3" borderId="3" xfId="0" applyFill="1" applyBorder="1"/>
    <xf numFmtId="49" fontId="21" fillId="3" borderId="13" xfId="0" applyNumberFormat="1" applyFont="1" applyFill="1" applyBorder="1" applyAlignment="1">
      <alignment horizontal="center" vertical="center"/>
    </xf>
    <xf numFmtId="49" fontId="4" fillId="3" borderId="6" xfId="0" applyNumberFormat="1" applyFont="1" applyFill="1" applyBorder="1" applyAlignment="1">
      <alignment vertical="center"/>
    </xf>
    <xf numFmtId="49" fontId="21" fillId="3" borderId="12" xfId="0" applyNumberFormat="1" applyFont="1" applyFill="1" applyBorder="1" applyAlignment="1">
      <alignment horizontal="center" vertical="center"/>
    </xf>
    <xf numFmtId="49" fontId="21" fillId="3" borderId="15" xfId="0" applyNumberFormat="1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vertical="center"/>
    </xf>
    <xf numFmtId="49" fontId="4" fillId="3" borderId="12" xfId="0" applyNumberFormat="1" applyFont="1" applyFill="1" applyBorder="1" applyAlignment="1">
      <alignment vertical="center"/>
    </xf>
    <xf numFmtId="0" fontId="0" fillId="2" borderId="10" xfId="0" applyFill="1" applyBorder="1"/>
    <xf numFmtId="0" fontId="0" fillId="3" borderId="14" xfId="0" applyFill="1" applyBorder="1"/>
    <xf numFmtId="0" fontId="1" fillId="3" borderId="0" xfId="0" applyFont="1" applyFill="1"/>
    <xf numFmtId="0" fontId="53" fillId="2" borderId="0" xfId="0" applyFont="1" applyFill="1" applyAlignment="1">
      <alignment horizontal="center" shrinkToFit="1"/>
    </xf>
    <xf numFmtId="0" fontId="54" fillId="6" borderId="0" xfId="0" applyFont="1" applyFill="1"/>
    <xf numFmtId="0" fontId="54" fillId="3" borderId="0" xfId="0" applyFont="1" applyFill="1"/>
    <xf numFmtId="0" fontId="50" fillId="3" borderId="4" xfId="0" applyFont="1" applyFill="1" applyBorder="1" applyAlignment="1">
      <alignment horizontal="center" vertical="center" shrinkToFit="1"/>
    </xf>
    <xf numFmtId="0" fontId="50" fillId="3" borderId="0" xfId="0" applyFont="1" applyFill="1" applyAlignment="1">
      <alignment shrinkToFit="1"/>
    </xf>
    <xf numFmtId="0" fontId="0" fillId="3" borderId="17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49" fontId="12" fillId="5" borderId="0" xfId="0" applyNumberFormat="1" applyFont="1" applyFill="1" applyBorder="1"/>
    <xf numFmtId="0" fontId="0" fillId="5" borderId="0" xfId="0" applyFill="1" applyBorder="1" applyAlignment="1">
      <alignment horizontal="center"/>
    </xf>
    <xf numFmtId="49" fontId="12" fillId="7" borderId="0" xfId="0" applyNumberFormat="1" applyFont="1" applyFill="1" applyBorder="1"/>
    <xf numFmtId="0" fontId="0" fillId="7" borderId="0" xfId="0" applyFill="1" applyBorder="1" applyAlignment="1">
      <alignment horizontal="center"/>
    </xf>
    <xf numFmtId="49" fontId="12" fillId="8" borderId="0" xfId="0" applyNumberFormat="1" applyFont="1" applyFill="1" applyBorder="1"/>
    <xf numFmtId="0" fontId="0" fillId="8" borderId="0" xfId="0" applyFill="1" applyBorder="1" applyAlignment="1">
      <alignment horizontal="center"/>
    </xf>
    <xf numFmtId="0" fontId="0" fillId="0" borderId="0" xfId="0" applyFill="1"/>
    <xf numFmtId="0" fontId="0" fillId="5" borderId="0" xfId="0" applyFill="1"/>
    <xf numFmtId="49" fontId="0" fillId="5" borderId="0" xfId="0" applyNumberFormat="1" applyFill="1"/>
    <xf numFmtId="0" fontId="0" fillId="9" borderId="16" xfId="0" applyNumberFormat="1" applyFill="1" applyBorder="1" applyAlignment="1">
      <alignment horizontal="center"/>
    </xf>
    <xf numFmtId="0" fontId="0" fillId="0" borderId="1" xfId="0" applyBorder="1"/>
    <xf numFmtId="0" fontId="5" fillId="2" borderId="0" xfId="0" applyNumberFormat="1" applyFont="1" applyFill="1" applyAlignment="1">
      <alignment horizontal="right" vertical="center"/>
    </xf>
    <xf numFmtId="0" fontId="5" fillId="2" borderId="0" xfId="0" applyNumberFormat="1" applyFont="1" applyFill="1" applyAlignment="1">
      <alignment horizontal="center" vertical="center"/>
    </xf>
    <xf numFmtId="0" fontId="5" fillId="2" borderId="0" xfId="0" applyNumberFormat="1" applyFont="1" applyFill="1" applyAlignment="1">
      <alignment horizontal="left" vertical="center"/>
    </xf>
    <xf numFmtId="0" fontId="0" fillId="2" borderId="0" xfId="0" applyNumberFormat="1" applyFont="1" applyFill="1" applyAlignment="1">
      <alignment vertical="center"/>
    </xf>
    <xf numFmtId="0" fontId="23" fillId="2" borderId="0" xfId="0" applyNumberFormat="1" applyFont="1" applyFill="1" applyAlignment="1">
      <alignment horizontal="center" vertical="center"/>
    </xf>
    <xf numFmtId="0" fontId="23" fillId="2" borderId="0" xfId="0" applyNumberFormat="1" applyFont="1" applyFill="1" applyAlignment="1">
      <alignment vertical="center"/>
    </xf>
    <xf numFmtId="0" fontId="0" fillId="5" borderId="0" xfId="0" applyFill="1" applyAlignment="1">
      <alignment horizontal="center"/>
    </xf>
    <xf numFmtId="0" fontId="0" fillId="10" borderId="0" xfId="0" applyFill="1"/>
    <xf numFmtId="0" fontId="55" fillId="11" borderId="0" xfId="0" applyFont="1" applyFill="1" applyAlignment="1">
      <alignment horizontal="center" vertical="center"/>
    </xf>
    <xf numFmtId="0" fontId="0" fillId="6" borderId="4" xfId="0" applyFill="1" applyBorder="1" applyAlignment="1">
      <alignment horizontal="center"/>
    </xf>
    <xf numFmtId="0" fontId="56" fillId="3" borderId="4" xfId="0" applyFont="1" applyFill="1" applyBorder="1" applyAlignment="1">
      <alignment horizontal="center"/>
    </xf>
    <xf numFmtId="0" fontId="56" fillId="3" borderId="0" xfId="0" applyFont="1" applyFill="1" applyBorder="1" applyAlignment="1">
      <alignment horizontal="center"/>
    </xf>
    <xf numFmtId="0" fontId="56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57" fillId="3" borderId="0" xfId="0" applyFont="1" applyFill="1" applyAlignment="1">
      <alignment vertical="center"/>
    </xf>
    <xf numFmtId="0" fontId="58" fillId="3" borderId="0" xfId="0" applyFont="1" applyFill="1"/>
    <xf numFmtId="0" fontId="51" fillId="3" borderId="4" xfId="0" applyFont="1" applyFill="1" applyBorder="1" applyAlignment="1">
      <alignment horizontal="center" vertical="center"/>
    </xf>
    <xf numFmtId="0" fontId="51" fillId="3" borderId="0" xfId="0" applyFont="1" applyFill="1" applyAlignment="1">
      <alignment horizontal="center" vertical="center"/>
    </xf>
    <xf numFmtId="0" fontId="48" fillId="3" borderId="0" xfId="0" applyFont="1" applyFill="1" applyAlignment="1">
      <alignment vertical="center"/>
    </xf>
    <xf numFmtId="0" fontId="49" fillId="3" borderId="0" xfId="0" applyFont="1" applyFill="1" applyAlignment="1">
      <alignment vertical="center"/>
    </xf>
    <xf numFmtId="0" fontId="60" fillId="3" borderId="0" xfId="0" applyFont="1" applyFill="1" applyAlignment="1">
      <alignment horizontal="right" vertical="center"/>
    </xf>
    <xf numFmtId="0" fontId="0" fillId="0" borderId="12" xfId="0" applyBorder="1"/>
    <xf numFmtId="0" fontId="0" fillId="2" borderId="11" xfId="0" applyFill="1" applyBorder="1"/>
    <xf numFmtId="0" fontId="32" fillId="13" borderId="0" xfId="0" applyFont="1" applyFill="1" applyAlignment="1">
      <alignment vertical="center"/>
    </xf>
    <xf numFmtId="49" fontId="40" fillId="13" borderId="0" xfId="0" applyNumberFormat="1" applyFont="1" applyFill="1" applyAlignment="1">
      <alignment vertical="center"/>
    </xf>
    <xf numFmtId="0" fontId="2" fillId="3" borderId="4" xfId="0" applyFont="1" applyFill="1" applyBorder="1" applyAlignment="1">
      <alignment vertical="center" shrinkToFit="1"/>
    </xf>
    <xf numFmtId="0" fontId="29" fillId="3" borderId="4" xfId="0" applyFont="1" applyFill="1" applyBorder="1" applyAlignment="1">
      <alignment vertical="center"/>
    </xf>
    <xf numFmtId="0" fontId="2" fillId="3" borderId="0" xfId="0" applyFont="1" applyFill="1"/>
    <xf numFmtId="0" fontId="2" fillId="3" borderId="4" xfId="0" applyFont="1" applyFill="1" applyBorder="1" applyAlignment="1">
      <alignment vertical="center" shrinkToFit="1"/>
    </xf>
    <xf numFmtId="0" fontId="50" fillId="3" borderId="4" xfId="0" applyFont="1" applyFill="1" applyBorder="1" applyAlignment="1">
      <alignment vertical="center" shrinkToFit="1"/>
    </xf>
    <xf numFmtId="49" fontId="6" fillId="3" borderId="0" xfId="0" applyNumberFormat="1" applyFont="1" applyFill="1" applyAlignment="1">
      <alignment vertical="top" shrinkToFit="1"/>
    </xf>
    <xf numFmtId="14" fontId="10" fillId="3" borderId="1" xfId="0" applyNumberFormat="1" applyFont="1" applyFill="1" applyBorder="1" applyAlignment="1">
      <alignment horizontal="left" vertical="center"/>
    </xf>
    <xf numFmtId="0" fontId="0" fillId="0" borderId="17" xfId="0" applyBorder="1" applyAlignment="1">
      <alignment horizontal="right" vertical="center" shrinkToFit="1"/>
    </xf>
    <xf numFmtId="0" fontId="0" fillId="12" borderId="17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2" borderId="17" xfId="0" applyFill="1" applyBorder="1" applyAlignment="1">
      <alignment vertical="center"/>
    </xf>
    <xf numFmtId="0" fontId="0" fillId="0" borderId="17" xfId="0" applyBorder="1" applyAlignment="1">
      <alignment horizontal="center" vertical="center" shrinkToFit="1"/>
    </xf>
    <xf numFmtId="0" fontId="4" fillId="3" borderId="0" xfId="0" applyFont="1" applyFill="1" applyBorder="1" applyAlignment="1">
      <alignment horizontal="left" vertical="center"/>
    </xf>
    <xf numFmtId="0" fontId="4" fillId="3" borderId="14" xfId="0" applyFont="1" applyFill="1" applyBorder="1" applyAlignment="1">
      <alignment horizontal="left" vertical="center"/>
    </xf>
    <xf numFmtId="0" fontId="61" fillId="0" borderId="0" xfId="2" applyFont="1" applyAlignment="1">
      <alignment horizontal="center" vertical="center"/>
    </xf>
    <xf numFmtId="0" fontId="59" fillId="0" borderId="0" xfId="2"/>
    <xf numFmtId="0" fontId="62" fillId="14" borderId="9" xfId="2" applyFont="1" applyFill="1" applyBorder="1" applyAlignment="1">
      <alignment horizontal="center" vertical="center" wrapText="1"/>
    </xf>
    <xf numFmtId="0" fontId="62" fillId="14" borderId="10" xfId="2" applyFont="1" applyFill="1" applyBorder="1" applyAlignment="1">
      <alignment horizontal="center" vertical="center" wrapText="1"/>
    </xf>
    <xf numFmtId="0" fontId="62" fillId="14" borderId="11" xfId="2" applyFont="1" applyFill="1" applyBorder="1" applyAlignment="1">
      <alignment horizontal="center" vertical="center" wrapText="1"/>
    </xf>
    <xf numFmtId="0" fontId="62" fillId="14" borderId="0" xfId="2" applyFont="1" applyFill="1" applyAlignment="1">
      <alignment horizontal="center" vertical="center" wrapText="1"/>
    </xf>
    <xf numFmtId="20" fontId="59" fillId="0" borderId="17" xfId="2" applyNumberFormat="1" applyBorder="1"/>
    <xf numFmtId="0" fontId="59" fillId="0" borderId="17" xfId="2" applyBorder="1"/>
    <xf numFmtId="49" fontId="59" fillId="0" borderId="17" xfId="2" applyNumberFormat="1" applyBorder="1"/>
    <xf numFmtId="49" fontId="59" fillId="0" borderId="16" xfId="2" applyNumberFormat="1" applyBorder="1" applyAlignment="1">
      <alignment horizontal="center"/>
    </xf>
    <xf numFmtId="49" fontId="59" fillId="0" borderId="16" xfId="2" applyNumberFormat="1" applyBorder="1"/>
    <xf numFmtId="49" fontId="59" fillId="0" borderId="17" xfId="2" applyNumberFormat="1" applyBorder="1" applyAlignment="1">
      <alignment horizontal="center"/>
    </xf>
    <xf numFmtId="49" fontId="59" fillId="0" borderId="0" xfId="2" applyNumberFormat="1"/>
    <xf numFmtId="49" fontId="59" fillId="0" borderId="0" xfId="2" applyNumberFormat="1" applyAlignment="1">
      <alignment horizontal="center"/>
    </xf>
    <xf numFmtId="0" fontId="63" fillId="0" borderId="0" xfId="0" applyFont="1" applyAlignment="1">
      <alignment wrapText="1"/>
    </xf>
  </cellXfs>
  <cellStyles count="3">
    <cellStyle name="Normál" xfId="0" builtinId="0"/>
    <cellStyle name="Normál 2" xfId="2" xr:uid="{51308868-8FB0-4F12-BC65-A411EF6AF8C0}"/>
    <cellStyle name="Pénznem" xfId="1" builtinId="4"/>
  </cellStyles>
  <dxfs count="52"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9933"/>
      <rgbColor rgb="00008000"/>
      <rgbColor rgb="00000080"/>
      <rgbColor rgb="0099FF66"/>
      <rgbColor rgb="00800080"/>
      <rgbColor rgb="00008080"/>
      <rgbColor rgb="00EAEAEA"/>
      <rgbColor rgb="00DDDDDD"/>
      <rgbColor rgb="00FF9933"/>
      <rgbColor rgb="00FFFF66"/>
      <rgbColor rgb="0066FF66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BFFF0"/>
      <rgbColor rgb="00CCFFFF"/>
      <rgbColor rgb="00FDFFBF"/>
      <rgbColor rgb="00A6CAF0"/>
      <rgbColor rgb="00CCFFCC"/>
      <rgbColor rgb="00CC99FF"/>
      <rgbColor rgb="00E3E3E3"/>
      <rgbColor rgb="003366FF"/>
      <rgbColor rgb="0033CCCC"/>
      <rgbColor rgb="00339933"/>
      <rgbColor rgb="00999933"/>
      <rgbColor rgb="00996633"/>
      <rgbColor rgb="00FFFF66"/>
      <rgbColor rgb="00666699"/>
      <rgbColor rgb="00DDDDDD"/>
      <rgbColor rgb="003333CC"/>
      <rgbColor rgb="00336666"/>
      <rgbColor rgb="00003300"/>
      <rgbColor rgb="00333300"/>
      <rgbColor rgb="00663300"/>
      <rgbColor rgb="00993366"/>
      <rgbColor rgb="00333399"/>
      <rgbColor rgb="00B2B2B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298104" name="Picture 1">
          <a:extLst>
            <a:ext uri="{FF2B5EF4-FFF2-40B4-BE49-F238E27FC236}">
              <a16:creationId xmlns:a16="http://schemas.microsoft.com/office/drawing/2014/main" id="{611C3B98-85A8-136B-6DFE-6141D0052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858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373380</xdr:colOff>
      <xdr:row>2</xdr:row>
      <xdr:rowOff>7620</xdr:rowOff>
    </xdr:to>
    <xdr:pic>
      <xdr:nvPicPr>
        <xdr:cNvPr id="768006" name="Picture 1">
          <a:extLst>
            <a:ext uri="{FF2B5EF4-FFF2-40B4-BE49-F238E27FC236}">
              <a16:creationId xmlns:a16="http://schemas.microsoft.com/office/drawing/2014/main" id="{613B05F4-F2F4-5CC8-3633-D08D48691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1440" y="0"/>
          <a:ext cx="80772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373380</xdr:colOff>
      <xdr:row>2</xdr:row>
      <xdr:rowOff>7620</xdr:rowOff>
    </xdr:to>
    <xdr:pic>
      <xdr:nvPicPr>
        <xdr:cNvPr id="760839" name="Picture 3">
          <a:extLst>
            <a:ext uri="{FF2B5EF4-FFF2-40B4-BE49-F238E27FC236}">
              <a16:creationId xmlns:a16="http://schemas.microsoft.com/office/drawing/2014/main" id="{7F4833B3-F8C3-0852-AC2B-5082F37F3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8580" y="0"/>
          <a:ext cx="80772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373380</xdr:colOff>
      <xdr:row>2</xdr:row>
      <xdr:rowOff>7620</xdr:rowOff>
    </xdr:to>
    <xdr:pic>
      <xdr:nvPicPr>
        <xdr:cNvPr id="763911" name="Picture 3">
          <a:extLst>
            <a:ext uri="{FF2B5EF4-FFF2-40B4-BE49-F238E27FC236}">
              <a16:creationId xmlns:a16="http://schemas.microsoft.com/office/drawing/2014/main" id="{DD8BF4E9-EAC6-AD2C-F5B1-48438FB04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2840" y="0"/>
          <a:ext cx="80772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373380</xdr:colOff>
      <xdr:row>2</xdr:row>
      <xdr:rowOff>7620</xdr:rowOff>
    </xdr:to>
    <xdr:pic>
      <xdr:nvPicPr>
        <xdr:cNvPr id="762887" name="Picture 3">
          <a:extLst>
            <a:ext uri="{FF2B5EF4-FFF2-40B4-BE49-F238E27FC236}">
              <a16:creationId xmlns:a16="http://schemas.microsoft.com/office/drawing/2014/main" id="{622AA0FA-FCB6-B542-7895-FBE030D8E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8560" y="0"/>
          <a:ext cx="80772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373380</xdr:colOff>
      <xdr:row>2</xdr:row>
      <xdr:rowOff>7620</xdr:rowOff>
    </xdr:to>
    <xdr:pic>
      <xdr:nvPicPr>
        <xdr:cNvPr id="764935" name="Picture 3">
          <a:extLst>
            <a:ext uri="{FF2B5EF4-FFF2-40B4-BE49-F238E27FC236}">
              <a16:creationId xmlns:a16="http://schemas.microsoft.com/office/drawing/2014/main" id="{E0A4647B-FDBF-9F11-1460-481675134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0" y="0"/>
          <a:ext cx="80772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228600</xdr:colOff>
      <xdr:row>0</xdr:row>
      <xdr:rowOff>15240</xdr:rowOff>
    </xdr:from>
    <xdr:to>
      <xdr:col>17</xdr:col>
      <xdr:colOff>76200</xdr:colOff>
      <xdr:row>1</xdr:row>
      <xdr:rowOff>160020</xdr:rowOff>
    </xdr:to>
    <xdr:pic>
      <xdr:nvPicPr>
        <xdr:cNvPr id="771076" name="Picture 3">
          <a:extLst>
            <a:ext uri="{FF2B5EF4-FFF2-40B4-BE49-F238E27FC236}">
              <a16:creationId xmlns:a16="http://schemas.microsoft.com/office/drawing/2014/main" id="{713AE7D8-87B0-9AC2-CF45-86F775961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200" y="15240"/>
          <a:ext cx="457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7620</xdr:rowOff>
        </xdr:from>
        <xdr:to>
          <xdr:col>14</xdr:col>
          <xdr:colOff>365760</xdr:colOff>
          <xdr:row>1</xdr:row>
          <xdr:rowOff>175260</xdr:rowOff>
        </xdr:to>
        <xdr:sp macro="" textlink="">
          <xdr:nvSpPr>
            <xdr:cNvPr id="771073" name="Button 1" hidden="1">
              <a:extLst>
                <a:ext uri="{63B3BB69-23CF-44E3-9099-C40C66FF867C}">
                  <a14:compatExt spid="_x0000_s771073"/>
                </a:ext>
                <a:ext uri="{FF2B5EF4-FFF2-40B4-BE49-F238E27FC236}">
                  <a16:creationId xmlns:a16="http://schemas.microsoft.com/office/drawing/2014/main" id="{DC5A624F-524F-0490-1DAD-306F94B164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502920</xdr:colOff>
          <xdr:row>1</xdr:row>
          <xdr:rowOff>190500</xdr:rowOff>
        </xdr:from>
        <xdr:to>
          <xdr:col>14</xdr:col>
          <xdr:colOff>365760</xdr:colOff>
          <xdr:row>1</xdr:row>
          <xdr:rowOff>60960</xdr:rowOff>
        </xdr:to>
        <xdr:sp macro="" textlink="">
          <xdr:nvSpPr>
            <xdr:cNvPr id="771074" name="Button 2" hidden="1">
              <a:extLst>
                <a:ext uri="{63B3BB69-23CF-44E3-9099-C40C66FF867C}">
                  <a14:compatExt spid="_x0000_s771074"/>
                </a:ext>
                <a:ext uri="{FF2B5EF4-FFF2-40B4-BE49-F238E27FC236}">
                  <a16:creationId xmlns:a16="http://schemas.microsoft.com/office/drawing/2014/main" id="{45D6687F-4CEB-EE17-6BD1-831A01D77E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373380</xdr:colOff>
      <xdr:row>2</xdr:row>
      <xdr:rowOff>7620</xdr:rowOff>
    </xdr:to>
    <xdr:pic>
      <xdr:nvPicPr>
        <xdr:cNvPr id="758791" name="Picture 3">
          <a:extLst>
            <a:ext uri="{FF2B5EF4-FFF2-40B4-BE49-F238E27FC236}">
              <a16:creationId xmlns:a16="http://schemas.microsoft.com/office/drawing/2014/main" id="{507603DD-3106-F225-EFE3-25C156C6B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2840" y="0"/>
          <a:ext cx="80772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373380</xdr:colOff>
      <xdr:row>2</xdr:row>
      <xdr:rowOff>7620</xdr:rowOff>
    </xdr:to>
    <xdr:pic>
      <xdr:nvPicPr>
        <xdr:cNvPr id="759815" name="Picture 3">
          <a:extLst>
            <a:ext uri="{FF2B5EF4-FFF2-40B4-BE49-F238E27FC236}">
              <a16:creationId xmlns:a16="http://schemas.microsoft.com/office/drawing/2014/main" id="{CCAC27D2-35F9-7E9A-18F9-443CB6F15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9980" y="0"/>
          <a:ext cx="80772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296058" name="Picture 3">
          <a:extLst>
            <a:ext uri="{FF2B5EF4-FFF2-40B4-BE49-F238E27FC236}">
              <a16:creationId xmlns:a16="http://schemas.microsoft.com/office/drawing/2014/main" id="{4BC96D5B-E725-8784-DA58-8DE43593D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034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297080" name="Picture 1">
          <a:extLst>
            <a:ext uri="{FF2B5EF4-FFF2-40B4-BE49-F238E27FC236}">
              <a16:creationId xmlns:a16="http://schemas.microsoft.com/office/drawing/2014/main" id="{07E40AC5-2B82-19D8-9CF8-E2774F96D6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373380</xdr:colOff>
      <xdr:row>2</xdr:row>
      <xdr:rowOff>7620</xdr:rowOff>
    </xdr:to>
    <xdr:pic>
      <xdr:nvPicPr>
        <xdr:cNvPr id="766982" name="Picture 1">
          <a:extLst>
            <a:ext uri="{FF2B5EF4-FFF2-40B4-BE49-F238E27FC236}">
              <a16:creationId xmlns:a16="http://schemas.microsoft.com/office/drawing/2014/main" id="{B053FCCB-4811-A492-A8B1-EAAF82ADA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0"/>
          <a:ext cx="80772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373380</xdr:colOff>
      <xdr:row>2</xdr:row>
      <xdr:rowOff>7620</xdr:rowOff>
    </xdr:to>
    <xdr:pic>
      <xdr:nvPicPr>
        <xdr:cNvPr id="769030" name="Picture 1">
          <a:extLst>
            <a:ext uri="{FF2B5EF4-FFF2-40B4-BE49-F238E27FC236}">
              <a16:creationId xmlns:a16="http://schemas.microsoft.com/office/drawing/2014/main" id="{3AE869E6-D7A0-021D-B545-B0CEF2D61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4340" y="0"/>
          <a:ext cx="80772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373380</xdr:colOff>
      <xdr:row>2</xdr:row>
      <xdr:rowOff>7620</xdr:rowOff>
    </xdr:to>
    <xdr:pic>
      <xdr:nvPicPr>
        <xdr:cNvPr id="770054" name="Picture 1">
          <a:extLst>
            <a:ext uri="{FF2B5EF4-FFF2-40B4-BE49-F238E27FC236}">
              <a16:creationId xmlns:a16="http://schemas.microsoft.com/office/drawing/2014/main" id="{A4FE2057-20FF-77EA-7E89-68DD53F03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93380" y="0"/>
          <a:ext cx="80772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373380</xdr:colOff>
      <xdr:row>2</xdr:row>
      <xdr:rowOff>7620</xdr:rowOff>
    </xdr:to>
    <xdr:pic>
      <xdr:nvPicPr>
        <xdr:cNvPr id="765959" name="Picture 3">
          <a:extLst>
            <a:ext uri="{FF2B5EF4-FFF2-40B4-BE49-F238E27FC236}">
              <a16:creationId xmlns:a16="http://schemas.microsoft.com/office/drawing/2014/main" id="{72843694-EA88-486E-94B7-545873FF0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0980" y="0"/>
          <a:ext cx="80772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236220</xdr:colOff>
      <xdr:row>0</xdr:row>
      <xdr:rowOff>22860</xdr:rowOff>
    </xdr:from>
    <xdr:to>
      <xdr:col>17</xdr:col>
      <xdr:colOff>76200</xdr:colOff>
      <xdr:row>1</xdr:row>
      <xdr:rowOff>160020</xdr:rowOff>
    </xdr:to>
    <xdr:pic>
      <xdr:nvPicPr>
        <xdr:cNvPr id="295038" name="Picture 3">
          <a:extLst>
            <a:ext uri="{FF2B5EF4-FFF2-40B4-BE49-F238E27FC236}">
              <a16:creationId xmlns:a16="http://schemas.microsoft.com/office/drawing/2014/main" id="{01974811-2BD2-BC0C-29AF-73A073891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0340" y="22860"/>
          <a:ext cx="57150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525780</xdr:colOff>
          <xdr:row>0</xdr:row>
          <xdr:rowOff>7620</xdr:rowOff>
        </xdr:from>
        <xdr:to>
          <xdr:col>14</xdr:col>
          <xdr:colOff>373380</xdr:colOff>
          <xdr:row>0</xdr:row>
          <xdr:rowOff>175260</xdr:rowOff>
        </xdr:to>
        <xdr:sp macro="" textlink="">
          <xdr:nvSpPr>
            <xdr:cNvPr id="294913" name="Button 1" hidden="1">
              <a:extLst>
                <a:ext uri="{63B3BB69-23CF-44E3-9099-C40C66FF867C}">
                  <a14:compatExt spid="_x0000_s294913"/>
                </a:ext>
                <a:ext uri="{FF2B5EF4-FFF2-40B4-BE49-F238E27FC236}">
                  <a16:creationId xmlns:a16="http://schemas.microsoft.com/office/drawing/2014/main" id="{3A62BA4E-A413-7243-EECF-2C23266088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182880</xdr:rowOff>
        </xdr:from>
        <xdr:to>
          <xdr:col>14</xdr:col>
          <xdr:colOff>373380</xdr:colOff>
          <xdr:row>1</xdr:row>
          <xdr:rowOff>60960</xdr:rowOff>
        </xdr:to>
        <xdr:sp macro="" textlink="">
          <xdr:nvSpPr>
            <xdr:cNvPr id="294914" name="Button 2" hidden="1">
              <a:extLst>
                <a:ext uri="{63B3BB69-23CF-44E3-9099-C40C66FF867C}">
                  <a14:compatExt spid="_x0000_s294914"/>
                </a:ext>
                <a:ext uri="{FF2B5EF4-FFF2-40B4-BE49-F238E27FC236}">
                  <a16:creationId xmlns:a16="http://schemas.microsoft.com/office/drawing/2014/main" id="{DFEB276B-8731-8A4B-EF1C-78DCAA0CFF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373380</xdr:colOff>
      <xdr:row>2</xdr:row>
      <xdr:rowOff>7620</xdr:rowOff>
    </xdr:to>
    <xdr:pic>
      <xdr:nvPicPr>
        <xdr:cNvPr id="757767" name="Picture 3">
          <a:extLst>
            <a:ext uri="{FF2B5EF4-FFF2-40B4-BE49-F238E27FC236}">
              <a16:creationId xmlns:a16="http://schemas.microsoft.com/office/drawing/2014/main" id="{644621AC-69D7-5C61-271A-186264828F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5700" y="0"/>
          <a:ext cx="80772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3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Relationship Id="rId5" Type="http://schemas.openxmlformats.org/officeDocument/2006/relationships/comments" Target="../comments2.xml"/><Relationship Id="rId4" Type="http://schemas.openxmlformats.org/officeDocument/2006/relationships/ctrlProp" Target="../ctrlProps/ctrlProp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85272-BB2C-4938-BDED-060166C05A67}">
  <dimension ref="A1:L70"/>
  <sheetViews>
    <sheetView workbookViewId="0"/>
  </sheetViews>
  <sheetFormatPr defaultRowHeight="13.2" x14ac:dyDescent="0.25"/>
  <cols>
    <col min="1" max="1" width="27.33203125" bestFit="1" customWidth="1"/>
    <col min="2" max="2" width="35.33203125" bestFit="1" customWidth="1"/>
    <col min="3" max="3" width="15.88671875" bestFit="1" customWidth="1"/>
    <col min="4" max="4" width="7.5546875" bestFit="1" customWidth="1"/>
    <col min="5" max="5" width="38" bestFit="1" customWidth="1"/>
    <col min="6" max="6" width="5" bestFit="1" customWidth="1"/>
    <col min="8" max="8" width="71.6640625" bestFit="1" customWidth="1"/>
    <col min="9" max="9" width="13.33203125" bestFit="1" customWidth="1"/>
    <col min="10" max="10" width="26.33203125" bestFit="1" customWidth="1"/>
    <col min="11" max="11" width="30.6640625" bestFit="1" customWidth="1"/>
    <col min="12" max="12" width="12.44140625" bestFit="1" customWidth="1"/>
  </cols>
  <sheetData>
    <row r="1" spans="1:12" ht="45" customHeight="1" x14ac:dyDescent="0.3">
      <c r="A1" s="271" t="s">
        <v>296</v>
      </c>
      <c r="B1" s="271" t="s">
        <v>297</v>
      </c>
      <c r="C1" s="271" t="s">
        <v>298</v>
      </c>
      <c r="D1" s="271" t="s">
        <v>299</v>
      </c>
      <c r="E1" s="271" t="s">
        <v>300</v>
      </c>
      <c r="F1" s="271" t="s">
        <v>301</v>
      </c>
      <c r="G1" s="271" t="s">
        <v>16</v>
      </c>
      <c r="H1" s="271" t="s">
        <v>302</v>
      </c>
      <c r="I1" s="271" t="s">
        <v>303</v>
      </c>
      <c r="J1" s="271" t="s">
        <v>304</v>
      </c>
      <c r="K1" s="271" t="s">
        <v>305</v>
      </c>
      <c r="L1" s="271" t="s">
        <v>306</v>
      </c>
    </row>
    <row r="2" spans="1:12" x14ac:dyDescent="0.25">
      <c r="A2" t="s">
        <v>307</v>
      </c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39</v>
      </c>
      <c r="H2" t="s">
        <v>313</v>
      </c>
      <c r="I2" t="s">
        <v>314</v>
      </c>
      <c r="J2" t="s">
        <v>315</v>
      </c>
      <c r="K2" t="s">
        <v>316</v>
      </c>
      <c r="L2" t="s">
        <v>11</v>
      </c>
    </row>
    <row r="3" spans="1:12" x14ac:dyDescent="0.25">
      <c r="A3" t="s">
        <v>307</v>
      </c>
      <c r="B3" t="s">
        <v>317</v>
      </c>
      <c r="C3" t="s">
        <v>309</v>
      </c>
      <c r="D3" t="s">
        <v>310</v>
      </c>
      <c r="E3" t="s">
        <v>318</v>
      </c>
      <c r="F3" t="s">
        <v>48</v>
      </c>
      <c r="G3" t="s">
        <v>40</v>
      </c>
      <c r="H3" t="s">
        <v>319</v>
      </c>
      <c r="I3" t="s">
        <v>320</v>
      </c>
      <c r="J3" t="s">
        <v>229</v>
      </c>
      <c r="K3" t="s">
        <v>321</v>
      </c>
      <c r="L3" t="s">
        <v>11</v>
      </c>
    </row>
    <row r="4" spans="1:12" x14ac:dyDescent="0.25">
      <c r="A4" t="s">
        <v>307</v>
      </c>
      <c r="B4" t="s">
        <v>322</v>
      </c>
      <c r="C4" t="s">
        <v>309</v>
      </c>
      <c r="D4" t="s">
        <v>310</v>
      </c>
      <c r="E4" t="s">
        <v>318</v>
      </c>
      <c r="F4" t="s">
        <v>48</v>
      </c>
      <c r="G4" t="s">
        <v>40</v>
      </c>
      <c r="H4" t="s">
        <v>323</v>
      </c>
      <c r="I4" t="s">
        <v>324</v>
      </c>
      <c r="J4" t="s">
        <v>215</v>
      </c>
      <c r="K4" t="s">
        <v>325</v>
      </c>
      <c r="L4" t="s">
        <v>11</v>
      </c>
    </row>
    <row r="5" spans="1:12" x14ac:dyDescent="0.25">
      <c r="A5" t="s">
        <v>307</v>
      </c>
      <c r="B5" t="s">
        <v>308</v>
      </c>
      <c r="C5" t="s">
        <v>309</v>
      </c>
      <c r="D5" t="s">
        <v>310</v>
      </c>
      <c r="E5" t="s">
        <v>318</v>
      </c>
      <c r="F5" t="s">
        <v>48</v>
      </c>
      <c r="G5" t="s">
        <v>40</v>
      </c>
      <c r="H5" t="s">
        <v>326</v>
      </c>
      <c r="I5" t="s">
        <v>314</v>
      </c>
      <c r="J5" t="s">
        <v>217</v>
      </c>
      <c r="K5" t="s">
        <v>327</v>
      </c>
      <c r="L5" t="s">
        <v>11</v>
      </c>
    </row>
    <row r="6" spans="1:12" x14ac:dyDescent="0.25">
      <c r="A6" t="s">
        <v>307</v>
      </c>
      <c r="B6" t="s">
        <v>308</v>
      </c>
      <c r="C6" t="s">
        <v>309</v>
      </c>
      <c r="D6" t="s">
        <v>310</v>
      </c>
      <c r="E6" t="s">
        <v>318</v>
      </c>
      <c r="F6" t="s">
        <v>48</v>
      </c>
      <c r="G6" t="s">
        <v>40</v>
      </c>
      <c r="H6" t="s">
        <v>328</v>
      </c>
      <c r="I6" t="s">
        <v>314</v>
      </c>
      <c r="J6" t="s">
        <v>329</v>
      </c>
      <c r="K6" t="s">
        <v>330</v>
      </c>
      <c r="L6" t="s">
        <v>11</v>
      </c>
    </row>
    <row r="7" spans="1:12" x14ac:dyDescent="0.25">
      <c r="A7" t="s">
        <v>307</v>
      </c>
      <c r="B7" t="s">
        <v>308</v>
      </c>
      <c r="C7" t="s">
        <v>309</v>
      </c>
      <c r="D7" t="s">
        <v>310</v>
      </c>
      <c r="E7" t="s">
        <v>318</v>
      </c>
      <c r="F7" t="s">
        <v>48</v>
      </c>
      <c r="G7" t="s">
        <v>40</v>
      </c>
      <c r="H7" t="s">
        <v>328</v>
      </c>
      <c r="I7" t="s">
        <v>314</v>
      </c>
      <c r="J7" t="s">
        <v>331</v>
      </c>
      <c r="K7" t="s">
        <v>330</v>
      </c>
      <c r="L7" t="s">
        <v>11</v>
      </c>
    </row>
    <row r="8" spans="1:12" x14ac:dyDescent="0.25">
      <c r="A8" t="s">
        <v>307</v>
      </c>
      <c r="B8" t="s">
        <v>308</v>
      </c>
      <c r="C8" t="s">
        <v>309</v>
      </c>
      <c r="D8" t="s">
        <v>310</v>
      </c>
      <c r="E8" t="s">
        <v>318</v>
      </c>
      <c r="F8" t="s">
        <v>312</v>
      </c>
      <c r="G8" t="s">
        <v>40</v>
      </c>
      <c r="H8" t="s">
        <v>332</v>
      </c>
      <c r="I8" t="s">
        <v>314</v>
      </c>
      <c r="J8" t="s">
        <v>333</v>
      </c>
      <c r="K8" t="s">
        <v>334</v>
      </c>
      <c r="L8" t="s">
        <v>11</v>
      </c>
    </row>
    <row r="9" spans="1:12" x14ac:dyDescent="0.25">
      <c r="A9" t="s">
        <v>307</v>
      </c>
      <c r="B9" t="s">
        <v>317</v>
      </c>
      <c r="C9" t="s">
        <v>309</v>
      </c>
      <c r="D9" t="s">
        <v>310</v>
      </c>
      <c r="E9" t="s">
        <v>318</v>
      </c>
      <c r="F9" t="s">
        <v>48</v>
      </c>
      <c r="G9" t="s">
        <v>39</v>
      </c>
      <c r="H9" t="s">
        <v>319</v>
      </c>
      <c r="I9" t="s">
        <v>320</v>
      </c>
      <c r="J9" t="s">
        <v>229</v>
      </c>
      <c r="K9" t="s">
        <v>321</v>
      </c>
      <c r="L9" t="s">
        <v>11</v>
      </c>
    </row>
    <row r="10" spans="1:12" x14ac:dyDescent="0.25">
      <c r="A10" t="s">
        <v>307</v>
      </c>
      <c r="B10" t="s">
        <v>308</v>
      </c>
      <c r="C10" t="s">
        <v>309</v>
      </c>
      <c r="D10" t="s">
        <v>310</v>
      </c>
      <c r="E10" t="s">
        <v>318</v>
      </c>
      <c r="F10" t="s">
        <v>48</v>
      </c>
      <c r="G10" t="s">
        <v>39</v>
      </c>
      <c r="H10" t="s">
        <v>335</v>
      </c>
      <c r="I10" t="s">
        <v>314</v>
      </c>
      <c r="J10" t="s">
        <v>336</v>
      </c>
      <c r="K10" t="s">
        <v>337</v>
      </c>
      <c r="L10" t="s">
        <v>11</v>
      </c>
    </row>
    <row r="11" spans="1:12" x14ac:dyDescent="0.25">
      <c r="A11" t="s">
        <v>307</v>
      </c>
      <c r="B11" t="s">
        <v>308</v>
      </c>
      <c r="C11" t="s">
        <v>309</v>
      </c>
      <c r="D11" t="s">
        <v>310</v>
      </c>
      <c r="E11" t="s">
        <v>338</v>
      </c>
      <c r="F11" t="s">
        <v>312</v>
      </c>
      <c r="G11" t="s">
        <v>40</v>
      </c>
      <c r="H11" t="s">
        <v>339</v>
      </c>
      <c r="I11" t="s">
        <v>314</v>
      </c>
      <c r="J11" t="s">
        <v>340</v>
      </c>
      <c r="K11" t="s">
        <v>341</v>
      </c>
      <c r="L11" t="s">
        <v>11</v>
      </c>
    </row>
    <row r="12" spans="1:12" x14ac:dyDescent="0.25">
      <c r="A12" t="s">
        <v>307</v>
      </c>
      <c r="B12" t="s">
        <v>322</v>
      </c>
      <c r="C12" t="s">
        <v>309</v>
      </c>
      <c r="D12" t="s">
        <v>310</v>
      </c>
      <c r="E12" t="s">
        <v>338</v>
      </c>
      <c r="F12" t="s">
        <v>312</v>
      </c>
      <c r="G12" t="s">
        <v>40</v>
      </c>
      <c r="H12" t="s">
        <v>342</v>
      </c>
      <c r="I12" t="s">
        <v>343</v>
      </c>
      <c r="J12" t="s">
        <v>344</v>
      </c>
      <c r="K12" t="s">
        <v>345</v>
      </c>
      <c r="L12" t="s">
        <v>11</v>
      </c>
    </row>
    <row r="13" spans="1:12" x14ac:dyDescent="0.25">
      <c r="A13" t="s">
        <v>307</v>
      </c>
      <c r="B13" t="s">
        <v>308</v>
      </c>
      <c r="C13" t="s">
        <v>309</v>
      </c>
      <c r="D13" t="s">
        <v>310</v>
      </c>
      <c r="E13" t="s">
        <v>338</v>
      </c>
      <c r="F13" t="s">
        <v>48</v>
      </c>
      <c r="G13" t="s">
        <v>39</v>
      </c>
      <c r="H13" t="s">
        <v>335</v>
      </c>
      <c r="I13" t="s">
        <v>314</v>
      </c>
      <c r="J13" t="s">
        <v>245</v>
      </c>
      <c r="K13" t="s">
        <v>337</v>
      </c>
      <c r="L13" t="s">
        <v>11</v>
      </c>
    </row>
    <row r="14" spans="1:12" x14ac:dyDescent="0.25">
      <c r="A14" t="s">
        <v>307</v>
      </c>
      <c r="B14" t="s">
        <v>308</v>
      </c>
      <c r="C14" t="s">
        <v>309</v>
      </c>
      <c r="D14" t="s">
        <v>310</v>
      </c>
      <c r="E14" t="s">
        <v>338</v>
      </c>
      <c r="F14" t="s">
        <v>48</v>
      </c>
      <c r="G14" t="s">
        <v>39</v>
      </c>
      <c r="H14" t="s">
        <v>346</v>
      </c>
      <c r="I14" t="s">
        <v>314</v>
      </c>
      <c r="J14" t="s">
        <v>347</v>
      </c>
      <c r="K14" t="s">
        <v>348</v>
      </c>
      <c r="L14" t="s">
        <v>11</v>
      </c>
    </row>
    <row r="15" spans="1:12" x14ac:dyDescent="0.25">
      <c r="A15" t="s">
        <v>307</v>
      </c>
      <c r="B15" t="s">
        <v>322</v>
      </c>
      <c r="C15" t="s">
        <v>309</v>
      </c>
      <c r="D15" t="s">
        <v>310</v>
      </c>
      <c r="E15" t="s">
        <v>338</v>
      </c>
      <c r="F15" t="s">
        <v>48</v>
      </c>
      <c r="G15" t="s">
        <v>39</v>
      </c>
      <c r="H15" t="s">
        <v>349</v>
      </c>
      <c r="I15" t="s">
        <v>350</v>
      </c>
      <c r="J15" t="s">
        <v>231</v>
      </c>
      <c r="K15" t="s">
        <v>351</v>
      </c>
      <c r="L15" t="s">
        <v>352</v>
      </c>
    </row>
    <row r="16" spans="1:12" x14ac:dyDescent="0.25">
      <c r="A16" t="s">
        <v>307</v>
      </c>
      <c r="B16" t="s">
        <v>308</v>
      </c>
      <c r="C16" t="s">
        <v>309</v>
      </c>
      <c r="D16" t="s">
        <v>310</v>
      </c>
      <c r="E16" t="s">
        <v>338</v>
      </c>
      <c r="F16" t="s">
        <v>48</v>
      </c>
      <c r="G16" t="s">
        <v>39</v>
      </c>
      <c r="H16" t="s">
        <v>313</v>
      </c>
      <c r="I16" t="s">
        <v>314</v>
      </c>
      <c r="J16" t="s">
        <v>353</v>
      </c>
      <c r="K16" t="s">
        <v>316</v>
      </c>
      <c r="L16" t="s">
        <v>11</v>
      </c>
    </row>
    <row r="17" spans="1:12" x14ac:dyDescent="0.25">
      <c r="A17" t="s">
        <v>307</v>
      </c>
      <c r="B17" t="s">
        <v>308</v>
      </c>
      <c r="C17" t="s">
        <v>309</v>
      </c>
      <c r="D17" t="s">
        <v>310</v>
      </c>
      <c r="E17" t="s">
        <v>338</v>
      </c>
      <c r="F17" t="s">
        <v>312</v>
      </c>
      <c r="G17" t="s">
        <v>39</v>
      </c>
      <c r="H17" t="s">
        <v>354</v>
      </c>
      <c r="I17" t="s">
        <v>314</v>
      </c>
      <c r="J17" t="s">
        <v>355</v>
      </c>
      <c r="K17" t="s">
        <v>356</v>
      </c>
      <c r="L17" t="s">
        <v>11</v>
      </c>
    </row>
    <row r="18" spans="1:12" x14ac:dyDescent="0.25">
      <c r="A18" t="s">
        <v>307</v>
      </c>
      <c r="B18" t="s">
        <v>308</v>
      </c>
      <c r="C18" t="s">
        <v>309</v>
      </c>
      <c r="D18" t="s">
        <v>310</v>
      </c>
      <c r="E18" t="s">
        <v>357</v>
      </c>
      <c r="F18" t="s">
        <v>48</v>
      </c>
      <c r="G18" t="s">
        <v>40</v>
      </c>
      <c r="H18" t="s">
        <v>358</v>
      </c>
      <c r="I18" t="s">
        <v>314</v>
      </c>
      <c r="J18" t="s">
        <v>234</v>
      </c>
      <c r="K18" t="s">
        <v>359</v>
      </c>
      <c r="L18" t="s">
        <v>11</v>
      </c>
    </row>
    <row r="19" spans="1:12" x14ac:dyDescent="0.25">
      <c r="A19" t="s">
        <v>307</v>
      </c>
      <c r="B19" t="s">
        <v>308</v>
      </c>
      <c r="C19" t="s">
        <v>309</v>
      </c>
      <c r="D19" t="s">
        <v>310</v>
      </c>
      <c r="E19" t="s">
        <v>357</v>
      </c>
      <c r="F19" t="s">
        <v>48</v>
      </c>
      <c r="G19" t="s">
        <v>40</v>
      </c>
      <c r="H19" t="s">
        <v>358</v>
      </c>
      <c r="I19" t="s">
        <v>314</v>
      </c>
      <c r="J19" t="s">
        <v>360</v>
      </c>
      <c r="K19" t="s">
        <v>359</v>
      </c>
      <c r="L19" t="s">
        <v>11</v>
      </c>
    </row>
    <row r="20" spans="1:12" x14ac:dyDescent="0.25">
      <c r="A20" t="s">
        <v>307</v>
      </c>
      <c r="B20" t="s">
        <v>361</v>
      </c>
      <c r="C20" t="s">
        <v>309</v>
      </c>
      <c r="D20" t="s">
        <v>310</v>
      </c>
      <c r="E20" t="s">
        <v>357</v>
      </c>
      <c r="F20" t="s">
        <v>48</v>
      </c>
      <c r="G20" t="s">
        <v>40</v>
      </c>
      <c r="H20" t="s">
        <v>362</v>
      </c>
      <c r="I20" t="s">
        <v>363</v>
      </c>
      <c r="J20" t="s">
        <v>237</v>
      </c>
      <c r="K20" t="s">
        <v>364</v>
      </c>
      <c r="L20" t="s">
        <v>11</v>
      </c>
    </row>
    <row r="21" spans="1:12" x14ac:dyDescent="0.25">
      <c r="A21" t="s">
        <v>307</v>
      </c>
      <c r="B21" t="s">
        <v>361</v>
      </c>
      <c r="C21" t="s">
        <v>309</v>
      </c>
      <c r="D21" t="s">
        <v>310</v>
      </c>
      <c r="E21" t="s">
        <v>357</v>
      </c>
      <c r="F21" t="s">
        <v>48</v>
      </c>
      <c r="G21" t="s">
        <v>40</v>
      </c>
      <c r="H21" t="s">
        <v>362</v>
      </c>
      <c r="I21" t="s">
        <v>363</v>
      </c>
      <c r="J21" t="s">
        <v>235</v>
      </c>
      <c r="K21" t="s">
        <v>364</v>
      </c>
      <c r="L21" t="s">
        <v>11</v>
      </c>
    </row>
    <row r="22" spans="1:12" x14ac:dyDescent="0.25">
      <c r="A22" t="s">
        <v>307</v>
      </c>
      <c r="B22" t="s">
        <v>365</v>
      </c>
      <c r="C22" t="s">
        <v>309</v>
      </c>
      <c r="D22" t="s">
        <v>310</v>
      </c>
      <c r="E22" t="s">
        <v>357</v>
      </c>
      <c r="F22" t="s">
        <v>48</v>
      </c>
      <c r="G22" t="s">
        <v>39</v>
      </c>
      <c r="H22" t="s">
        <v>366</v>
      </c>
      <c r="I22" t="s">
        <v>367</v>
      </c>
      <c r="J22" t="s">
        <v>368</v>
      </c>
      <c r="K22" t="s">
        <v>369</v>
      </c>
      <c r="L22" t="s">
        <v>11</v>
      </c>
    </row>
    <row r="23" spans="1:12" x14ac:dyDescent="0.25">
      <c r="A23" t="s">
        <v>307</v>
      </c>
      <c r="B23" t="s">
        <v>308</v>
      </c>
      <c r="C23" t="s">
        <v>309</v>
      </c>
      <c r="D23" t="s">
        <v>310</v>
      </c>
      <c r="E23" t="s">
        <v>357</v>
      </c>
      <c r="F23" t="s">
        <v>48</v>
      </c>
      <c r="G23" t="s">
        <v>39</v>
      </c>
      <c r="H23" t="s">
        <v>358</v>
      </c>
      <c r="I23" t="s">
        <v>314</v>
      </c>
      <c r="J23" t="s">
        <v>370</v>
      </c>
      <c r="K23" t="s">
        <v>359</v>
      </c>
      <c r="L23" t="s">
        <v>11</v>
      </c>
    </row>
    <row r="24" spans="1:12" x14ac:dyDescent="0.25">
      <c r="A24" t="s">
        <v>307</v>
      </c>
      <c r="B24" t="s">
        <v>317</v>
      </c>
      <c r="C24" t="s">
        <v>309</v>
      </c>
      <c r="D24" t="s">
        <v>310</v>
      </c>
      <c r="E24" t="s">
        <v>371</v>
      </c>
      <c r="F24" t="s">
        <v>48</v>
      </c>
      <c r="G24" t="s">
        <v>40</v>
      </c>
      <c r="H24" t="s">
        <v>372</v>
      </c>
      <c r="I24" t="s">
        <v>373</v>
      </c>
      <c r="J24" t="s">
        <v>258</v>
      </c>
      <c r="K24" t="s">
        <v>374</v>
      </c>
      <c r="L24" t="s">
        <v>375</v>
      </c>
    </row>
    <row r="25" spans="1:12" x14ac:dyDescent="0.25">
      <c r="A25" t="s">
        <v>307</v>
      </c>
      <c r="B25" t="s">
        <v>322</v>
      </c>
      <c r="C25" t="s">
        <v>309</v>
      </c>
      <c r="D25" t="s">
        <v>310</v>
      </c>
      <c r="E25" t="s">
        <v>371</v>
      </c>
      <c r="F25" t="s">
        <v>48</v>
      </c>
      <c r="G25" t="s">
        <v>40</v>
      </c>
      <c r="H25" t="s">
        <v>376</v>
      </c>
      <c r="I25" t="s">
        <v>324</v>
      </c>
      <c r="J25" t="s">
        <v>261</v>
      </c>
      <c r="K25" t="s">
        <v>377</v>
      </c>
      <c r="L25" t="s">
        <v>11</v>
      </c>
    </row>
    <row r="26" spans="1:12" x14ac:dyDescent="0.25">
      <c r="A26" t="s">
        <v>307</v>
      </c>
      <c r="B26" t="s">
        <v>322</v>
      </c>
      <c r="C26" t="s">
        <v>309</v>
      </c>
      <c r="D26" t="s">
        <v>310</v>
      </c>
      <c r="E26" t="s">
        <v>371</v>
      </c>
      <c r="F26" t="s">
        <v>48</v>
      </c>
      <c r="G26" t="s">
        <v>40</v>
      </c>
      <c r="H26" t="s">
        <v>378</v>
      </c>
      <c r="I26" t="s">
        <v>379</v>
      </c>
      <c r="J26" t="s">
        <v>255</v>
      </c>
      <c r="K26" t="s">
        <v>380</v>
      </c>
      <c r="L26" t="s">
        <v>11</v>
      </c>
    </row>
    <row r="27" spans="1:12" x14ac:dyDescent="0.25">
      <c r="A27" t="s">
        <v>307</v>
      </c>
      <c r="B27" t="s">
        <v>308</v>
      </c>
      <c r="C27" t="s">
        <v>309</v>
      </c>
      <c r="D27" t="s">
        <v>310</v>
      </c>
      <c r="E27" t="s">
        <v>371</v>
      </c>
      <c r="F27" t="s">
        <v>48</v>
      </c>
      <c r="G27" t="s">
        <v>40</v>
      </c>
      <c r="H27" t="s">
        <v>328</v>
      </c>
      <c r="I27" t="s">
        <v>314</v>
      </c>
      <c r="J27" t="s">
        <v>381</v>
      </c>
      <c r="K27" t="s">
        <v>330</v>
      </c>
      <c r="L27" t="s">
        <v>11</v>
      </c>
    </row>
    <row r="28" spans="1:12" x14ac:dyDescent="0.25">
      <c r="A28" t="s">
        <v>307</v>
      </c>
      <c r="B28" t="s">
        <v>308</v>
      </c>
      <c r="C28" t="s">
        <v>309</v>
      </c>
      <c r="D28" t="s">
        <v>310</v>
      </c>
      <c r="E28" t="s">
        <v>371</v>
      </c>
      <c r="F28" t="s">
        <v>48</v>
      </c>
      <c r="G28" t="s">
        <v>40</v>
      </c>
      <c r="H28" t="s">
        <v>328</v>
      </c>
      <c r="I28" t="s">
        <v>314</v>
      </c>
      <c r="J28" t="s">
        <v>382</v>
      </c>
      <c r="K28" t="s">
        <v>330</v>
      </c>
      <c r="L28" t="s">
        <v>11</v>
      </c>
    </row>
    <row r="29" spans="1:12" x14ac:dyDescent="0.25">
      <c r="A29" t="s">
        <v>307</v>
      </c>
      <c r="B29" t="s">
        <v>361</v>
      </c>
      <c r="C29" t="s">
        <v>309</v>
      </c>
      <c r="D29" t="s">
        <v>310</v>
      </c>
      <c r="E29" t="s">
        <v>371</v>
      </c>
      <c r="F29" t="s">
        <v>48</v>
      </c>
      <c r="G29" t="s">
        <v>40</v>
      </c>
      <c r="H29" t="s">
        <v>362</v>
      </c>
      <c r="I29" t="s">
        <v>363</v>
      </c>
      <c r="J29" t="s">
        <v>280</v>
      </c>
      <c r="K29" t="s">
        <v>364</v>
      </c>
      <c r="L29" t="s">
        <v>11</v>
      </c>
    </row>
    <row r="30" spans="1:12" x14ac:dyDescent="0.25">
      <c r="A30" t="s">
        <v>307</v>
      </c>
      <c r="B30" t="s">
        <v>361</v>
      </c>
      <c r="C30" t="s">
        <v>309</v>
      </c>
      <c r="D30" t="s">
        <v>310</v>
      </c>
      <c r="E30" t="s">
        <v>371</v>
      </c>
      <c r="F30" t="s">
        <v>48</v>
      </c>
      <c r="G30" t="s">
        <v>40</v>
      </c>
      <c r="H30" t="s">
        <v>362</v>
      </c>
      <c r="I30" t="s">
        <v>363</v>
      </c>
      <c r="J30" t="s">
        <v>252</v>
      </c>
      <c r="K30" t="s">
        <v>364</v>
      </c>
      <c r="L30" t="s">
        <v>11</v>
      </c>
    </row>
    <row r="31" spans="1:12" x14ac:dyDescent="0.25">
      <c r="A31" t="s">
        <v>307</v>
      </c>
      <c r="B31" t="s">
        <v>361</v>
      </c>
      <c r="C31" t="s">
        <v>309</v>
      </c>
      <c r="D31" t="s">
        <v>310</v>
      </c>
      <c r="E31" t="s">
        <v>371</v>
      </c>
      <c r="F31" t="s">
        <v>48</v>
      </c>
      <c r="G31" t="s">
        <v>40</v>
      </c>
      <c r="H31" t="s">
        <v>362</v>
      </c>
      <c r="I31" t="s">
        <v>363</v>
      </c>
      <c r="J31" t="s">
        <v>253</v>
      </c>
      <c r="K31" t="s">
        <v>364</v>
      </c>
      <c r="L31" t="s">
        <v>11</v>
      </c>
    </row>
    <row r="32" spans="1:12" x14ac:dyDescent="0.25">
      <c r="A32" t="s">
        <v>307</v>
      </c>
      <c r="B32" t="s">
        <v>361</v>
      </c>
      <c r="C32" t="s">
        <v>309</v>
      </c>
      <c r="D32" t="s">
        <v>310</v>
      </c>
      <c r="E32" t="s">
        <v>371</v>
      </c>
      <c r="F32" t="s">
        <v>48</v>
      </c>
      <c r="G32" t="s">
        <v>40</v>
      </c>
      <c r="H32" t="s">
        <v>362</v>
      </c>
      <c r="I32" t="s">
        <v>363</v>
      </c>
      <c r="J32" t="s">
        <v>383</v>
      </c>
      <c r="K32" t="s">
        <v>364</v>
      </c>
      <c r="L32" t="s">
        <v>11</v>
      </c>
    </row>
    <row r="33" spans="1:12" x14ac:dyDescent="0.25">
      <c r="A33" t="s">
        <v>307</v>
      </c>
      <c r="B33" t="s">
        <v>361</v>
      </c>
      <c r="C33" t="s">
        <v>309</v>
      </c>
      <c r="D33" t="s">
        <v>310</v>
      </c>
      <c r="E33" t="s">
        <v>371</v>
      </c>
      <c r="F33" t="s">
        <v>48</v>
      </c>
      <c r="G33" t="s">
        <v>40</v>
      </c>
      <c r="H33" t="s">
        <v>362</v>
      </c>
      <c r="I33" t="s">
        <v>363</v>
      </c>
      <c r="J33" t="s">
        <v>257</v>
      </c>
      <c r="K33" t="s">
        <v>364</v>
      </c>
      <c r="L33" t="s">
        <v>11</v>
      </c>
    </row>
    <row r="34" spans="1:12" x14ac:dyDescent="0.25">
      <c r="A34" t="s">
        <v>307</v>
      </c>
      <c r="B34" t="s">
        <v>308</v>
      </c>
      <c r="C34" t="s">
        <v>309</v>
      </c>
      <c r="D34" t="s">
        <v>310</v>
      </c>
      <c r="E34" t="s">
        <v>371</v>
      </c>
      <c r="F34" t="s">
        <v>48</v>
      </c>
      <c r="G34" t="s">
        <v>40</v>
      </c>
      <c r="H34" t="s">
        <v>384</v>
      </c>
      <c r="I34" t="s">
        <v>314</v>
      </c>
      <c r="J34" t="s">
        <v>260</v>
      </c>
      <c r="K34" t="s">
        <v>385</v>
      </c>
      <c r="L34" t="s">
        <v>11</v>
      </c>
    </row>
    <row r="35" spans="1:12" x14ac:dyDescent="0.25">
      <c r="A35" t="s">
        <v>307</v>
      </c>
      <c r="B35" t="s">
        <v>322</v>
      </c>
      <c r="C35" t="s">
        <v>309</v>
      </c>
      <c r="D35" t="s">
        <v>310</v>
      </c>
      <c r="E35" t="s">
        <v>371</v>
      </c>
      <c r="F35" t="s">
        <v>312</v>
      </c>
      <c r="G35" t="s">
        <v>40</v>
      </c>
      <c r="H35" t="s">
        <v>349</v>
      </c>
      <c r="I35" t="s">
        <v>350</v>
      </c>
      <c r="J35" t="s">
        <v>386</v>
      </c>
      <c r="K35" t="s">
        <v>351</v>
      </c>
      <c r="L35" t="s">
        <v>387</v>
      </c>
    </row>
    <row r="36" spans="1:12" x14ac:dyDescent="0.25">
      <c r="A36" t="s">
        <v>307</v>
      </c>
      <c r="B36" t="s">
        <v>308</v>
      </c>
      <c r="C36" t="s">
        <v>309</v>
      </c>
      <c r="D36" t="s">
        <v>310</v>
      </c>
      <c r="E36" t="s">
        <v>371</v>
      </c>
      <c r="F36" t="s">
        <v>48</v>
      </c>
      <c r="G36" t="s">
        <v>39</v>
      </c>
      <c r="H36" t="s">
        <v>358</v>
      </c>
      <c r="I36" t="s">
        <v>314</v>
      </c>
      <c r="J36" t="s">
        <v>266</v>
      </c>
      <c r="K36" t="s">
        <v>359</v>
      </c>
      <c r="L36" t="s">
        <v>11</v>
      </c>
    </row>
    <row r="37" spans="1:12" x14ac:dyDescent="0.25">
      <c r="A37" t="s">
        <v>307</v>
      </c>
      <c r="B37" t="s">
        <v>308</v>
      </c>
      <c r="C37" t="s">
        <v>309</v>
      </c>
      <c r="D37" t="s">
        <v>310</v>
      </c>
      <c r="E37" t="s">
        <v>371</v>
      </c>
      <c r="F37" t="s">
        <v>48</v>
      </c>
      <c r="G37" t="s">
        <v>39</v>
      </c>
      <c r="H37" t="s">
        <v>358</v>
      </c>
      <c r="I37" t="s">
        <v>314</v>
      </c>
      <c r="J37" t="s">
        <v>268</v>
      </c>
      <c r="K37" t="s">
        <v>359</v>
      </c>
      <c r="L37" t="s">
        <v>11</v>
      </c>
    </row>
    <row r="38" spans="1:12" x14ac:dyDescent="0.25">
      <c r="A38" t="s">
        <v>307</v>
      </c>
      <c r="B38" t="s">
        <v>388</v>
      </c>
      <c r="C38" t="s">
        <v>309</v>
      </c>
      <c r="D38" t="s">
        <v>310</v>
      </c>
      <c r="E38" t="s">
        <v>371</v>
      </c>
      <c r="F38" t="s">
        <v>48</v>
      </c>
      <c r="G38" t="s">
        <v>39</v>
      </c>
      <c r="H38" t="s">
        <v>389</v>
      </c>
      <c r="I38" t="s">
        <v>390</v>
      </c>
      <c r="J38" t="s">
        <v>269</v>
      </c>
      <c r="K38" t="s">
        <v>391</v>
      </c>
      <c r="L38" t="s">
        <v>11</v>
      </c>
    </row>
    <row r="39" spans="1:12" x14ac:dyDescent="0.25">
      <c r="A39" t="s">
        <v>307</v>
      </c>
      <c r="B39" t="s">
        <v>308</v>
      </c>
      <c r="C39" t="s">
        <v>309</v>
      </c>
      <c r="D39" t="s">
        <v>310</v>
      </c>
      <c r="E39" t="s">
        <v>371</v>
      </c>
      <c r="F39" t="s">
        <v>48</v>
      </c>
      <c r="G39" t="s">
        <v>39</v>
      </c>
      <c r="H39" t="s">
        <v>328</v>
      </c>
      <c r="I39" t="s">
        <v>314</v>
      </c>
      <c r="J39" t="s">
        <v>267</v>
      </c>
      <c r="K39" t="s">
        <v>330</v>
      </c>
      <c r="L39" t="s">
        <v>11</v>
      </c>
    </row>
    <row r="40" spans="1:12" x14ac:dyDescent="0.25">
      <c r="A40" t="s">
        <v>307</v>
      </c>
      <c r="B40" t="s">
        <v>308</v>
      </c>
      <c r="C40" t="s">
        <v>309</v>
      </c>
      <c r="D40" t="s">
        <v>310</v>
      </c>
      <c r="E40" t="s">
        <v>371</v>
      </c>
      <c r="F40" t="s">
        <v>312</v>
      </c>
      <c r="G40" t="s">
        <v>39</v>
      </c>
      <c r="H40" t="s">
        <v>358</v>
      </c>
      <c r="I40" t="s">
        <v>314</v>
      </c>
      <c r="J40" t="s">
        <v>392</v>
      </c>
      <c r="K40" t="s">
        <v>359</v>
      </c>
      <c r="L40" t="s">
        <v>11</v>
      </c>
    </row>
    <row r="41" spans="1:12" x14ac:dyDescent="0.25">
      <c r="A41" t="s">
        <v>307</v>
      </c>
      <c r="B41" t="s">
        <v>308</v>
      </c>
      <c r="C41" t="s">
        <v>309</v>
      </c>
      <c r="D41" t="s">
        <v>310</v>
      </c>
      <c r="E41" t="s">
        <v>371</v>
      </c>
      <c r="F41" t="s">
        <v>312</v>
      </c>
      <c r="G41" t="s">
        <v>39</v>
      </c>
      <c r="H41" t="s">
        <v>313</v>
      </c>
      <c r="I41" t="s">
        <v>314</v>
      </c>
      <c r="J41" t="s">
        <v>393</v>
      </c>
      <c r="K41" t="s">
        <v>316</v>
      </c>
      <c r="L41" t="s">
        <v>11</v>
      </c>
    </row>
    <row r="42" spans="1:12" x14ac:dyDescent="0.25">
      <c r="A42" t="s">
        <v>307</v>
      </c>
      <c r="B42" t="s">
        <v>308</v>
      </c>
      <c r="C42" t="s">
        <v>309</v>
      </c>
      <c r="D42" t="s">
        <v>310</v>
      </c>
      <c r="E42" t="s">
        <v>394</v>
      </c>
      <c r="F42" t="s">
        <v>48</v>
      </c>
      <c r="G42" t="s">
        <v>40</v>
      </c>
      <c r="H42" t="s">
        <v>395</v>
      </c>
      <c r="I42" t="s">
        <v>314</v>
      </c>
      <c r="J42" t="s">
        <v>396</v>
      </c>
      <c r="K42" t="s">
        <v>397</v>
      </c>
      <c r="L42" t="s">
        <v>11</v>
      </c>
    </row>
    <row r="43" spans="1:12" x14ac:dyDescent="0.25">
      <c r="A43" t="s">
        <v>307</v>
      </c>
      <c r="B43" t="s">
        <v>308</v>
      </c>
      <c r="C43" t="s">
        <v>309</v>
      </c>
      <c r="D43" t="s">
        <v>310</v>
      </c>
      <c r="E43" t="s">
        <v>394</v>
      </c>
      <c r="F43" t="s">
        <v>48</v>
      </c>
      <c r="G43" t="s">
        <v>40</v>
      </c>
      <c r="H43" t="s">
        <v>339</v>
      </c>
      <c r="I43" t="s">
        <v>314</v>
      </c>
      <c r="J43" t="s">
        <v>220</v>
      </c>
      <c r="K43" t="s">
        <v>341</v>
      </c>
      <c r="L43" t="s">
        <v>11</v>
      </c>
    </row>
    <row r="44" spans="1:12" x14ac:dyDescent="0.25">
      <c r="A44" t="s">
        <v>307</v>
      </c>
      <c r="B44" t="s">
        <v>308</v>
      </c>
      <c r="C44" t="s">
        <v>309</v>
      </c>
      <c r="D44" t="s">
        <v>310</v>
      </c>
      <c r="E44" t="s">
        <v>394</v>
      </c>
      <c r="F44" t="s">
        <v>48</v>
      </c>
      <c r="G44" t="s">
        <v>40</v>
      </c>
      <c r="H44" t="s">
        <v>395</v>
      </c>
      <c r="I44" t="s">
        <v>314</v>
      </c>
      <c r="J44" t="s">
        <v>242</v>
      </c>
      <c r="K44" t="s">
        <v>398</v>
      </c>
      <c r="L44" t="s">
        <v>11</v>
      </c>
    </row>
    <row r="45" spans="1:12" x14ac:dyDescent="0.25">
      <c r="A45" t="s">
        <v>307</v>
      </c>
      <c r="B45" t="s">
        <v>308</v>
      </c>
      <c r="C45" t="s">
        <v>309</v>
      </c>
      <c r="D45" t="s">
        <v>310</v>
      </c>
      <c r="E45" t="s">
        <v>394</v>
      </c>
      <c r="F45" t="s">
        <v>48</v>
      </c>
      <c r="G45" t="s">
        <v>40</v>
      </c>
      <c r="H45" t="s">
        <v>399</v>
      </c>
      <c r="I45" t="s">
        <v>314</v>
      </c>
      <c r="J45" t="s">
        <v>243</v>
      </c>
      <c r="K45" t="s">
        <v>400</v>
      </c>
      <c r="L45" t="s">
        <v>11</v>
      </c>
    </row>
    <row r="46" spans="1:12" x14ac:dyDescent="0.25">
      <c r="A46" t="s">
        <v>307</v>
      </c>
      <c r="B46" t="s">
        <v>322</v>
      </c>
      <c r="C46" t="s">
        <v>309</v>
      </c>
      <c r="D46" t="s">
        <v>310</v>
      </c>
      <c r="E46" t="s">
        <v>394</v>
      </c>
      <c r="F46" t="s">
        <v>48</v>
      </c>
      <c r="G46" t="s">
        <v>40</v>
      </c>
      <c r="H46" t="s">
        <v>376</v>
      </c>
      <c r="I46" t="s">
        <v>324</v>
      </c>
      <c r="J46" t="s">
        <v>227</v>
      </c>
      <c r="K46" t="s">
        <v>377</v>
      </c>
      <c r="L46" t="s">
        <v>11</v>
      </c>
    </row>
    <row r="47" spans="1:12" x14ac:dyDescent="0.25">
      <c r="A47" t="s">
        <v>307</v>
      </c>
      <c r="B47" t="s">
        <v>361</v>
      </c>
      <c r="C47" t="s">
        <v>309</v>
      </c>
      <c r="D47" t="s">
        <v>310</v>
      </c>
      <c r="E47" t="s">
        <v>394</v>
      </c>
      <c r="F47" t="s">
        <v>48</v>
      </c>
      <c r="G47" t="s">
        <v>40</v>
      </c>
      <c r="H47" t="s">
        <v>362</v>
      </c>
      <c r="I47" t="s">
        <v>363</v>
      </c>
      <c r="J47" t="s">
        <v>401</v>
      </c>
      <c r="K47" t="s">
        <v>364</v>
      </c>
      <c r="L47" t="s">
        <v>11</v>
      </c>
    </row>
    <row r="48" spans="1:12" x14ac:dyDescent="0.25">
      <c r="A48" t="s">
        <v>307</v>
      </c>
      <c r="B48" t="s">
        <v>361</v>
      </c>
      <c r="C48" t="s">
        <v>309</v>
      </c>
      <c r="D48" t="s">
        <v>310</v>
      </c>
      <c r="E48" t="s">
        <v>394</v>
      </c>
      <c r="F48" t="s">
        <v>48</v>
      </c>
      <c r="G48" t="s">
        <v>40</v>
      </c>
      <c r="H48" t="s">
        <v>362</v>
      </c>
      <c r="I48" t="s">
        <v>363</v>
      </c>
      <c r="J48" t="s">
        <v>221</v>
      </c>
      <c r="K48" t="s">
        <v>364</v>
      </c>
      <c r="L48" t="s">
        <v>11</v>
      </c>
    </row>
    <row r="49" spans="1:12" x14ac:dyDescent="0.25">
      <c r="A49" t="s">
        <v>307</v>
      </c>
      <c r="B49" t="s">
        <v>361</v>
      </c>
      <c r="C49" t="s">
        <v>309</v>
      </c>
      <c r="D49" t="s">
        <v>310</v>
      </c>
      <c r="E49" t="s">
        <v>394</v>
      </c>
      <c r="F49" t="s">
        <v>48</v>
      </c>
      <c r="G49" t="s">
        <v>40</v>
      </c>
      <c r="H49" t="s">
        <v>362</v>
      </c>
      <c r="I49" t="s">
        <v>363</v>
      </c>
      <c r="J49" t="s">
        <v>224</v>
      </c>
      <c r="K49" t="s">
        <v>364</v>
      </c>
      <c r="L49" t="s">
        <v>11</v>
      </c>
    </row>
    <row r="50" spans="1:12" x14ac:dyDescent="0.25">
      <c r="A50" t="s">
        <v>307</v>
      </c>
      <c r="B50" t="s">
        <v>361</v>
      </c>
      <c r="C50" t="s">
        <v>309</v>
      </c>
      <c r="D50" t="s">
        <v>310</v>
      </c>
      <c r="E50" t="s">
        <v>394</v>
      </c>
      <c r="F50" t="s">
        <v>48</v>
      </c>
      <c r="G50" t="s">
        <v>40</v>
      </c>
      <c r="H50" t="s">
        <v>362</v>
      </c>
      <c r="I50" t="s">
        <v>363</v>
      </c>
      <c r="J50" t="s">
        <v>244</v>
      </c>
      <c r="K50" t="s">
        <v>364</v>
      </c>
      <c r="L50" t="s">
        <v>11</v>
      </c>
    </row>
    <row r="51" spans="1:12" x14ac:dyDescent="0.25">
      <c r="A51" t="s">
        <v>307</v>
      </c>
      <c r="B51" t="s">
        <v>308</v>
      </c>
      <c r="C51" t="s">
        <v>309</v>
      </c>
      <c r="D51" t="s">
        <v>310</v>
      </c>
      <c r="E51" t="s">
        <v>394</v>
      </c>
      <c r="F51" t="s">
        <v>48</v>
      </c>
      <c r="G51" t="s">
        <v>40</v>
      </c>
      <c r="H51" t="s">
        <v>328</v>
      </c>
      <c r="I51" t="s">
        <v>314</v>
      </c>
      <c r="J51" t="s">
        <v>402</v>
      </c>
      <c r="K51" t="s">
        <v>403</v>
      </c>
      <c r="L51" t="s">
        <v>11</v>
      </c>
    </row>
    <row r="52" spans="1:12" x14ac:dyDescent="0.25">
      <c r="A52" t="s">
        <v>307</v>
      </c>
      <c r="B52" t="s">
        <v>308</v>
      </c>
      <c r="C52" t="s">
        <v>309</v>
      </c>
      <c r="D52" t="s">
        <v>310</v>
      </c>
      <c r="E52" t="s">
        <v>394</v>
      </c>
      <c r="F52" t="s">
        <v>48</v>
      </c>
      <c r="G52" t="s">
        <v>40</v>
      </c>
      <c r="H52" t="s">
        <v>404</v>
      </c>
      <c r="I52" t="s">
        <v>314</v>
      </c>
      <c r="J52" t="s">
        <v>226</v>
      </c>
      <c r="K52" t="s">
        <v>405</v>
      </c>
      <c r="L52" t="s">
        <v>11</v>
      </c>
    </row>
    <row r="53" spans="1:12" x14ac:dyDescent="0.25">
      <c r="A53" t="s">
        <v>307</v>
      </c>
      <c r="B53" t="s">
        <v>308</v>
      </c>
      <c r="C53" t="s">
        <v>309</v>
      </c>
      <c r="D53" t="s">
        <v>310</v>
      </c>
      <c r="E53" t="s">
        <v>394</v>
      </c>
      <c r="F53" t="s">
        <v>48</v>
      </c>
      <c r="G53" t="s">
        <v>40</v>
      </c>
      <c r="H53" t="s">
        <v>358</v>
      </c>
      <c r="I53" t="s">
        <v>314</v>
      </c>
      <c r="J53" t="s">
        <v>223</v>
      </c>
      <c r="K53" t="s">
        <v>359</v>
      </c>
      <c r="L53" t="s">
        <v>11</v>
      </c>
    </row>
    <row r="54" spans="1:12" x14ac:dyDescent="0.25">
      <c r="A54" t="s">
        <v>307</v>
      </c>
      <c r="B54" t="s">
        <v>322</v>
      </c>
      <c r="C54" t="s">
        <v>309</v>
      </c>
      <c r="D54" t="s">
        <v>310</v>
      </c>
      <c r="E54" t="s">
        <v>394</v>
      </c>
      <c r="F54" t="s">
        <v>312</v>
      </c>
      <c r="G54" t="s">
        <v>40</v>
      </c>
      <c r="H54" t="s">
        <v>376</v>
      </c>
      <c r="I54" t="s">
        <v>324</v>
      </c>
      <c r="J54" t="s">
        <v>271</v>
      </c>
      <c r="K54" t="s">
        <v>377</v>
      </c>
      <c r="L54" t="s">
        <v>11</v>
      </c>
    </row>
    <row r="55" spans="1:12" x14ac:dyDescent="0.25">
      <c r="A55" t="s">
        <v>307</v>
      </c>
      <c r="B55" t="s">
        <v>322</v>
      </c>
      <c r="C55" t="s">
        <v>309</v>
      </c>
      <c r="D55" t="s">
        <v>310</v>
      </c>
      <c r="E55" t="s">
        <v>394</v>
      </c>
      <c r="F55" t="s">
        <v>312</v>
      </c>
      <c r="G55" t="s">
        <v>40</v>
      </c>
      <c r="H55" t="s">
        <v>376</v>
      </c>
      <c r="I55" t="s">
        <v>324</v>
      </c>
      <c r="J55" t="s">
        <v>273</v>
      </c>
      <c r="K55" t="s">
        <v>377</v>
      </c>
      <c r="L55" t="s">
        <v>11</v>
      </c>
    </row>
    <row r="56" spans="1:12" x14ac:dyDescent="0.25">
      <c r="A56" t="s">
        <v>307</v>
      </c>
      <c r="B56" t="s">
        <v>308</v>
      </c>
      <c r="C56" t="s">
        <v>309</v>
      </c>
      <c r="D56" t="s">
        <v>310</v>
      </c>
      <c r="E56" t="s">
        <v>394</v>
      </c>
      <c r="F56" t="s">
        <v>312</v>
      </c>
      <c r="G56" t="s">
        <v>40</v>
      </c>
      <c r="H56" t="s">
        <v>406</v>
      </c>
      <c r="I56" t="s">
        <v>314</v>
      </c>
      <c r="J56" t="s">
        <v>274</v>
      </c>
      <c r="K56" t="s">
        <v>407</v>
      </c>
      <c r="L56" t="s">
        <v>11</v>
      </c>
    </row>
    <row r="57" spans="1:12" x14ac:dyDescent="0.25">
      <c r="A57" t="s">
        <v>307</v>
      </c>
      <c r="B57" t="s">
        <v>308</v>
      </c>
      <c r="C57" t="s">
        <v>309</v>
      </c>
      <c r="D57" t="s">
        <v>310</v>
      </c>
      <c r="E57" t="s">
        <v>394</v>
      </c>
      <c r="F57" t="s">
        <v>312</v>
      </c>
      <c r="G57" t="s">
        <v>40</v>
      </c>
      <c r="H57" t="s">
        <v>408</v>
      </c>
      <c r="I57" t="s">
        <v>314</v>
      </c>
      <c r="J57" t="s">
        <v>272</v>
      </c>
      <c r="K57" t="s">
        <v>409</v>
      </c>
      <c r="L57" t="s">
        <v>11</v>
      </c>
    </row>
    <row r="58" spans="1:12" x14ac:dyDescent="0.25">
      <c r="A58" t="s">
        <v>307</v>
      </c>
      <c r="B58" t="s">
        <v>308</v>
      </c>
      <c r="C58" t="s">
        <v>309</v>
      </c>
      <c r="D58" t="s">
        <v>310</v>
      </c>
      <c r="E58" t="s">
        <v>394</v>
      </c>
      <c r="F58" t="s">
        <v>312</v>
      </c>
      <c r="G58" t="s">
        <v>39</v>
      </c>
      <c r="H58" t="s">
        <v>410</v>
      </c>
      <c r="I58" t="s">
        <v>314</v>
      </c>
      <c r="J58" t="s">
        <v>248</v>
      </c>
      <c r="K58" t="s">
        <v>411</v>
      </c>
      <c r="L58" t="s">
        <v>11</v>
      </c>
    </row>
    <row r="59" spans="1:12" x14ac:dyDescent="0.25">
      <c r="A59" t="s">
        <v>307</v>
      </c>
      <c r="B59" t="s">
        <v>308</v>
      </c>
      <c r="C59" t="s">
        <v>309</v>
      </c>
      <c r="D59" t="s">
        <v>310</v>
      </c>
      <c r="E59" t="s">
        <v>394</v>
      </c>
      <c r="F59" t="s">
        <v>312</v>
      </c>
      <c r="G59" t="s">
        <v>39</v>
      </c>
      <c r="H59" t="s">
        <v>384</v>
      </c>
      <c r="I59" t="s">
        <v>314</v>
      </c>
      <c r="J59" t="s">
        <v>412</v>
      </c>
      <c r="K59" t="s">
        <v>413</v>
      </c>
      <c r="L59" t="s">
        <v>11</v>
      </c>
    </row>
    <row r="60" spans="1:12" x14ac:dyDescent="0.25">
      <c r="A60" t="s">
        <v>307</v>
      </c>
      <c r="B60" t="s">
        <v>308</v>
      </c>
      <c r="C60" t="s">
        <v>309</v>
      </c>
      <c r="D60" t="s">
        <v>310</v>
      </c>
      <c r="E60" t="s">
        <v>394</v>
      </c>
      <c r="F60" t="s">
        <v>312</v>
      </c>
      <c r="G60" t="s">
        <v>39</v>
      </c>
      <c r="H60" t="s">
        <v>384</v>
      </c>
      <c r="I60" t="s">
        <v>314</v>
      </c>
      <c r="J60" t="s">
        <v>240</v>
      </c>
      <c r="K60" t="s">
        <v>414</v>
      </c>
      <c r="L60" t="s">
        <v>11</v>
      </c>
    </row>
    <row r="61" spans="1:12" x14ac:dyDescent="0.25">
      <c r="A61" t="s">
        <v>307</v>
      </c>
      <c r="B61" t="s">
        <v>308</v>
      </c>
      <c r="C61" t="s">
        <v>309</v>
      </c>
      <c r="D61" t="s">
        <v>310</v>
      </c>
      <c r="E61" t="s">
        <v>415</v>
      </c>
      <c r="F61" t="s">
        <v>48</v>
      </c>
      <c r="G61" t="s">
        <v>40</v>
      </c>
      <c r="H61" t="s">
        <v>328</v>
      </c>
      <c r="I61" t="s">
        <v>314</v>
      </c>
      <c r="J61" t="s">
        <v>282</v>
      </c>
      <c r="K61" t="s">
        <v>416</v>
      </c>
      <c r="L61" t="s">
        <v>11</v>
      </c>
    </row>
    <row r="62" spans="1:12" x14ac:dyDescent="0.25">
      <c r="A62" t="s">
        <v>307</v>
      </c>
      <c r="B62" t="s">
        <v>308</v>
      </c>
      <c r="C62" t="s">
        <v>309</v>
      </c>
      <c r="D62" t="s">
        <v>310</v>
      </c>
      <c r="E62" t="s">
        <v>415</v>
      </c>
      <c r="F62" t="s">
        <v>48</v>
      </c>
      <c r="G62" t="s">
        <v>40</v>
      </c>
      <c r="H62" t="s">
        <v>384</v>
      </c>
      <c r="I62" t="s">
        <v>314</v>
      </c>
      <c r="J62" t="s">
        <v>263</v>
      </c>
      <c r="K62" t="s">
        <v>417</v>
      </c>
      <c r="L62" t="s">
        <v>11</v>
      </c>
    </row>
    <row r="63" spans="1:12" x14ac:dyDescent="0.25">
      <c r="A63" t="s">
        <v>307</v>
      </c>
      <c r="B63" t="s">
        <v>308</v>
      </c>
      <c r="C63" t="s">
        <v>309</v>
      </c>
      <c r="D63" t="s">
        <v>310</v>
      </c>
      <c r="E63" t="s">
        <v>415</v>
      </c>
      <c r="F63" t="s">
        <v>48</v>
      </c>
      <c r="G63" t="s">
        <v>40</v>
      </c>
      <c r="H63" t="s">
        <v>384</v>
      </c>
      <c r="I63" t="s">
        <v>314</v>
      </c>
      <c r="J63" t="s">
        <v>264</v>
      </c>
      <c r="K63" t="s">
        <v>417</v>
      </c>
      <c r="L63" t="s">
        <v>11</v>
      </c>
    </row>
    <row r="64" spans="1:12" x14ac:dyDescent="0.25">
      <c r="A64" t="s">
        <v>307</v>
      </c>
      <c r="B64" t="s">
        <v>317</v>
      </c>
      <c r="C64" t="s">
        <v>309</v>
      </c>
      <c r="D64" t="s">
        <v>310</v>
      </c>
      <c r="E64" t="s">
        <v>415</v>
      </c>
      <c r="F64" t="s">
        <v>312</v>
      </c>
      <c r="G64" t="s">
        <v>40</v>
      </c>
      <c r="H64" t="s">
        <v>418</v>
      </c>
      <c r="I64" t="s">
        <v>419</v>
      </c>
      <c r="J64" t="s">
        <v>420</v>
      </c>
      <c r="K64" t="s">
        <v>421</v>
      </c>
      <c r="L64" t="s">
        <v>11</v>
      </c>
    </row>
    <row r="65" spans="1:12" x14ac:dyDescent="0.25">
      <c r="A65" t="s">
        <v>307</v>
      </c>
      <c r="B65" t="s">
        <v>308</v>
      </c>
      <c r="C65" t="s">
        <v>309</v>
      </c>
      <c r="D65" t="s">
        <v>310</v>
      </c>
      <c r="E65" t="s">
        <v>415</v>
      </c>
      <c r="F65" t="s">
        <v>48</v>
      </c>
      <c r="G65" t="s">
        <v>39</v>
      </c>
      <c r="H65" t="s">
        <v>384</v>
      </c>
      <c r="I65" t="s">
        <v>314</v>
      </c>
      <c r="J65" t="s">
        <v>422</v>
      </c>
      <c r="K65" t="s">
        <v>385</v>
      </c>
      <c r="L65" t="s">
        <v>11</v>
      </c>
    </row>
    <row r="66" spans="1:12" x14ac:dyDescent="0.25">
      <c r="A66" t="s">
        <v>307</v>
      </c>
      <c r="B66" t="s">
        <v>322</v>
      </c>
      <c r="C66" t="s">
        <v>309</v>
      </c>
      <c r="D66" t="s">
        <v>310</v>
      </c>
      <c r="E66" t="s">
        <v>415</v>
      </c>
      <c r="F66" t="s">
        <v>48</v>
      </c>
      <c r="G66" t="s">
        <v>39</v>
      </c>
      <c r="H66" t="s">
        <v>376</v>
      </c>
      <c r="I66" t="s">
        <v>324</v>
      </c>
      <c r="J66" t="s">
        <v>423</v>
      </c>
      <c r="K66" t="s">
        <v>377</v>
      </c>
      <c r="L66" t="s">
        <v>11</v>
      </c>
    </row>
    <row r="67" spans="1:12" x14ac:dyDescent="0.25">
      <c r="A67" t="s">
        <v>307</v>
      </c>
      <c r="B67" t="s">
        <v>308</v>
      </c>
      <c r="C67" t="s">
        <v>309</v>
      </c>
      <c r="D67" t="s">
        <v>310</v>
      </c>
      <c r="E67" t="s">
        <v>415</v>
      </c>
      <c r="F67" t="s">
        <v>312</v>
      </c>
      <c r="G67" t="s">
        <v>39</v>
      </c>
      <c r="H67" t="s">
        <v>410</v>
      </c>
      <c r="I67" t="s">
        <v>314</v>
      </c>
      <c r="J67" t="s">
        <v>424</v>
      </c>
      <c r="K67" t="s">
        <v>425</v>
      </c>
      <c r="L67" t="s">
        <v>11</v>
      </c>
    </row>
    <row r="68" spans="1:12" x14ac:dyDescent="0.25">
      <c r="A68" t="s">
        <v>307</v>
      </c>
      <c r="B68" t="s">
        <v>322</v>
      </c>
      <c r="C68" t="s">
        <v>309</v>
      </c>
      <c r="D68" t="s">
        <v>310</v>
      </c>
      <c r="E68" t="s">
        <v>426</v>
      </c>
      <c r="F68" t="s">
        <v>48</v>
      </c>
      <c r="G68" t="s">
        <v>40</v>
      </c>
      <c r="H68" t="s">
        <v>376</v>
      </c>
      <c r="I68" t="s">
        <v>324</v>
      </c>
      <c r="J68" t="s">
        <v>285</v>
      </c>
      <c r="K68" t="s">
        <v>377</v>
      </c>
      <c r="L68" t="s">
        <v>11</v>
      </c>
    </row>
    <row r="69" spans="1:12" x14ac:dyDescent="0.25">
      <c r="A69" t="s">
        <v>307</v>
      </c>
      <c r="B69" t="s">
        <v>308</v>
      </c>
      <c r="C69" t="s">
        <v>309</v>
      </c>
      <c r="D69" t="s">
        <v>310</v>
      </c>
      <c r="E69" t="s">
        <v>426</v>
      </c>
      <c r="F69" t="s">
        <v>48</v>
      </c>
      <c r="G69" t="s">
        <v>40</v>
      </c>
      <c r="H69" t="s">
        <v>404</v>
      </c>
      <c r="I69" t="s">
        <v>314</v>
      </c>
      <c r="J69" t="s">
        <v>427</v>
      </c>
      <c r="K69" t="s">
        <v>405</v>
      </c>
      <c r="L69" t="s">
        <v>11</v>
      </c>
    </row>
    <row r="70" spans="1:12" x14ac:dyDescent="0.25">
      <c r="A70" t="s">
        <v>307</v>
      </c>
      <c r="B70" t="s">
        <v>308</v>
      </c>
      <c r="C70" t="s">
        <v>309</v>
      </c>
      <c r="D70" t="s">
        <v>310</v>
      </c>
      <c r="E70" t="s">
        <v>426</v>
      </c>
      <c r="F70" t="s">
        <v>48</v>
      </c>
      <c r="G70" t="s">
        <v>40</v>
      </c>
      <c r="H70" t="s">
        <v>404</v>
      </c>
      <c r="I70" t="s">
        <v>314</v>
      </c>
      <c r="J70" t="s">
        <v>277</v>
      </c>
      <c r="K70" t="s">
        <v>405</v>
      </c>
      <c r="L70" t="s">
        <v>11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DE605-7B63-44A2-9967-244EFFEE5BBF}">
  <sheetPr codeName="Munka6">
    <tabColor indexed="11"/>
  </sheetPr>
  <dimension ref="A1:AS140"/>
  <sheetViews>
    <sheetView workbookViewId="0">
      <selection sqref="A1:R22"/>
    </sheetView>
  </sheetViews>
  <sheetFormatPr defaultRowHeight="13.2" x14ac:dyDescent="0.25"/>
  <cols>
    <col min="1" max="2" width="3.33203125" customWidth="1"/>
    <col min="3" max="3" width="4.6640625" customWidth="1"/>
    <col min="4" max="4" width="8.5546875" customWidth="1"/>
    <col min="5" max="5" width="4.33203125" customWidth="1"/>
    <col min="6" max="6" width="12.6640625" customWidth="1"/>
    <col min="7" max="7" width="2.6640625" customWidth="1"/>
    <col min="8" max="8" width="7.6640625" customWidth="1"/>
    <col min="9" max="9" width="5.88671875" customWidth="1"/>
    <col min="10" max="10" width="1.6640625" style="13" customWidth="1"/>
    <col min="11" max="11" width="10.6640625" customWidth="1"/>
    <col min="12" max="12" width="1.6640625" style="13" customWidth="1"/>
    <col min="13" max="13" width="10.6640625" customWidth="1"/>
    <col min="14" max="14" width="1.6640625" style="14" customWidth="1"/>
    <col min="15" max="15" width="10.6640625" customWidth="1"/>
    <col min="16" max="16" width="1.6640625" style="13" customWidth="1"/>
    <col min="17" max="17" width="10.6640625" customWidth="1"/>
    <col min="18" max="18" width="1.6640625" style="14" customWidth="1"/>
    <col min="19" max="19" width="9.109375" hidden="1" customWidth="1"/>
    <col min="20" max="20" width="8.6640625" customWidth="1"/>
    <col min="21" max="21" width="9.109375" hidden="1" customWidth="1"/>
    <col min="25" max="27" width="0" hidden="1" customWidth="1"/>
    <col min="28" max="28" width="10.33203125" hidden="1" customWidth="1"/>
    <col min="29" max="34" width="0" hidden="1" customWidth="1"/>
    <col min="35" max="37" width="9.109375" style="233" customWidth="1"/>
  </cols>
  <sheetData>
    <row r="1" spans="1:45" s="15" customFormat="1" ht="21.75" customHeight="1" x14ac:dyDescent="0.25">
      <c r="A1" s="79" t="e">
        <f>#REF!</f>
        <v>#REF!</v>
      </c>
      <c r="B1" s="79"/>
      <c r="C1" s="80"/>
      <c r="D1" s="80"/>
      <c r="E1" s="80"/>
      <c r="F1" s="80"/>
      <c r="G1" s="80"/>
      <c r="H1" s="79"/>
      <c r="I1" s="81"/>
      <c r="J1" s="82"/>
      <c r="K1" s="83" t="s">
        <v>30</v>
      </c>
      <c r="L1" s="84"/>
      <c r="M1" s="85"/>
      <c r="N1" s="82"/>
      <c r="O1" s="82" t="s">
        <v>11</v>
      </c>
      <c r="P1" s="82"/>
      <c r="Q1" s="80"/>
      <c r="R1" s="82"/>
      <c r="T1" s="132"/>
      <c r="U1" s="132"/>
      <c r="V1" s="132"/>
      <c r="W1" s="132"/>
      <c r="X1" s="132"/>
      <c r="Y1" s="132"/>
      <c r="Z1" s="132"/>
      <c r="AA1" s="132"/>
      <c r="AB1" s="225" t="e">
        <f>IF($Y$5=1,CONCATENATE(VLOOKUP($Y$3,$AA$2:$AH$14,2)),CONCATENATE(VLOOKUP($Y$3,$AA$16:$AH$25,2)))</f>
        <v>#REF!</v>
      </c>
      <c r="AC1" s="225" t="e">
        <f>IF($Y$5=1,CONCATENATE(VLOOKUP($Y$3,$AA$2:$AH$14,3)),CONCATENATE(VLOOKUP($Y$3,$AA$16:$AH$25,3)))</f>
        <v>#REF!</v>
      </c>
      <c r="AD1" s="225" t="e">
        <f>IF($Y$5=1,CONCATENATE(VLOOKUP($Y$3,$AA$2:$AH$14,4)),CONCATENATE(VLOOKUP($Y$3,$AA$16:$AH$25,4)))</f>
        <v>#REF!</v>
      </c>
      <c r="AE1" s="225" t="e">
        <f>IF($Y$5=1,CONCATENATE(VLOOKUP($Y$3,$AA$2:$AH$14,5)),CONCATENATE(VLOOKUP($Y$3,$AA$16:$AH$25,5)))</f>
        <v>#REF!</v>
      </c>
      <c r="AF1" s="225" t="e">
        <f>IF($Y$5=1,CONCATENATE(VLOOKUP($Y$3,$AA$2:$AH$14,6)),CONCATENATE(VLOOKUP($Y$3,$AA$16:$AH$25,6)))</f>
        <v>#REF!</v>
      </c>
      <c r="AG1" s="225" t="e">
        <f>IF($Y$5=1,CONCATENATE(VLOOKUP($Y$3,$AA$2:$AH$14,7)),CONCATENATE(VLOOKUP($Y$3,$AA$16:$AH$25,7)))</f>
        <v>#REF!</v>
      </c>
      <c r="AH1" s="225" t="e">
        <f>IF($Y$5=1,CONCATENATE(VLOOKUP($Y$3,$AA$2:$AH$14,8)),CONCATENATE(VLOOKUP($Y$3,$AA$16:$AH$25,8)))</f>
        <v>#REF!</v>
      </c>
      <c r="AI1" s="230"/>
      <c r="AJ1" s="230"/>
      <c r="AK1" s="230"/>
    </row>
    <row r="2" spans="1:45" s="12" customFormat="1" x14ac:dyDescent="0.25">
      <c r="A2" s="86" t="s">
        <v>29</v>
      </c>
      <c r="B2" s="87"/>
      <c r="C2" s="87"/>
      <c r="D2" s="87"/>
      <c r="E2" s="87" t="e">
        <f>#REF!</f>
        <v>#REF!</v>
      </c>
      <c r="F2" s="87"/>
      <c r="G2" s="88"/>
      <c r="H2" s="89"/>
      <c r="I2" s="89"/>
      <c r="J2" s="90"/>
      <c r="K2" s="84"/>
      <c r="L2" s="84"/>
      <c r="M2" s="84"/>
      <c r="N2" s="90"/>
      <c r="O2" s="89"/>
      <c r="P2" s="90"/>
      <c r="Q2" s="89"/>
      <c r="R2" s="90"/>
      <c r="T2" s="125"/>
      <c r="U2" s="125"/>
      <c r="V2" s="125"/>
      <c r="W2" s="125"/>
      <c r="X2" s="125"/>
      <c r="Y2" s="214"/>
      <c r="Z2" s="213"/>
      <c r="AA2" s="213" t="s">
        <v>39</v>
      </c>
      <c r="AB2" s="223">
        <v>300</v>
      </c>
      <c r="AC2" s="223">
        <v>250</v>
      </c>
      <c r="AD2" s="223">
        <v>200</v>
      </c>
      <c r="AE2" s="223">
        <v>150</v>
      </c>
      <c r="AF2" s="223">
        <v>120</v>
      </c>
      <c r="AG2" s="223">
        <v>90</v>
      </c>
      <c r="AH2" s="223">
        <v>40</v>
      </c>
      <c r="AI2" s="198"/>
      <c r="AJ2" s="198"/>
      <c r="AK2" s="198"/>
      <c r="AL2" s="125"/>
      <c r="AM2" s="125"/>
      <c r="AN2" s="125"/>
      <c r="AO2" s="125"/>
      <c r="AP2" s="125"/>
      <c r="AQ2" s="125"/>
      <c r="AR2" s="125"/>
      <c r="AS2" s="125"/>
    </row>
    <row r="3" spans="1:45" s="3" customFormat="1" ht="11.25" customHeight="1" x14ac:dyDescent="0.25">
      <c r="A3" s="7" t="s">
        <v>13</v>
      </c>
      <c r="B3" s="7"/>
      <c r="C3" s="7"/>
      <c r="D3" s="7"/>
      <c r="E3" s="7"/>
      <c r="F3" s="7"/>
      <c r="G3" s="7" t="s">
        <v>12</v>
      </c>
      <c r="H3" s="7"/>
      <c r="I3" s="7"/>
      <c r="J3" s="16"/>
      <c r="K3" s="7" t="s">
        <v>16</v>
      </c>
      <c r="L3" s="16"/>
      <c r="M3" s="7"/>
      <c r="N3" s="16"/>
      <c r="O3" s="7"/>
      <c r="P3" s="16"/>
      <c r="Q3" s="7"/>
      <c r="R3" s="8" t="s">
        <v>17</v>
      </c>
      <c r="T3" s="126"/>
      <c r="U3" s="126"/>
      <c r="V3" s="126"/>
      <c r="W3" s="126"/>
      <c r="X3" s="126"/>
      <c r="Y3" s="213" t="str">
        <f>IF(K4="OB","A",IF(K4="IX","W",IF(K4="","",K4)))</f>
        <v/>
      </c>
      <c r="Z3" s="213"/>
      <c r="AA3" s="213" t="s">
        <v>40</v>
      </c>
      <c r="AB3" s="223">
        <v>280</v>
      </c>
      <c r="AC3" s="223">
        <v>230</v>
      </c>
      <c r="AD3" s="223">
        <v>180</v>
      </c>
      <c r="AE3" s="223">
        <v>140</v>
      </c>
      <c r="AF3" s="223">
        <v>80</v>
      </c>
      <c r="AG3" s="223">
        <v>0</v>
      </c>
      <c r="AH3" s="223">
        <v>0</v>
      </c>
      <c r="AI3" s="198"/>
      <c r="AJ3" s="198"/>
      <c r="AK3" s="198"/>
      <c r="AL3" s="126"/>
      <c r="AM3" s="126"/>
      <c r="AN3" s="126"/>
      <c r="AO3" s="126"/>
      <c r="AP3" s="126"/>
      <c r="AQ3" s="126"/>
      <c r="AR3" s="126"/>
      <c r="AS3" s="126"/>
    </row>
    <row r="4" spans="1:45" s="4" customFormat="1" ht="11.25" customHeight="1" thickBot="1" x14ac:dyDescent="0.3">
      <c r="A4" s="249" t="e">
        <f>#REF!</f>
        <v>#REF!</v>
      </c>
      <c r="B4" s="249"/>
      <c r="C4" s="249"/>
      <c r="D4" s="91"/>
      <c r="E4" s="92"/>
      <c r="F4" s="92"/>
      <c r="G4" s="92" t="e">
        <f>#REF!</f>
        <v>#REF!</v>
      </c>
      <c r="H4" s="93"/>
      <c r="I4" s="92"/>
      <c r="J4" s="94"/>
      <c r="K4" s="95"/>
      <c r="L4" s="94"/>
      <c r="M4" s="96"/>
      <c r="N4" s="94"/>
      <c r="O4" s="92"/>
      <c r="P4" s="94"/>
      <c r="Q4" s="92"/>
      <c r="R4" s="97" t="e">
        <f>#REF!</f>
        <v>#REF!</v>
      </c>
      <c r="T4" s="127"/>
      <c r="U4" s="127"/>
      <c r="V4" s="127"/>
      <c r="W4" s="127"/>
      <c r="X4" s="127"/>
      <c r="Y4" s="213"/>
      <c r="Z4" s="213"/>
      <c r="AA4" s="213" t="s">
        <v>65</v>
      </c>
      <c r="AB4" s="223">
        <v>250</v>
      </c>
      <c r="AC4" s="223">
        <v>200</v>
      </c>
      <c r="AD4" s="223">
        <v>150</v>
      </c>
      <c r="AE4" s="223">
        <v>120</v>
      </c>
      <c r="AF4" s="223">
        <v>90</v>
      </c>
      <c r="AG4" s="223">
        <v>60</v>
      </c>
      <c r="AH4" s="223">
        <v>25</v>
      </c>
      <c r="AI4" s="198"/>
      <c r="AJ4" s="198"/>
      <c r="AK4" s="198"/>
      <c r="AL4" s="127"/>
      <c r="AM4" s="127"/>
      <c r="AN4" s="127"/>
      <c r="AO4" s="127"/>
      <c r="AP4" s="127"/>
      <c r="AQ4" s="127"/>
      <c r="AR4" s="127"/>
      <c r="AS4" s="127"/>
    </row>
    <row r="5" spans="1:45" s="3" customFormat="1" x14ac:dyDescent="0.25">
      <c r="A5" s="17"/>
      <c r="B5" s="18" t="s">
        <v>1</v>
      </c>
      <c r="C5" s="78" t="s">
        <v>23</v>
      </c>
      <c r="D5" s="18" t="s">
        <v>22</v>
      </c>
      <c r="E5" s="18" t="s">
        <v>20</v>
      </c>
      <c r="F5" s="19" t="s">
        <v>14</v>
      </c>
      <c r="G5" s="19" t="s">
        <v>15</v>
      </c>
      <c r="H5" s="19"/>
      <c r="I5" s="19" t="s">
        <v>18</v>
      </c>
      <c r="J5" s="19"/>
      <c r="K5" s="18" t="s">
        <v>21</v>
      </c>
      <c r="L5" s="20"/>
      <c r="M5" s="18" t="s">
        <v>36</v>
      </c>
      <c r="N5" s="20"/>
      <c r="O5" s="18" t="s">
        <v>35</v>
      </c>
      <c r="P5" s="20"/>
      <c r="Q5" s="18"/>
      <c r="R5" s="21"/>
      <c r="T5" s="126"/>
      <c r="U5" s="126"/>
      <c r="V5" s="126"/>
      <c r="W5" s="126"/>
      <c r="X5" s="126"/>
      <c r="Y5" s="213" t="e">
        <f>IF(OR(#REF!="F1",#REF!="F2",#REF!="N1",#REF!="N2"),1,2)</f>
        <v>#REF!</v>
      </c>
      <c r="Z5" s="213"/>
      <c r="AA5" s="213" t="s">
        <v>66</v>
      </c>
      <c r="AB5" s="223">
        <v>200</v>
      </c>
      <c r="AC5" s="223">
        <v>150</v>
      </c>
      <c r="AD5" s="223">
        <v>120</v>
      </c>
      <c r="AE5" s="223">
        <v>90</v>
      </c>
      <c r="AF5" s="223">
        <v>60</v>
      </c>
      <c r="AG5" s="223">
        <v>40</v>
      </c>
      <c r="AH5" s="223">
        <v>15</v>
      </c>
      <c r="AI5" s="198"/>
      <c r="AJ5" s="198"/>
      <c r="AK5" s="198"/>
      <c r="AL5" s="126"/>
      <c r="AM5" s="126"/>
      <c r="AN5" s="126"/>
      <c r="AO5" s="126"/>
      <c r="AP5" s="126"/>
      <c r="AQ5" s="126"/>
      <c r="AR5" s="126"/>
      <c r="AS5" s="126"/>
    </row>
    <row r="6" spans="1:45" s="3" customFormat="1" ht="11.1" customHeight="1" thickBot="1" x14ac:dyDescent="0.3">
      <c r="A6" s="217"/>
      <c r="B6" s="218"/>
      <c r="C6" s="218"/>
      <c r="D6" s="218"/>
      <c r="E6" s="218"/>
      <c r="F6" s="217" t="str">
        <f>IF(Y3="","",CONCATENATE(VLOOKUP(Y3,AB1:AH1,4)," pont"))</f>
        <v/>
      </c>
      <c r="G6" s="219"/>
      <c r="H6" s="220"/>
      <c r="I6" s="219"/>
      <c r="J6" s="221"/>
      <c r="K6" s="218" t="str">
        <f>IF(Y3="","",CONCATENATE(VLOOKUP(Y3,AB1:AH1,3)," pont"))</f>
        <v/>
      </c>
      <c r="L6" s="221"/>
      <c r="M6" s="218" t="str">
        <f>IF(Y3="","",CONCATENATE(VLOOKUP(Y3,AB1:AH1,2)," pont"))</f>
        <v/>
      </c>
      <c r="N6" s="221"/>
      <c r="O6" s="218" t="str">
        <f>IF(Y3="","",CONCATENATE(VLOOKUP(Y3,AB1:AH1,1)," pont"))</f>
        <v/>
      </c>
      <c r="P6" s="221"/>
      <c r="Q6" s="218"/>
      <c r="R6" s="222"/>
      <c r="T6" s="126"/>
      <c r="U6" s="126"/>
      <c r="V6" s="126"/>
      <c r="W6" s="126"/>
      <c r="X6" s="126"/>
      <c r="Y6" s="213"/>
      <c r="Z6" s="213"/>
      <c r="AA6" s="213" t="s">
        <v>67</v>
      </c>
      <c r="AB6" s="223">
        <v>150</v>
      </c>
      <c r="AC6" s="223">
        <v>120</v>
      </c>
      <c r="AD6" s="223">
        <v>90</v>
      </c>
      <c r="AE6" s="223">
        <v>60</v>
      </c>
      <c r="AF6" s="223">
        <v>40</v>
      </c>
      <c r="AG6" s="223">
        <v>25</v>
      </c>
      <c r="AH6" s="223">
        <v>10</v>
      </c>
      <c r="AI6" s="198"/>
      <c r="AJ6" s="198"/>
      <c r="AK6" s="198"/>
      <c r="AL6" s="126"/>
      <c r="AM6" s="126"/>
      <c r="AN6" s="126"/>
      <c r="AO6" s="126"/>
      <c r="AP6" s="126"/>
      <c r="AQ6" s="126"/>
      <c r="AR6" s="126"/>
      <c r="AS6" s="126"/>
    </row>
    <row r="7" spans="1:45" s="6" customFormat="1" ht="12.9" customHeight="1" x14ac:dyDescent="0.25">
      <c r="A7" s="22">
        <v>1</v>
      </c>
      <c r="B7" s="98" t="str">
        <f>IF($E7="","",VLOOKUP($E7,#REF!,14))</f>
        <v/>
      </c>
      <c r="C7" s="99" t="str">
        <f>IF($E7="","",VLOOKUP($E7,#REF!,15))</f>
        <v/>
      </c>
      <c r="D7" s="99" t="str">
        <f>IF($E7="","",VLOOKUP($E7,#REF!,5))</f>
        <v/>
      </c>
      <c r="E7" s="100"/>
      <c r="F7" s="101" t="str">
        <f>UPPER(IF($E7="","",VLOOKUP($E7,#REF!,2)))</f>
        <v/>
      </c>
      <c r="G7" s="101" t="str">
        <f>IF($E7="","",VLOOKUP($E7,#REF!,3))</f>
        <v/>
      </c>
      <c r="H7" s="101"/>
      <c r="I7" s="101" t="str">
        <f>IF($E7="","",VLOOKUP($E7,#REF!,4))</f>
        <v/>
      </c>
      <c r="J7" s="102"/>
      <c r="K7" s="103"/>
      <c r="L7" s="103"/>
      <c r="M7" s="103"/>
      <c r="N7" s="103"/>
      <c r="O7" s="23"/>
      <c r="P7" s="24"/>
      <c r="Q7" s="25"/>
      <c r="R7" s="26"/>
      <c r="S7" s="27"/>
      <c r="T7" s="27"/>
      <c r="U7" s="128" t="e">
        <f>#REF!</f>
        <v>#REF!</v>
      </c>
      <c r="V7" s="27"/>
      <c r="W7" s="27"/>
      <c r="X7" s="27"/>
      <c r="Y7" s="213"/>
      <c r="Z7" s="213"/>
      <c r="AA7" s="213" t="s">
        <v>68</v>
      </c>
      <c r="AB7" s="223">
        <v>120</v>
      </c>
      <c r="AC7" s="223">
        <v>90</v>
      </c>
      <c r="AD7" s="223">
        <v>60</v>
      </c>
      <c r="AE7" s="223">
        <v>40</v>
      </c>
      <c r="AF7" s="223">
        <v>25</v>
      </c>
      <c r="AG7" s="223">
        <v>10</v>
      </c>
      <c r="AH7" s="223">
        <v>5</v>
      </c>
      <c r="AI7" s="198"/>
      <c r="AJ7" s="198"/>
      <c r="AK7" s="198"/>
      <c r="AL7" s="27"/>
      <c r="AM7" s="27"/>
      <c r="AN7" s="27"/>
      <c r="AO7" s="27"/>
      <c r="AP7" s="27"/>
      <c r="AQ7" s="27"/>
      <c r="AR7" s="27"/>
      <c r="AS7" s="27"/>
    </row>
    <row r="8" spans="1:45" s="6" customFormat="1" ht="12.9" customHeight="1" x14ac:dyDescent="0.25">
      <c r="A8" s="28"/>
      <c r="B8" s="104"/>
      <c r="C8" s="105"/>
      <c r="D8" s="105"/>
      <c r="E8" s="55"/>
      <c r="F8" s="106"/>
      <c r="G8" s="106"/>
      <c r="H8" s="107"/>
      <c r="I8" s="238" t="s">
        <v>0</v>
      </c>
      <c r="J8" s="29"/>
      <c r="K8" s="108" t="str">
        <f>UPPER(IF(OR(J8="a",J8="as"),F7,IF(OR(J8="b",J8="bs"),F9,)))</f>
        <v/>
      </c>
      <c r="L8" s="108"/>
      <c r="M8" s="103"/>
      <c r="N8" s="103"/>
      <c r="O8" s="23"/>
      <c r="P8" s="24"/>
      <c r="Q8" s="25"/>
      <c r="R8" s="26"/>
      <c r="S8" s="27"/>
      <c r="T8" s="27"/>
      <c r="U8" s="129" t="e">
        <f>#REF!</f>
        <v>#REF!</v>
      </c>
      <c r="V8" s="27"/>
      <c r="W8" s="27"/>
      <c r="X8" s="27"/>
      <c r="Y8" s="213"/>
      <c r="Z8" s="213"/>
      <c r="AA8" s="213" t="s">
        <v>69</v>
      </c>
      <c r="AB8" s="223">
        <v>90</v>
      </c>
      <c r="AC8" s="223">
        <v>60</v>
      </c>
      <c r="AD8" s="223">
        <v>40</v>
      </c>
      <c r="AE8" s="223">
        <v>25</v>
      </c>
      <c r="AF8" s="223">
        <v>10</v>
      </c>
      <c r="AG8" s="223">
        <v>5</v>
      </c>
      <c r="AH8" s="223">
        <v>2</v>
      </c>
      <c r="AI8" s="198"/>
      <c r="AJ8" s="198"/>
      <c r="AK8" s="198"/>
      <c r="AL8" s="27"/>
      <c r="AM8" s="27"/>
      <c r="AN8" s="27"/>
      <c r="AO8" s="27"/>
      <c r="AP8" s="27"/>
      <c r="AQ8" s="27"/>
      <c r="AR8" s="27"/>
      <c r="AS8" s="27"/>
    </row>
    <row r="9" spans="1:45" s="6" customFormat="1" ht="12.9" customHeight="1" x14ac:dyDescent="0.25">
      <c r="A9" s="28">
        <v>2</v>
      </c>
      <c r="B9" s="98" t="str">
        <f>IF($E9="","",VLOOKUP($E9,#REF!,14))</f>
        <v/>
      </c>
      <c r="C9" s="99" t="str">
        <f>IF($E9="","",VLOOKUP($E9,#REF!,15))</f>
        <v/>
      </c>
      <c r="D9" s="99" t="str">
        <f>IF($E9="","",VLOOKUP($E9,#REF!,5))</f>
        <v/>
      </c>
      <c r="E9" s="234"/>
      <c r="F9" s="151" t="str">
        <f>UPPER(IF($E9="","",VLOOKUP($E9,#REF!,2)))</f>
        <v/>
      </c>
      <c r="G9" s="151" t="str">
        <f>IF($E9="","",VLOOKUP($E9,#REF!,3))</f>
        <v/>
      </c>
      <c r="H9" s="151"/>
      <c r="I9" s="151" t="str">
        <f>IF($E9="","",VLOOKUP($E9,#REF!,4))</f>
        <v/>
      </c>
      <c r="J9" s="110"/>
      <c r="K9" s="103"/>
      <c r="L9" s="111"/>
      <c r="M9" s="103"/>
      <c r="N9" s="103"/>
      <c r="O9" s="23"/>
      <c r="P9" s="24"/>
      <c r="Q9" s="25"/>
      <c r="R9" s="26"/>
      <c r="S9" s="27"/>
      <c r="T9" s="27"/>
      <c r="U9" s="129" t="e">
        <f>#REF!</f>
        <v>#REF!</v>
      </c>
      <c r="V9" s="27"/>
      <c r="W9" s="27"/>
      <c r="X9" s="27"/>
      <c r="Y9" s="213"/>
      <c r="Z9" s="213"/>
      <c r="AA9" s="213" t="s">
        <v>70</v>
      </c>
      <c r="AB9" s="223">
        <v>60</v>
      </c>
      <c r="AC9" s="223">
        <v>40</v>
      </c>
      <c r="AD9" s="223">
        <v>25</v>
      </c>
      <c r="AE9" s="223">
        <v>10</v>
      </c>
      <c r="AF9" s="223">
        <v>5</v>
      </c>
      <c r="AG9" s="223">
        <v>2</v>
      </c>
      <c r="AH9" s="223">
        <v>1</v>
      </c>
      <c r="AI9" s="198"/>
      <c r="AJ9" s="198"/>
      <c r="AK9" s="198"/>
      <c r="AL9" s="27"/>
      <c r="AM9" s="27"/>
      <c r="AN9" s="27"/>
      <c r="AO9" s="27"/>
      <c r="AP9" s="27"/>
      <c r="AQ9" s="27"/>
      <c r="AR9" s="27"/>
      <c r="AS9" s="27"/>
    </row>
    <row r="10" spans="1:45" s="6" customFormat="1" ht="12.9" customHeight="1" x14ac:dyDescent="0.25">
      <c r="A10" s="28"/>
      <c r="B10" s="104"/>
      <c r="C10" s="105"/>
      <c r="D10" s="105"/>
      <c r="E10" s="235"/>
      <c r="F10" s="236"/>
      <c r="G10" s="236"/>
      <c r="H10" s="237"/>
      <c r="I10" s="236"/>
      <c r="J10" s="112"/>
      <c r="K10" s="238" t="s">
        <v>0</v>
      </c>
      <c r="L10" s="30"/>
      <c r="M10" s="108" t="str">
        <f>UPPER(IF(OR(L10="a",L10="as"),K8,IF(OR(L10="b",L10="bs"),K12,)))</f>
        <v/>
      </c>
      <c r="N10" s="113"/>
      <c r="O10" s="114"/>
      <c r="P10" s="114"/>
      <c r="Q10" s="25"/>
      <c r="R10" s="26"/>
      <c r="S10" s="27"/>
      <c r="T10" s="27"/>
      <c r="U10" s="129" t="e">
        <f>#REF!</f>
        <v>#REF!</v>
      </c>
      <c r="V10" s="27"/>
      <c r="W10" s="27"/>
      <c r="X10" s="27"/>
      <c r="Y10" s="213"/>
      <c r="Z10" s="213"/>
      <c r="AA10" s="213" t="s">
        <v>71</v>
      </c>
      <c r="AB10" s="223">
        <v>40</v>
      </c>
      <c r="AC10" s="223">
        <v>25</v>
      </c>
      <c r="AD10" s="223">
        <v>15</v>
      </c>
      <c r="AE10" s="223">
        <v>7</v>
      </c>
      <c r="AF10" s="223">
        <v>4</v>
      </c>
      <c r="AG10" s="223">
        <v>1</v>
      </c>
      <c r="AH10" s="223">
        <v>0</v>
      </c>
      <c r="AI10" s="198"/>
      <c r="AJ10" s="198"/>
      <c r="AK10" s="198"/>
      <c r="AL10" s="27"/>
      <c r="AM10" s="27"/>
      <c r="AN10" s="27"/>
      <c r="AO10" s="27"/>
      <c r="AP10" s="27"/>
      <c r="AQ10" s="27"/>
      <c r="AR10" s="27"/>
      <c r="AS10" s="27"/>
    </row>
    <row r="11" spans="1:45" s="6" customFormat="1" ht="12.9" customHeight="1" x14ac:dyDescent="0.25">
      <c r="A11" s="28">
        <v>3</v>
      </c>
      <c r="B11" s="98" t="str">
        <f>IF($E11="","",VLOOKUP($E11,#REF!,14))</f>
        <v/>
      </c>
      <c r="C11" s="99" t="str">
        <f>IF($E11="","",VLOOKUP($E11,#REF!,15))</f>
        <v/>
      </c>
      <c r="D11" s="99" t="str">
        <f>IF($E11="","",VLOOKUP($E11,#REF!,5))</f>
        <v/>
      </c>
      <c r="E11" s="234"/>
      <c r="F11" s="151" t="str">
        <f>UPPER(IF($E11="","",VLOOKUP($E11,#REF!,2)))</f>
        <v/>
      </c>
      <c r="G11" s="151" t="str">
        <f>IF($E11="","",VLOOKUP($E11,#REF!,3))</f>
        <v/>
      </c>
      <c r="H11" s="151"/>
      <c r="I11" s="151" t="str">
        <f>IF($E11="","",VLOOKUP($E11,#REF!,4))</f>
        <v/>
      </c>
      <c r="J11" s="102"/>
      <c r="K11" s="103"/>
      <c r="L11" s="115"/>
      <c r="M11" s="103"/>
      <c r="N11" s="116"/>
      <c r="O11" s="114"/>
      <c r="P11" s="114"/>
      <c r="Q11" s="25"/>
      <c r="R11" s="26"/>
      <c r="S11" s="27"/>
      <c r="T11" s="27"/>
      <c r="U11" s="129" t="e">
        <f>#REF!</f>
        <v>#REF!</v>
      </c>
      <c r="V11" s="27"/>
      <c r="W11" s="27"/>
      <c r="X11" s="27"/>
      <c r="Y11" s="213"/>
      <c r="Z11" s="213"/>
      <c r="AA11" s="213" t="s">
        <v>72</v>
      </c>
      <c r="AB11" s="223">
        <v>25</v>
      </c>
      <c r="AC11" s="223">
        <v>15</v>
      </c>
      <c r="AD11" s="223">
        <v>10</v>
      </c>
      <c r="AE11" s="223">
        <v>6</v>
      </c>
      <c r="AF11" s="223">
        <v>3</v>
      </c>
      <c r="AG11" s="223">
        <v>1</v>
      </c>
      <c r="AH11" s="223">
        <v>0</v>
      </c>
      <c r="AI11" s="198"/>
      <c r="AJ11" s="198"/>
      <c r="AK11" s="198"/>
      <c r="AL11" s="27"/>
      <c r="AM11" s="27"/>
      <c r="AN11" s="27"/>
      <c r="AO11" s="27"/>
      <c r="AP11" s="27"/>
      <c r="AQ11" s="27"/>
      <c r="AR11" s="27"/>
      <c r="AS11" s="27"/>
    </row>
    <row r="12" spans="1:45" s="6" customFormat="1" ht="12.9" customHeight="1" x14ac:dyDescent="0.25">
      <c r="A12" s="28"/>
      <c r="B12" s="104"/>
      <c r="C12" s="105"/>
      <c r="D12" s="105"/>
      <c r="E12" s="235"/>
      <c r="F12" s="236"/>
      <c r="G12" s="236"/>
      <c r="H12" s="237"/>
      <c r="I12" s="238" t="s">
        <v>0</v>
      </c>
      <c r="J12" s="29"/>
      <c r="K12" s="108" t="str">
        <f>UPPER(IF(OR(J12="a",J12="as"),F11,IF(OR(J12="b",J12="bs"),F13,)))</f>
        <v/>
      </c>
      <c r="L12" s="117"/>
      <c r="M12" s="103"/>
      <c r="N12" s="116"/>
      <c r="O12" s="114"/>
      <c r="P12" s="114"/>
      <c r="Q12" s="25"/>
      <c r="R12" s="26"/>
      <c r="S12" s="27"/>
      <c r="T12" s="27"/>
      <c r="U12" s="129" t="e">
        <f>#REF!</f>
        <v>#REF!</v>
      </c>
      <c r="V12" s="27"/>
      <c r="W12" s="27"/>
      <c r="X12" s="27"/>
      <c r="Y12" s="213"/>
      <c r="Z12" s="213"/>
      <c r="AA12" s="213" t="s">
        <v>75</v>
      </c>
      <c r="AB12" s="223">
        <v>15</v>
      </c>
      <c r="AC12" s="223">
        <v>10</v>
      </c>
      <c r="AD12" s="223">
        <v>6</v>
      </c>
      <c r="AE12" s="223">
        <v>3</v>
      </c>
      <c r="AF12" s="223">
        <v>1</v>
      </c>
      <c r="AG12" s="223">
        <v>0</v>
      </c>
      <c r="AH12" s="223">
        <v>0</v>
      </c>
      <c r="AI12" s="198"/>
      <c r="AJ12" s="198"/>
      <c r="AK12" s="198"/>
      <c r="AL12" s="27"/>
      <c r="AM12" s="27"/>
      <c r="AN12" s="27"/>
      <c r="AO12" s="27"/>
      <c r="AP12" s="27"/>
      <c r="AQ12" s="27"/>
      <c r="AR12" s="27"/>
      <c r="AS12" s="27"/>
    </row>
    <row r="13" spans="1:45" s="6" customFormat="1" ht="12.9" customHeight="1" x14ac:dyDescent="0.25">
      <c r="A13" s="28">
        <v>4</v>
      </c>
      <c r="B13" s="98" t="str">
        <f>IF($E13="","",VLOOKUP($E13,#REF!,14))</f>
        <v/>
      </c>
      <c r="C13" s="99" t="str">
        <f>IF($E13="","",VLOOKUP($E13,#REF!,15))</f>
        <v/>
      </c>
      <c r="D13" s="99" t="str">
        <f>IF($E13="","",VLOOKUP($E13,#REF!,5))</f>
        <v/>
      </c>
      <c r="E13" s="234"/>
      <c r="F13" s="151" t="str">
        <f>UPPER(IF($E13="","",VLOOKUP($E13,#REF!,2)))</f>
        <v/>
      </c>
      <c r="G13" s="151" t="str">
        <f>IF($E13="","",VLOOKUP($E13,#REF!,3))</f>
        <v/>
      </c>
      <c r="H13" s="151"/>
      <c r="I13" s="151" t="str">
        <f>IF($E13="","",VLOOKUP($E13,#REF!,4))</f>
        <v/>
      </c>
      <c r="J13" s="118"/>
      <c r="K13" s="103"/>
      <c r="L13" s="103"/>
      <c r="M13" s="103"/>
      <c r="N13" s="116"/>
      <c r="O13" s="114"/>
      <c r="P13" s="114"/>
      <c r="Q13" s="25"/>
      <c r="R13" s="26"/>
      <c r="S13" s="27"/>
      <c r="T13" s="27"/>
      <c r="U13" s="129" t="e">
        <f>#REF!</f>
        <v>#REF!</v>
      </c>
      <c r="V13" s="27"/>
      <c r="W13" s="27"/>
      <c r="X13" s="27"/>
      <c r="Y13" s="213"/>
      <c r="Z13" s="213"/>
      <c r="AA13" s="213" t="s">
        <v>73</v>
      </c>
      <c r="AB13" s="223">
        <v>10</v>
      </c>
      <c r="AC13" s="223">
        <v>6</v>
      </c>
      <c r="AD13" s="223">
        <v>3</v>
      </c>
      <c r="AE13" s="223">
        <v>1</v>
      </c>
      <c r="AF13" s="223">
        <v>0</v>
      </c>
      <c r="AG13" s="223">
        <v>0</v>
      </c>
      <c r="AH13" s="223">
        <v>0</v>
      </c>
      <c r="AI13" s="198"/>
      <c r="AJ13" s="198"/>
      <c r="AK13" s="198"/>
      <c r="AL13" s="27"/>
      <c r="AM13" s="27"/>
      <c r="AN13" s="27"/>
      <c r="AO13" s="27"/>
      <c r="AP13" s="27"/>
      <c r="AQ13" s="27"/>
      <c r="AR13" s="27"/>
      <c r="AS13" s="27"/>
    </row>
    <row r="14" spans="1:45" s="6" customFormat="1" ht="12.9" customHeight="1" x14ac:dyDescent="0.25">
      <c r="A14" s="28"/>
      <c r="B14" s="104"/>
      <c r="C14" s="105"/>
      <c r="D14" s="105"/>
      <c r="E14" s="235"/>
      <c r="F14" s="236"/>
      <c r="G14" s="236"/>
      <c r="H14" s="237"/>
      <c r="I14" s="236"/>
      <c r="J14" s="112"/>
      <c r="K14" s="103"/>
      <c r="L14" s="103"/>
      <c r="M14" s="238" t="s">
        <v>0</v>
      </c>
      <c r="N14" s="30"/>
      <c r="O14" s="108" t="str">
        <f>UPPER(IF(OR(N14="a",N14="as"),M10,IF(OR(N14="b",N14="bs"),M18,)))</f>
        <v/>
      </c>
      <c r="P14" s="113"/>
      <c r="Q14" s="25"/>
      <c r="R14" s="26"/>
      <c r="S14" s="27"/>
      <c r="T14" s="27"/>
      <c r="U14" s="129" t="e">
        <f>#REF!</f>
        <v>#REF!</v>
      </c>
      <c r="V14" s="27"/>
      <c r="W14" s="27"/>
      <c r="X14" s="27"/>
      <c r="Y14" s="213"/>
      <c r="Z14" s="213"/>
      <c r="AA14" s="213" t="s">
        <v>74</v>
      </c>
      <c r="AB14" s="223">
        <v>3</v>
      </c>
      <c r="AC14" s="223">
        <v>2</v>
      </c>
      <c r="AD14" s="223">
        <v>1</v>
      </c>
      <c r="AE14" s="223">
        <v>0</v>
      </c>
      <c r="AF14" s="223">
        <v>0</v>
      </c>
      <c r="AG14" s="223">
        <v>0</v>
      </c>
      <c r="AH14" s="223">
        <v>0</v>
      </c>
      <c r="AI14" s="198"/>
      <c r="AJ14" s="198"/>
      <c r="AK14" s="198"/>
      <c r="AL14" s="27"/>
      <c r="AM14" s="27"/>
      <c r="AN14" s="27"/>
      <c r="AO14" s="27"/>
      <c r="AP14" s="27"/>
      <c r="AQ14" s="27"/>
      <c r="AR14" s="27"/>
      <c r="AS14" s="27"/>
    </row>
    <row r="15" spans="1:45" s="6" customFormat="1" ht="12.9" customHeight="1" x14ac:dyDescent="0.25">
      <c r="A15" s="150">
        <v>5</v>
      </c>
      <c r="B15" s="98" t="str">
        <f>IF($E15="","",VLOOKUP($E15,#REF!,14))</f>
        <v/>
      </c>
      <c r="C15" s="99" t="str">
        <f>IF($E15="","",VLOOKUP($E15,#REF!,15))</f>
        <v/>
      </c>
      <c r="D15" s="99" t="str">
        <f>IF($E15="","",VLOOKUP($E15,#REF!,5))</f>
        <v/>
      </c>
      <c r="E15" s="234"/>
      <c r="F15" s="151" t="str">
        <f>UPPER(IF($E15="","",VLOOKUP($E15,#REF!,2)))</f>
        <v/>
      </c>
      <c r="G15" s="151" t="str">
        <f>IF($E15="","",VLOOKUP($E15,#REF!,3))</f>
        <v/>
      </c>
      <c r="H15" s="151"/>
      <c r="I15" s="151" t="str">
        <f>IF($E15="","",VLOOKUP($E15,#REF!,4))</f>
        <v/>
      </c>
      <c r="J15" s="120"/>
      <c r="K15" s="103"/>
      <c r="L15" s="103"/>
      <c r="M15" s="103"/>
      <c r="N15" s="116"/>
      <c r="O15" s="103"/>
      <c r="P15" s="149"/>
      <c r="Q15" s="71"/>
      <c r="R15" s="26"/>
      <c r="S15" s="27"/>
      <c r="T15" s="27"/>
      <c r="U15" s="129" t="e">
        <f>#REF!</f>
        <v>#REF!</v>
      </c>
      <c r="V15" s="27"/>
      <c r="W15" s="27"/>
      <c r="X15" s="27"/>
      <c r="Y15" s="213"/>
      <c r="Z15" s="213"/>
      <c r="AA15" s="213"/>
      <c r="AB15" s="213"/>
      <c r="AC15" s="213"/>
      <c r="AD15" s="213"/>
      <c r="AE15" s="213"/>
      <c r="AF15" s="213"/>
      <c r="AG15" s="213"/>
      <c r="AH15" s="213"/>
      <c r="AI15" s="198"/>
      <c r="AJ15" s="198"/>
      <c r="AK15" s="198"/>
      <c r="AL15" s="27"/>
      <c r="AM15" s="27"/>
      <c r="AN15" s="27"/>
      <c r="AO15" s="27"/>
      <c r="AP15" s="27"/>
      <c r="AQ15" s="27"/>
      <c r="AR15" s="27"/>
      <c r="AS15" s="27"/>
    </row>
    <row r="16" spans="1:45" s="6" customFormat="1" ht="12.9" customHeight="1" thickBot="1" x14ac:dyDescent="0.3">
      <c r="A16" s="28"/>
      <c r="B16" s="104"/>
      <c r="C16" s="105"/>
      <c r="D16" s="105"/>
      <c r="E16" s="235"/>
      <c r="F16" s="236"/>
      <c r="G16" s="236"/>
      <c r="H16" s="237"/>
      <c r="I16" s="238" t="s">
        <v>0</v>
      </c>
      <c r="J16" s="29"/>
      <c r="K16" s="108" t="str">
        <f>UPPER(IF(OR(J16="a",J16="as"),F15,IF(OR(J16="b",J16="bs"),F17,)))</f>
        <v/>
      </c>
      <c r="L16" s="108"/>
      <c r="M16" s="103"/>
      <c r="N16" s="116"/>
      <c r="O16" s="238"/>
      <c r="P16" s="149"/>
      <c r="Q16" s="71"/>
      <c r="R16" s="26"/>
      <c r="S16" s="27"/>
      <c r="T16" s="27"/>
      <c r="U16" s="130" t="e">
        <f>#REF!</f>
        <v>#REF!</v>
      </c>
      <c r="V16" s="27"/>
      <c r="W16" s="27"/>
      <c r="X16" s="27"/>
      <c r="Y16" s="213"/>
      <c r="Z16" s="213"/>
      <c r="AA16" s="213" t="s">
        <v>39</v>
      </c>
      <c r="AB16" s="223">
        <v>150</v>
      </c>
      <c r="AC16" s="223">
        <v>120</v>
      </c>
      <c r="AD16" s="223">
        <v>90</v>
      </c>
      <c r="AE16" s="223">
        <v>60</v>
      </c>
      <c r="AF16" s="223">
        <v>40</v>
      </c>
      <c r="AG16" s="223">
        <v>25</v>
      </c>
      <c r="AH16" s="223">
        <v>15</v>
      </c>
      <c r="AI16" s="198"/>
      <c r="AJ16" s="198"/>
      <c r="AK16" s="198"/>
      <c r="AL16" s="27"/>
      <c r="AM16" s="27"/>
      <c r="AN16" s="27"/>
      <c r="AO16" s="27"/>
      <c r="AP16" s="27"/>
      <c r="AQ16" s="27"/>
      <c r="AR16" s="27"/>
      <c r="AS16" s="27"/>
    </row>
    <row r="17" spans="1:45" s="6" customFormat="1" ht="12.9" customHeight="1" x14ac:dyDescent="0.25">
      <c r="A17" s="28">
        <v>6</v>
      </c>
      <c r="B17" s="98" t="str">
        <f>IF($E17="","",VLOOKUP($E17,#REF!,14))</f>
        <v/>
      </c>
      <c r="C17" s="99" t="str">
        <f>IF($E17="","",VLOOKUP($E17,#REF!,15))</f>
        <v/>
      </c>
      <c r="D17" s="99" t="str">
        <f>IF($E17="","",VLOOKUP($E17,#REF!,5))</f>
        <v/>
      </c>
      <c r="E17" s="234"/>
      <c r="F17" s="151" t="str">
        <f>UPPER(IF($E17="","",VLOOKUP($E17,#REF!,2)))</f>
        <v/>
      </c>
      <c r="G17" s="151" t="str">
        <f>IF($E17="","",VLOOKUP($E17,#REF!,3))</f>
        <v/>
      </c>
      <c r="H17" s="151"/>
      <c r="I17" s="151" t="str">
        <f>IF($E17="","",VLOOKUP($E17,#REF!,4))</f>
        <v/>
      </c>
      <c r="J17" s="110"/>
      <c r="K17" s="103"/>
      <c r="L17" s="111"/>
      <c r="M17" s="103"/>
      <c r="N17" s="116"/>
      <c r="O17" s="114"/>
      <c r="P17" s="149"/>
      <c r="Q17" s="71"/>
      <c r="R17" s="26"/>
      <c r="S17" s="27"/>
      <c r="T17" s="27"/>
      <c r="U17" s="27"/>
      <c r="V17" s="27"/>
      <c r="W17" s="27"/>
      <c r="X17" s="27"/>
      <c r="Y17" s="213"/>
      <c r="Z17" s="213"/>
      <c r="AA17" s="213" t="s">
        <v>65</v>
      </c>
      <c r="AB17" s="223">
        <v>120</v>
      </c>
      <c r="AC17" s="223">
        <v>90</v>
      </c>
      <c r="AD17" s="223">
        <v>60</v>
      </c>
      <c r="AE17" s="223">
        <v>40</v>
      </c>
      <c r="AF17" s="223">
        <v>25</v>
      </c>
      <c r="AG17" s="223">
        <v>15</v>
      </c>
      <c r="AH17" s="223">
        <v>8</v>
      </c>
      <c r="AI17" s="198"/>
      <c r="AJ17" s="198"/>
      <c r="AK17" s="198"/>
      <c r="AL17" s="27"/>
      <c r="AM17" s="27"/>
      <c r="AN17" s="27"/>
      <c r="AO17" s="27"/>
      <c r="AP17" s="27"/>
      <c r="AQ17" s="27"/>
      <c r="AR17" s="27"/>
      <c r="AS17" s="27"/>
    </row>
    <row r="18" spans="1:45" s="6" customFormat="1" ht="12.9" customHeight="1" x14ac:dyDescent="0.25">
      <c r="A18" s="28"/>
      <c r="B18" s="104"/>
      <c r="C18" s="105"/>
      <c r="D18" s="105"/>
      <c r="E18" s="235"/>
      <c r="F18" s="236"/>
      <c r="G18" s="236"/>
      <c r="H18" s="237"/>
      <c r="I18" s="236"/>
      <c r="J18" s="112"/>
      <c r="K18" s="238" t="s">
        <v>0</v>
      </c>
      <c r="L18" s="30"/>
      <c r="M18" s="108" t="str">
        <f>UPPER(IF(OR(L18="a",L18="as"),K16,IF(OR(L18="b",L18="bs"),K20,)))</f>
        <v/>
      </c>
      <c r="N18" s="121"/>
      <c r="O18" s="114"/>
      <c r="P18" s="149"/>
      <c r="Q18" s="71"/>
      <c r="R18" s="26"/>
      <c r="S18" s="27"/>
      <c r="T18" s="27"/>
      <c r="U18" s="27"/>
      <c r="V18" s="27"/>
      <c r="W18" s="27"/>
      <c r="X18" s="27"/>
      <c r="Y18" s="213"/>
      <c r="Z18" s="213"/>
      <c r="AA18" s="213" t="s">
        <v>66</v>
      </c>
      <c r="AB18" s="223">
        <v>90</v>
      </c>
      <c r="AC18" s="223">
        <v>60</v>
      </c>
      <c r="AD18" s="223">
        <v>40</v>
      </c>
      <c r="AE18" s="223">
        <v>25</v>
      </c>
      <c r="AF18" s="223">
        <v>15</v>
      </c>
      <c r="AG18" s="223">
        <v>8</v>
      </c>
      <c r="AH18" s="223">
        <v>4</v>
      </c>
      <c r="AI18" s="198"/>
      <c r="AJ18" s="198"/>
      <c r="AK18" s="198"/>
      <c r="AL18" s="27"/>
      <c r="AM18" s="27"/>
      <c r="AN18" s="27"/>
      <c r="AO18" s="27"/>
      <c r="AP18" s="27"/>
      <c r="AQ18" s="27"/>
      <c r="AR18" s="27"/>
      <c r="AS18" s="27"/>
    </row>
    <row r="19" spans="1:45" s="6" customFormat="1" ht="12.9" customHeight="1" x14ac:dyDescent="0.25">
      <c r="A19" s="28">
        <v>7</v>
      </c>
      <c r="B19" s="98" t="str">
        <f>IF($E19="","",VLOOKUP($E19,#REF!,14))</f>
        <v/>
      </c>
      <c r="C19" s="99" t="str">
        <f>IF($E19="","",VLOOKUP($E19,#REF!,15))</f>
        <v/>
      </c>
      <c r="D19" s="99" t="str">
        <f>IF($E19="","",VLOOKUP($E19,#REF!,5))</f>
        <v/>
      </c>
      <c r="E19" s="234"/>
      <c r="F19" s="151" t="str">
        <f>UPPER(IF($E19="","",VLOOKUP($E19,#REF!,2)))</f>
        <v/>
      </c>
      <c r="G19" s="151" t="str">
        <f>IF($E19="","",VLOOKUP($E19,#REF!,3))</f>
        <v/>
      </c>
      <c r="H19" s="151"/>
      <c r="I19" s="151" t="str">
        <f>IF($E19="","",VLOOKUP($E19,#REF!,4))</f>
        <v/>
      </c>
      <c r="J19" s="102"/>
      <c r="K19" s="103"/>
      <c r="L19" s="115"/>
      <c r="M19" s="103"/>
      <c r="N19" s="114"/>
      <c r="O19" s="114"/>
      <c r="P19" s="149"/>
      <c r="Q19" s="71"/>
      <c r="R19" s="26"/>
      <c r="S19" s="27"/>
      <c r="T19" s="27"/>
      <c r="U19" s="27"/>
      <c r="V19" s="27"/>
      <c r="W19" s="27"/>
      <c r="X19" s="27"/>
      <c r="Y19" s="213"/>
      <c r="Z19" s="213"/>
      <c r="AA19" s="213" t="s">
        <v>67</v>
      </c>
      <c r="AB19" s="223">
        <v>60</v>
      </c>
      <c r="AC19" s="223">
        <v>40</v>
      </c>
      <c r="AD19" s="223">
        <v>25</v>
      </c>
      <c r="AE19" s="223">
        <v>15</v>
      </c>
      <c r="AF19" s="223">
        <v>8</v>
      </c>
      <c r="AG19" s="223">
        <v>4</v>
      </c>
      <c r="AH19" s="223">
        <v>2</v>
      </c>
      <c r="AI19" s="198"/>
      <c r="AJ19" s="198"/>
      <c r="AK19" s="198"/>
      <c r="AL19" s="27"/>
      <c r="AM19" s="27"/>
      <c r="AN19" s="27"/>
      <c r="AO19" s="27"/>
      <c r="AP19" s="27"/>
      <c r="AQ19" s="27"/>
      <c r="AR19" s="27"/>
      <c r="AS19" s="27"/>
    </row>
    <row r="20" spans="1:45" s="6" customFormat="1" ht="12.9" customHeight="1" x14ac:dyDescent="0.25">
      <c r="A20" s="28"/>
      <c r="B20" s="104"/>
      <c r="C20" s="105"/>
      <c r="D20" s="105"/>
      <c r="E20" s="55"/>
      <c r="F20" s="106"/>
      <c r="G20" s="106"/>
      <c r="H20" s="107"/>
      <c r="I20" s="238" t="s">
        <v>0</v>
      </c>
      <c r="J20" s="29"/>
      <c r="K20" s="108" t="str">
        <f>UPPER(IF(OR(J20="a",J20="as"),F19,IF(OR(J20="b",J20="bs"),F21,)))</f>
        <v/>
      </c>
      <c r="L20" s="117"/>
      <c r="M20" s="103"/>
      <c r="N20" s="114"/>
      <c r="O20" s="114"/>
      <c r="P20" s="149"/>
      <c r="Q20" s="71"/>
      <c r="R20" s="26"/>
      <c r="S20" s="27"/>
      <c r="T20" s="27"/>
      <c r="U20" s="27"/>
      <c r="V20" s="27"/>
      <c r="W20" s="27"/>
      <c r="X20" s="27"/>
      <c r="Y20" s="213"/>
      <c r="Z20" s="213"/>
      <c r="AA20" s="213" t="s">
        <v>68</v>
      </c>
      <c r="AB20" s="223">
        <v>40</v>
      </c>
      <c r="AC20" s="223">
        <v>25</v>
      </c>
      <c r="AD20" s="223">
        <v>15</v>
      </c>
      <c r="AE20" s="223">
        <v>8</v>
      </c>
      <c r="AF20" s="223">
        <v>4</v>
      </c>
      <c r="AG20" s="223">
        <v>2</v>
      </c>
      <c r="AH20" s="223">
        <v>1</v>
      </c>
      <c r="AI20" s="198"/>
      <c r="AJ20" s="198"/>
      <c r="AK20" s="198"/>
      <c r="AL20" s="27"/>
      <c r="AM20" s="27"/>
      <c r="AN20" s="27"/>
      <c r="AO20" s="27"/>
      <c r="AP20" s="27"/>
      <c r="AQ20" s="27"/>
      <c r="AR20" s="27"/>
      <c r="AS20" s="27"/>
    </row>
    <row r="21" spans="1:45" s="6" customFormat="1" ht="12.9" customHeight="1" x14ac:dyDescent="0.25">
      <c r="A21" s="153">
        <v>8</v>
      </c>
      <c r="B21" s="98" t="str">
        <f>IF($E21="","",VLOOKUP($E21,#REF!,14))</f>
        <v/>
      </c>
      <c r="C21" s="99" t="str">
        <f>IF($E21="","",VLOOKUP($E21,#REF!,15))</f>
        <v/>
      </c>
      <c r="D21" s="99" t="str">
        <f>IF($E21="","",VLOOKUP($E21,#REF!,5))</f>
        <v/>
      </c>
      <c r="E21" s="100"/>
      <c r="F21" s="152" t="str">
        <f>UPPER(IF($E21="","",VLOOKUP($E21,#REF!,2)))</f>
        <v/>
      </c>
      <c r="G21" s="152" t="str">
        <f>IF($E21="","",VLOOKUP($E21,#REF!,3))</f>
        <v/>
      </c>
      <c r="H21" s="152"/>
      <c r="I21" s="152" t="str">
        <f>IF($E21="","",VLOOKUP($E21,#REF!,4))</f>
        <v/>
      </c>
      <c r="J21" s="118"/>
      <c r="K21" s="103"/>
      <c r="L21" s="103"/>
      <c r="M21" s="103"/>
      <c r="N21" s="114"/>
      <c r="O21" s="114"/>
      <c r="P21" s="149"/>
      <c r="Q21" s="71"/>
      <c r="R21" s="26"/>
      <c r="S21" s="27"/>
      <c r="T21" s="27"/>
      <c r="U21" s="27"/>
      <c r="V21" s="27"/>
      <c r="W21" s="27"/>
      <c r="X21" s="27"/>
      <c r="Y21" s="213"/>
      <c r="Z21" s="213"/>
      <c r="AA21" s="213" t="s">
        <v>69</v>
      </c>
      <c r="AB21" s="223">
        <v>25</v>
      </c>
      <c r="AC21" s="223">
        <v>15</v>
      </c>
      <c r="AD21" s="223">
        <v>10</v>
      </c>
      <c r="AE21" s="223">
        <v>6</v>
      </c>
      <c r="AF21" s="223">
        <v>3</v>
      </c>
      <c r="AG21" s="223">
        <v>1</v>
      </c>
      <c r="AH21" s="223">
        <v>0</v>
      </c>
      <c r="AI21" s="198"/>
      <c r="AJ21" s="198"/>
      <c r="AK21" s="198"/>
      <c r="AL21" s="27"/>
      <c r="AM21" s="27"/>
      <c r="AN21" s="27"/>
      <c r="AO21" s="27"/>
      <c r="AP21" s="27"/>
      <c r="AQ21" s="27"/>
      <c r="AR21" s="27"/>
      <c r="AS21" s="27"/>
    </row>
    <row r="22" spans="1:45" s="6" customFormat="1" ht="9.6" customHeight="1" x14ac:dyDescent="0.25">
      <c r="A22" s="133"/>
      <c r="B22" s="23"/>
      <c r="C22" s="23"/>
      <c r="D22" s="23"/>
      <c r="E22" s="55"/>
      <c r="F22" s="23"/>
      <c r="G22" s="23"/>
      <c r="H22" s="23"/>
      <c r="I22" s="23"/>
      <c r="J22" s="55"/>
      <c r="K22" s="23"/>
      <c r="L22" s="23"/>
      <c r="M22" s="23"/>
      <c r="N22" s="25"/>
      <c r="O22" s="25"/>
      <c r="P22" s="25"/>
      <c r="Q22" s="25"/>
      <c r="R22" s="26"/>
      <c r="S22" s="27"/>
      <c r="T22" s="27"/>
      <c r="U22" s="27"/>
      <c r="V22" s="27"/>
      <c r="W22" s="27"/>
      <c r="X22" s="27"/>
      <c r="Y22" s="213"/>
      <c r="Z22" s="213"/>
      <c r="AA22" s="213" t="s">
        <v>70</v>
      </c>
      <c r="AB22" s="223">
        <v>15</v>
      </c>
      <c r="AC22" s="223">
        <v>10</v>
      </c>
      <c r="AD22" s="223">
        <v>6</v>
      </c>
      <c r="AE22" s="223">
        <v>3</v>
      </c>
      <c r="AF22" s="223">
        <v>1</v>
      </c>
      <c r="AG22" s="223">
        <v>0</v>
      </c>
      <c r="AH22" s="223">
        <v>0</v>
      </c>
      <c r="AI22" s="198"/>
      <c r="AJ22" s="198"/>
      <c r="AK22" s="198"/>
      <c r="AL22" s="27"/>
      <c r="AM22" s="27"/>
      <c r="AN22" s="27"/>
      <c r="AO22" s="27"/>
      <c r="AP22" s="27"/>
      <c r="AQ22" s="27"/>
      <c r="AR22" s="27"/>
      <c r="AS22" s="27"/>
    </row>
    <row r="23" spans="1:45" s="6" customFormat="1" ht="9.6" customHeight="1" x14ac:dyDescent="0.25">
      <c r="A23" s="56"/>
      <c r="B23" s="55"/>
      <c r="C23" s="55"/>
      <c r="D23" s="55"/>
      <c r="E23" s="55"/>
      <c r="F23" s="23"/>
      <c r="G23" s="23"/>
      <c r="H23" s="27"/>
      <c r="I23" s="123"/>
      <c r="J23" s="55"/>
      <c r="K23" s="23"/>
      <c r="L23" s="23"/>
      <c r="M23" s="23"/>
      <c r="N23" s="25"/>
      <c r="O23" s="25"/>
      <c r="P23" s="25"/>
      <c r="Q23" s="25"/>
      <c r="R23" s="26"/>
      <c r="S23" s="27"/>
      <c r="T23" s="27"/>
      <c r="U23" s="27"/>
      <c r="V23" s="27"/>
      <c r="W23" s="27"/>
      <c r="X23" s="27"/>
      <c r="Y23" s="213"/>
      <c r="Z23" s="213"/>
      <c r="AA23" s="213" t="s">
        <v>71</v>
      </c>
      <c r="AB23" s="223">
        <v>10</v>
      </c>
      <c r="AC23" s="223">
        <v>6</v>
      </c>
      <c r="AD23" s="223">
        <v>3</v>
      </c>
      <c r="AE23" s="223">
        <v>1</v>
      </c>
      <c r="AF23" s="223">
        <v>0</v>
      </c>
      <c r="AG23" s="223">
        <v>0</v>
      </c>
      <c r="AH23" s="223">
        <v>0</v>
      </c>
      <c r="AI23" s="198"/>
      <c r="AJ23" s="198"/>
      <c r="AK23" s="198"/>
      <c r="AL23" s="27"/>
      <c r="AM23" s="27"/>
      <c r="AN23" s="27"/>
      <c r="AO23" s="27"/>
      <c r="AP23" s="27"/>
      <c r="AQ23" s="27"/>
      <c r="AR23" s="27"/>
      <c r="AS23" s="27"/>
    </row>
    <row r="24" spans="1:45" s="6" customFormat="1" ht="9.6" customHeight="1" x14ac:dyDescent="0.25">
      <c r="A24" s="56"/>
      <c r="B24" s="23"/>
      <c r="C24" s="23"/>
      <c r="D24" s="23"/>
      <c r="E24" s="55"/>
      <c r="F24" s="23"/>
      <c r="G24" s="23"/>
      <c r="H24" s="23"/>
      <c r="I24" s="23"/>
      <c r="J24" s="55"/>
      <c r="K24" s="23"/>
      <c r="L24" s="124"/>
      <c r="M24" s="23"/>
      <c r="N24" s="25"/>
      <c r="O24" s="25"/>
      <c r="P24" s="25"/>
      <c r="Q24" s="25"/>
      <c r="R24" s="26"/>
      <c r="S24" s="27"/>
      <c r="T24" s="27"/>
      <c r="U24" s="27"/>
      <c r="V24" s="27"/>
      <c r="W24" s="27"/>
      <c r="X24" s="27"/>
      <c r="Y24" s="213"/>
      <c r="Z24" s="213"/>
      <c r="AA24" s="213" t="s">
        <v>72</v>
      </c>
      <c r="AB24" s="223">
        <v>6</v>
      </c>
      <c r="AC24" s="223">
        <v>3</v>
      </c>
      <c r="AD24" s="223">
        <v>1</v>
      </c>
      <c r="AE24" s="223">
        <v>0</v>
      </c>
      <c r="AF24" s="223">
        <v>0</v>
      </c>
      <c r="AG24" s="223">
        <v>0</v>
      </c>
      <c r="AH24" s="223">
        <v>0</v>
      </c>
      <c r="AI24" s="198"/>
      <c r="AJ24" s="198"/>
      <c r="AK24" s="198"/>
      <c r="AL24" s="27"/>
      <c r="AM24" s="27"/>
      <c r="AN24" s="27"/>
      <c r="AO24" s="27"/>
      <c r="AP24" s="27"/>
      <c r="AQ24" s="27"/>
      <c r="AR24" s="27"/>
      <c r="AS24" s="27"/>
    </row>
    <row r="25" spans="1:45" s="6" customFormat="1" ht="9.6" customHeight="1" x14ac:dyDescent="0.25">
      <c r="A25" s="56"/>
      <c r="B25" s="55"/>
      <c r="C25" s="55"/>
      <c r="D25" s="55"/>
      <c r="E25" s="55"/>
      <c r="F25" s="23"/>
      <c r="G25" s="23"/>
      <c r="H25" s="27"/>
      <c r="I25" s="23"/>
      <c r="J25" s="55"/>
      <c r="K25" s="123"/>
      <c r="L25" s="55"/>
      <c r="M25" s="23"/>
      <c r="N25" s="25"/>
      <c r="O25" s="25"/>
      <c r="P25" s="25"/>
      <c r="Q25" s="25"/>
      <c r="R25" s="26"/>
      <c r="S25" s="27"/>
      <c r="T25" s="27"/>
      <c r="U25" s="27"/>
      <c r="V25" s="27"/>
      <c r="W25" s="27"/>
      <c r="X25" s="27"/>
      <c r="Y25" s="213"/>
      <c r="Z25" s="213"/>
      <c r="AA25" s="213" t="s">
        <v>75</v>
      </c>
      <c r="AB25" s="223">
        <v>3</v>
      </c>
      <c r="AC25" s="223">
        <v>2</v>
      </c>
      <c r="AD25" s="223">
        <v>1</v>
      </c>
      <c r="AE25" s="223">
        <v>0</v>
      </c>
      <c r="AF25" s="223">
        <v>0</v>
      </c>
      <c r="AG25" s="223">
        <v>0</v>
      </c>
      <c r="AH25" s="223">
        <v>0</v>
      </c>
      <c r="AI25" s="198"/>
      <c r="AJ25" s="198"/>
      <c r="AK25" s="198"/>
      <c r="AL25" s="27"/>
      <c r="AM25" s="27"/>
      <c r="AN25" s="27"/>
      <c r="AO25" s="27"/>
      <c r="AP25" s="27"/>
      <c r="AQ25" s="27"/>
      <c r="AR25" s="27"/>
      <c r="AS25" s="27"/>
    </row>
    <row r="26" spans="1:45" s="6" customFormat="1" ht="9.6" customHeight="1" x14ac:dyDescent="0.25">
      <c r="A26" s="56"/>
      <c r="B26" s="23"/>
      <c r="C26" s="23"/>
      <c r="D26" s="23"/>
      <c r="E26" s="55"/>
      <c r="F26" s="23"/>
      <c r="G26" s="23"/>
      <c r="H26" s="23"/>
      <c r="I26" s="23"/>
      <c r="J26" s="55"/>
      <c r="K26" s="23"/>
      <c r="L26" s="23"/>
      <c r="M26" s="23"/>
      <c r="N26" s="25"/>
      <c r="O26" s="25"/>
      <c r="P26" s="25"/>
      <c r="Q26" s="25"/>
      <c r="R26" s="26"/>
      <c r="S26" s="31"/>
      <c r="T26" s="27"/>
      <c r="U26" s="27"/>
      <c r="V26" s="27"/>
      <c r="W26" s="27"/>
      <c r="X26" s="27"/>
      <c r="Y26" s="212"/>
      <c r="Z26" s="212"/>
      <c r="AA26" s="212"/>
      <c r="AB26" s="212"/>
      <c r="AC26" s="212"/>
      <c r="AD26" s="212"/>
      <c r="AE26" s="212"/>
      <c r="AF26" s="212"/>
      <c r="AG26" s="212"/>
      <c r="AH26" s="212"/>
      <c r="AI26" s="198"/>
      <c r="AJ26" s="198"/>
      <c r="AK26" s="198"/>
      <c r="AL26" s="27"/>
      <c r="AM26" s="27"/>
      <c r="AN26" s="27"/>
      <c r="AO26" s="27"/>
      <c r="AP26" s="27"/>
      <c r="AQ26" s="27"/>
      <c r="AR26" s="27"/>
      <c r="AS26" s="27"/>
    </row>
    <row r="27" spans="1:45" s="6" customFormat="1" ht="9.6" customHeight="1" x14ac:dyDescent="0.25">
      <c r="A27" s="56"/>
      <c r="B27" s="55"/>
      <c r="C27" s="55"/>
      <c r="D27" s="55"/>
      <c r="E27" s="55"/>
      <c r="F27" s="23"/>
      <c r="G27" s="23"/>
      <c r="H27" s="27"/>
      <c r="I27" s="123"/>
      <c r="J27" s="55"/>
      <c r="K27" s="23"/>
      <c r="L27" s="23"/>
      <c r="M27" s="23"/>
      <c r="N27" s="25"/>
      <c r="O27" s="25"/>
      <c r="P27" s="25"/>
      <c r="Q27" s="25"/>
      <c r="R27" s="26"/>
      <c r="S27" s="27"/>
      <c r="T27" s="27"/>
      <c r="U27" s="27"/>
      <c r="V27" s="27"/>
      <c r="W27" s="27"/>
      <c r="X27" s="27"/>
      <c r="Y27" s="212"/>
      <c r="Z27" s="212"/>
      <c r="AA27" s="212"/>
      <c r="AB27" s="212"/>
      <c r="AC27" s="212"/>
      <c r="AD27" s="212"/>
      <c r="AE27" s="212"/>
      <c r="AF27" s="212"/>
      <c r="AG27" s="212"/>
      <c r="AH27" s="212"/>
      <c r="AI27" s="198"/>
      <c r="AJ27" s="198"/>
      <c r="AK27" s="198"/>
      <c r="AL27" s="27"/>
      <c r="AM27" s="27"/>
      <c r="AN27" s="27"/>
      <c r="AO27" s="27"/>
      <c r="AP27" s="27"/>
      <c r="AQ27" s="27"/>
      <c r="AR27" s="27"/>
      <c r="AS27" s="27"/>
    </row>
    <row r="28" spans="1:45" s="6" customFormat="1" ht="9.6" customHeight="1" x14ac:dyDescent="0.25">
      <c r="A28" s="56"/>
      <c r="B28" s="23"/>
      <c r="C28" s="23"/>
      <c r="D28" s="23"/>
      <c r="E28" s="55"/>
      <c r="F28" s="23"/>
      <c r="G28" s="23"/>
      <c r="H28" s="23"/>
      <c r="I28" s="23"/>
      <c r="J28" s="55"/>
      <c r="K28" s="23"/>
      <c r="L28" s="23"/>
      <c r="M28" s="23"/>
      <c r="N28" s="25"/>
      <c r="O28" s="25"/>
      <c r="P28" s="25"/>
      <c r="Q28" s="25"/>
      <c r="R28" s="26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31"/>
      <c r="AJ28" s="231"/>
      <c r="AK28" s="231"/>
      <c r="AL28" s="27"/>
      <c r="AM28" s="27"/>
      <c r="AN28" s="27"/>
      <c r="AO28" s="27"/>
      <c r="AP28" s="27"/>
      <c r="AQ28" s="27"/>
      <c r="AR28" s="27"/>
      <c r="AS28" s="27"/>
    </row>
    <row r="29" spans="1:45" s="6" customFormat="1" ht="9.6" customHeight="1" x14ac:dyDescent="0.25">
      <c r="A29" s="56"/>
      <c r="B29" s="55"/>
      <c r="C29" s="55"/>
      <c r="D29" s="55"/>
      <c r="E29" s="55"/>
      <c r="F29" s="23"/>
      <c r="G29" s="23"/>
      <c r="H29" s="27"/>
      <c r="I29" s="23"/>
      <c r="J29" s="55"/>
      <c r="K29" s="23"/>
      <c r="L29" s="23"/>
      <c r="M29" s="123"/>
      <c r="N29" s="55"/>
      <c r="O29" s="23"/>
      <c r="P29" s="25"/>
      <c r="Q29" s="25"/>
      <c r="R29" s="26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31"/>
      <c r="AJ29" s="231"/>
      <c r="AK29" s="231"/>
      <c r="AL29" s="27"/>
      <c r="AM29" s="27"/>
      <c r="AN29" s="27"/>
      <c r="AO29" s="27"/>
      <c r="AP29" s="27"/>
      <c r="AQ29" s="27"/>
      <c r="AR29" s="27"/>
      <c r="AS29" s="27"/>
    </row>
    <row r="30" spans="1:45" s="6" customFormat="1" ht="9.6" customHeight="1" x14ac:dyDescent="0.25">
      <c r="A30" s="56"/>
      <c r="B30" s="23"/>
      <c r="C30" s="23"/>
      <c r="D30" s="23"/>
      <c r="E30" s="55"/>
      <c r="F30" s="23"/>
      <c r="G30" s="23"/>
      <c r="H30" s="23"/>
      <c r="I30" s="23"/>
      <c r="J30" s="55"/>
      <c r="K30" s="23"/>
      <c r="L30" s="23"/>
      <c r="M30" s="23"/>
      <c r="N30" s="25"/>
      <c r="O30" s="23"/>
      <c r="P30" s="25"/>
      <c r="Q30" s="25"/>
      <c r="R30" s="26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31"/>
      <c r="AJ30" s="231"/>
      <c r="AK30" s="231"/>
      <c r="AL30" s="27"/>
      <c r="AM30" s="27"/>
      <c r="AN30" s="27"/>
      <c r="AO30" s="27"/>
      <c r="AP30" s="27"/>
      <c r="AQ30" s="27"/>
      <c r="AR30" s="27"/>
      <c r="AS30" s="27"/>
    </row>
    <row r="31" spans="1:45" s="6" customFormat="1" ht="9.6" customHeight="1" x14ac:dyDescent="0.25">
      <c r="A31" s="56"/>
      <c r="B31" s="55"/>
      <c r="C31" s="55"/>
      <c r="D31" s="55"/>
      <c r="E31" s="55"/>
      <c r="F31" s="23"/>
      <c r="G31" s="23"/>
      <c r="H31" s="27"/>
      <c r="I31" s="123"/>
      <c r="J31" s="55"/>
      <c r="K31" s="23"/>
      <c r="L31" s="23"/>
      <c r="M31" s="23"/>
      <c r="N31" s="25"/>
      <c r="O31" s="25"/>
      <c r="P31" s="25"/>
      <c r="Q31" s="25"/>
      <c r="R31" s="26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31"/>
      <c r="AJ31" s="231"/>
      <c r="AK31" s="231"/>
      <c r="AL31" s="27"/>
      <c r="AM31" s="27"/>
      <c r="AN31" s="27"/>
      <c r="AO31" s="27"/>
      <c r="AP31" s="27"/>
      <c r="AQ31" s="27"/>
      <c r="AR31" s="27"/>
      <c r="AS31" s="27"/>
    </row>
    <row r="32" spans="1:45" s="6" customFormat="1" ht="9.6" customHeight="1" x14ac:dyDescent="0.25">
      <c r="A32" s="56"/>
      <c r="B32" s="23"/>
      <c r="C32" s="23"/>
      <c r="D32" s="23"/>
      <c r="E32" s="55"/>
      <c r="F32" s="23"/>
      <c r="G32" s="23"/>
      <c r="H32" s="23"/>
      <c r="I32" s="23"/>
      <c r="J32" s="55"/>
      <c r="K32" s="23"/>
      <c r="L32" s="124"/>
      <c r="M32" s="23"/>
      <c r="N32" s="25"/>
      <c r="O32" s="25"/>
      <c r="P32" s="25"/>
      <c r="Q32" s="25"/>
      <c r="R32" s="26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31"/>
      <c r="AJ32" s="231"/>
      <c r="AK32" s="231"/>
      <c r="AL32" s="27"/>
      <c r="AM32" s="27"/>
      <c r="AN32" s="27"/>
      <c r="AO32" s="27"/>
      <c r="AP32" s="27"/>
      <c r="AQ32" s="27"/>
      <c r="AR32" s="27"/>
      <c r="AS32" s="27"/>
    </row>
    <row r="33" spans="1:45" s="6" customFormat="1" ht="9.6" customHeight="1" x14ac:dyDescent="0.25">
      <c r="A33" s="56"/>
      <c r="B33" s="55"/>
      <c r="C33" s="55"/>
      <c r="D33" s="55"/>
      <c r="E33" s="55"/>
      <c r="F33" s="23"/>
      <c r="G33" s="23"/>
      <c r="H33" s="27"/>
      <c r="I33" s="23"/>
      <c r="J33" s="55"/>
      <c r="K33" s="123"/>
      <c r="L33" s="55"/>
      <c r="M33" s="23"/>
      <c r="N33" s="25"/>
      <c r="O33" s="25"/>
      <c r="P33" s="25"/>
      <c r="Q33" s="25"/>
      <c r="R33" s="26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31"/>
      <c r="AJ33" s="231"/>
      <c r="AK33" s="231"/>
      <c r="AL33" s="27"/>
      <c r="AM33" s="27"/>
      <c r="AN33" s="27"/>
      <c r="AO33" s="27"/>
      <c r="AP33" s="27"/>
      <c r="AQ33" s="27"/>
      <c r="AR33" s="27"/>
      <c r="AS33" s="27"/>
    </row>
    <row r="34" spans="1:45" s="6" customFormat="1" ht="9.6" customHeight="1" x14ac:dyDescent="0.25">
      <c r="A34" s="56"/>
      <c r="B34" s="23"/>
      <c r="C34" s="23"/>
      <c r="D34" s="23"/>
      <c r="E34" s="55"/>
      <c r="F34" s="23"/>
      <c r="G34" s="23"/>
      <c r="H34" s="23"/>
      <c r="I34" s="23"/>
      <c r="J34" s="55"/>
      <c r="K34" s="23"/>
      <c r="L34" s="23"/>
      <c r="M34" s="23"/>
      <c r="N34" s="25"/>
      <c r="O34" s="25"/>
      <c r="P34" s="25"/>
      <c r="Q34" s="25"/>
      <c r="R34" s="26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31"/>
      <c r="AJ34" s="231"/>
      <c r="AK34" s="231"/>
      <c r="AL34" s="27"/>
      <c r="AM34" s="27"/>
      <c r="AN34" s="27"/>
      <c r="AO34" s="27"/>
      <c r="AP34" s="27"/>
      <c r="AQ34" s="27"/>
      <c r="AR34" s="27"/>
      <c r="AS34" s="27"/>
    </row>
    <row r="35" spans="1:45" s="6" customFormat="1" ht="9.6" customHeight="1" x14ac:dyDescent="0.25">
      <c r="A35" s="56"/>
      <c r="B35" s="55"/>
      <c r="C35" s="55"/>
      <c r="D35" s="55"/>
      <c r="E35" s="55"/>
      <c r="F35" s="23"/>
      <c r="G35" s="23"/>
      <c r="H35" s="27"/>
      <c r="I35" s="123"/>
      <c r="J35" s="55"/>
      <c r="K35" s="23"/>
      <c r="L35" s="23"/>
      <c r="M35" s="23"/>
      <c r="N35" s="25"/>
      <c r="O35" s="25"/>
      <c r="P35" s="25"/>
      <c r="Q35" s="25"/>
      <c r="R35" s="26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31"/>
      <c r="AJ35" s="231"/>
      <c r="AK35" s="231"/>
      <c r="AL35" s="27"/>
      <c r="AM35" s="27"/>
      <c r="AN35" s="27"/>
      <c r="AO35" s="27"/>
      <c r="AP35" s="27"/>
      <c r="AQ35" s="27"/>
      <c r="AR35" s="27"/>
      <c r="AS35" s="27"/>
    </row>
    <row r="36" spans="1:45" s="6" customFormat="1" ht="9.6" customHeight="1" x14ac:dyDescent="0.25">
      <c r="A36" s="133"/>
      <c r="B36" s="23"/>
      <c r="C36" s="23"/>
      <c r="D36" s="23"/>
      <c r="E36" s="55"/>
      <c r="F36" s="23"/>
      <c r="G36" s="23"/>
      <c r="H36" s="23"/>
      <c r="I36" s="23"/>
      <c r="J36" s="55"/>
      <c r="K36" s="23"/>
      <c r="L36" s="23"/>
      <c r="M36" s="23"/>
      <c r="N36" s="23"/>
      <c r="O36" s="23"/>
      <c r="P36" s="23"/>
      <c r="Q36" s="25"/>
      <c r="R36" s="26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31"/>
      <c r="AJ36" s="231"/>
      <c r="AK36" s="231"/>
      <c r="AL36" s="27"/>
      <c r="AM36" s="27"/>
      <c r="AN36" s="27"/>
      <c r="AO36" s="27"/>
      <c r="AP36" s="27"/>
      <c r="AQ36" s="27"/>
      <c r="AR36" s="27"/>
      <c r="AS36" s="27"/>
    </row>
    <row r="37" spans="1:45" s="6" customFormat="1" ht="9.6" customHeight="1" x14ac:dyDescent="0.25">
      <c r="A37" s="56"/>
      <c r="B37" s="55"/>
      <c r="C37" s="55"/>
      <c r="D37" s="55"/>
      <c r="E37" s="55"/>
      <c r="F37" s="119"/>
      <c r="G37" s="119"/>
      <c r="H37" s="122"/>
      <c r="I37" s="103"/>
      <c r="J37" s="112"/>
      <c r="K37" s="103"/>
      <c r="L37" s="103"/>
      <c r="M37" s="103"/>
      <c r="N37" s="114"/>
      <c r="O37" s="114"/>
      <c r="P37" s="114"/>
      <c r="Q37" s="25"/>
      <c r="R37" s="26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31"/>
      <c r="AJ37" s="231"/>
      <c r="AK37" s="231"/>
      <c r="AL37" s="27"/>
      <c r="AM37" s="27"/>
      <c r="AN37" s="27"/>
      <c r="AO37" s="27"/>
      <c r="AP37" s="27"/>
      <c r="AQ37" s="27"/>
      <c r="AR37" s="27"/>
      <c r="AS37" s="27"/>
    </row>
    <row r="38" spans="1:45" s="6" customFormat="1" ht="9.6" customHeight="1" x14ac:dyDescent="0.25">
      <c r="A38" s="133"/>
      <c r="B38" s="23"/>
      <c r="C38" s="23"/>
      <c r="D38" s="23"/>
      <c r="E38" s="55"/>
      <c r="F38" s="23"/>
      <c r="G38" s="23"/>
      <c r="H38" s="23"/>
      <c r="I38" s="23"/>
      <c r="J38" s="55"/>
      <c r="K38" s="23"/>
      <c r="L38" s="23"/>
      <c r="M38" s="23"/>
      <c r="N38" s="25"/>
      <c r="O38" s="25"/>
      <c r="P38" s="25"/>
      <c r="Q38" s="25"/>
      <c r="R38" s="26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31"/>
      <c r="AJ38" s="231"/>
      <c r="AK38" s="231"/>
      <c r="AL38" s="27"/>
      <c r="AM38" s="27"/>
      <c r="AN38" s="27"/>
      <c r="AO38" s="27"/>
      <c r="AP38" s="27"/>
      <c r="AQ38" s="27"/>
      <c r="AR38" s="27"/>
      <c r="AS38" s="27"/>
    </row>
    <row r="39" spans="1:45" s="6" customFormat="1" ht="9.6" customHeight="1" x14ac:dyDescent="0.25">
      <c r="A39" s="56"/>
      <c r="B39" s="55"/>
      <c r="C39" s="55"/>
      <c r="D39" s="55"/>
      <c r="E39" s="55"/>
      <c r="F39" s="23"/>
      <c r="G39" s="23"/>
      <c r="H39" s="27"/>
      <c r="I39" s="123"/>
      <c r="J39" s="55"/>
      <c r="K39" s="23"/>
      <c r="L39" s="23"/>
      <c r="M39" s="23"/>
      <c r="N39" s="25"/>
      <c r="O39" s="25"/>
      <c r="P39" s="25"/>
      <c r="Q39" s="25"/>
      <c r="R39" s="26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31"/>
      <c r="AJ39" s="231"/>
      <c r="AK39" s="231"/>
      <c r="AL39" s="27"/>
      <c r="AM39" s="27"/>
      <c r="AN39" s="27"/>
      <c r="AO39" s="27"/>
      <c r="AP39" s="27"/>
      <c r="AQ39" s="27"/>
      <c r="AR39" s="27"/>
      <c r="AS39" s="27"/>
    </row>
    <row r="40" spans="1:45" s="6" customFormat="1" ht="9.6" customHeight="1" x14ac:dyDescent="0.25">
      <c r="A40" s="56"/>
      <c r="B40" s="23"/>
      <c r="C40" s="23"/>
      <c r="D40" s="23"/>
      <c r="E40" s="55"/>
      <c r="F40" s="23"/>
      <c r="G40" s="23"/>
      <c r="H40" s="23"/>
      <c r="I40" s="23"/>
      <c r="J40" s="55"/>
      <c r="K40" s="23"/>
      <c r="L40" s="124"/>
      <c r="M40" s="23"/>
      <c r="N40" s="25"/>
      <c r="O40" s="25"/>
      <c r="P40" s="25"/>
      <c r="Q40" s="25"/>
      <c r="R40" s="26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31"/>
      <c r="AJ40" s="231"/>
      <c r="AK40" s="231"/>
      <c r="AL40" s="27"/>
      <c r="AM40" s="27"/>
      <c r="AN40" s="27"/>
      <c r="AO40" s="27"/>
      <c r="AP40" s="27"/>
      <c r="AQ40" s="27"/>
      <c r="AR40" s="27"/>
      <c r="AS40" s="27"/>
    </row>
    <row r="41" spans="1:45" s="6" customFormat="1" ht="9.6" customHeight="1" x14ac:dyDescent="0.25">
      <c r="A41" s="56"/>
      <c r="B41" s="55"/>
      <c r="C41" s="55"/>
      <c r="D41" s="55"/>
      <c r="E41" s="55"/>
      <c r="F41" s="23"/>
      <c r="G41" s="23"/>
      <c r="H41" s="27"/>
      <c r="I41" s="23"/>
      <c r="J41" s="55"/>
      <c r="K41" s="123"/>
      <c r="L41" s="55"/>
      <c r="M41" s="23"/>
      <c r="N41" s="25"/>
      <c r="O41" s="25"/>
      <c r="P41" s="25"/>
      <c r="Q41" s="25"/>
      <c r="R41" s="26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31"/>
      <c r="AJ41" s="231"/>
      <c r="AK41" s="231"/>
      <c r="AL41" s="27"/>
      <c r="AM41" s="27"/>
      <c r="AN41" s="27"/>
      <c r="AO41" s="27"/>
      <c r="AP41" s="27"/>
      <c r="AQ41" s="27"/>
      <c r="AR41" s="27"/>
      <c r="AS41" s="27"/>
    </row>
    <row r="42" spans="1:45" s="6" customFormat="1" ht="9.6" customHeight="1" x14ac:dyDescent="0.25">
      <c r="A42" s="56"/>
      <c r="B42" s="23"/>
      <c r="C42" s="23"/>
      <c r="D42" s="23"/>
      <c r="E42" s="55"/>
      <c r="F42" s="23"/>
      <c r="G42" s="23"/>
      <c r="H42" s="23"/>
      <c r="I42" s="23"/>
      <c r="J42" s="55"/>
      <c r="K42" s="23"/>
      <c r="L42" s="23"/>
      <c r="M42" s="23"/>
      <c r="N42" s="25"/>
      <c r="O42" s="25"/>
      <c r="P42" s="25"/>
      <c r="Q42" s="25"/>
      <c r="R42" s="26"/>
      <c r="S42" s="31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31"/>
      <c r="AJ42" s="231"/>
      <c r="AK42" s="231"/>
      <c r="AL42" s="27"/>
      <c r="AM42" s="27"/>
      <c r="AN42" s="27"/>
      <c r="AO42" s="27"/>
      <c r="AP42" s="27"/>
      <c r="AQ42" s="27"/>
      <c r="AR42" s="27"/>
      <c r="AS42" s="27"/>
    </row>
    <row r="43" spans="1:45" s="6" customFormat="1" ht="9.6" customHeight="1" x14ac:dyDescent="0.25">
      <c r="A43" s="56"/>
      <c r="B43" s="55"/>
      <c r="C43" s="55"/>
      <c r="D43" s="55"/>
      <c r="E43" s="55"/>
      <c r="F43" s="23"/>
      <c r="G43" s="23"/>
      <c r="H43" s="27"/>
      <c r="I43" s="123"/>
      <c r="J43" s="55"/>
      <c r="K43" s="23"/>
      <c r="L43" s="23"/>
      <c r="M43" s="23"/>
      <c r="N43" s="25"/>
      <c r="O43" s="25"/>
      <c r="P43" s="25"/>
      <c r="Q43" s="25"/>
      <c r="R43" s="26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31"/>
      <c r="AJ43" s="231"/>
      <c r="AK43" s="231"/>
      <c r="AL43" s="27"/>
      <c r="AM43" s="27"/>
      <c r="AN43" s="27"/>
      <c r="AO43" s="27"/>
      <c r="AP43" s="27"/>
      <c r="AQ43" s="27"/>
      <c r="AR43" s="27"/>
      <c r="AS43" s="27"/>
    </row>
    <row r="44" spans="1:45" s="6" customFormat="1" ht="9.6" customHeight="1" x14ac:dyDescent="0.25">
      <c r="A44" s="56"/>
      <c r="B44" s="23"/>
      <c r="C44" s="23"/>
      <c r="D44" s="23"/>
      <c r="E44" s="55"/>
      <c r="F44" s="23"/>
      <c r="G44" s="23"/>
      <c r="H44" s="23"/>
      <c r="I44" s="23"/>
      <c r="J44" s="55"/>
      <c r="K44" s="23"/>
      <c r="L44" s="23"/>
      <c r="M44" s="23"/>
      <c r="N44" s="25"/>
      <c r="O44" s="25"/>
      <c r="P44" s="25"/>
      <c r="Q44" s="25"/>
      <c r="R44" s="26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31"/>
      <c r="AJ44" s="231"/>
      <c r="AK44" s="231"/>
      <c r="AL44" s="27"/>
      <c r="AM44" s="27"/>
      <c r="AN44" s="27"/>
      <c r="AO44" s="27"/>
      <c r="AP44" s="27"/>
      <c r="AQ44" s="27"/>
      <c r="AR44" s="27"/>
      <c r="AS44" s="27"/>
    </row>
    <row r="45" spans="1:45" s="6" customFormat="1" ht="9.6" customHeight="1" x14ac:dyDescent="0.25">
      <c r="A45" s="56"/>
      <c r="B45" s="55"/>
      <c r="C45" s="55"/>
      <c r="D45" s="55"/>
      <c r="E45" s="55"/>
      <c r="F45" s="23"/>
      <c r="G45" s="23"/>
      <c r="H45" s="27"/>
      <c r="I45" s="23"/>
      <c r="J45" s="55"/>
      <c r="K45" s="23"/>
      <c r="L45" s="23"/>
      <c r="M45" s="123"/>
      <c r="N45" s="55"/>
      <c r="O45" s="23"/>
      <c r="P45" s="25"/>
      <c r="Q45" s="25"/>
      <c r="R45" s="26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31"/>
      <c r="AJ45" s="231"/>
      <c r="AK45" s="231"/>
      <c r="AL45" s="27"/>
      <c r="AM45" s="27"/>
      <c r="AN45" s="27"/>
      <c r="AO45" s="27"/>
      <c r="AP45" s="27"/>
      <c r="AQ45" s="27"/>
      <c r="AR45" s="27"/>
      <c r="AS45" s="27"/>
    </row>
    <row r="46" spans="1:45" s="6" customFormat="1" ht="9.6" customHeight="1" x14ac:dyDescent="0.25">
      <c r="A46" s="56"/>
      <c r="B46" s="23"/>
      <c r="C46" s="23"/>
      <c r="D46" s="23"/>
      <c r="E46" s="55"/>
      <c r="F46" s="23"/>
      <c r="G46" s="23"/>
      <c r="H46" s="23"/>
      <c r="I46" s="23"/>
      <c r="J46" s="55"/>
      <c r="K46" s="23"/>
      <c r="L46" s="23"/>
      <c r="M46" s="23"/>
      <c r="N46" s="25"/>
      <c r="O46" s="23"/>
      <c r="P46" s="25"/>
      <c r="Q46" s="25"/>
      <c r="R46" s="26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31"/>
      <c r="AJ46" s="231"/>
      <c r="AK46" s="231"/>
      <c r="AL46" s="27"/>
      <c r="AM46" s="27"/>
      <c r="AN46" s="27"/>
      <c r="AO46" s="27"/>
      <c r="AP46" s="27"/>
      <c r="AQ46" s="27"/>
      <c r="AR46" s="27"/>
      <c r="AS46" s="27"/>
    </row>
    <row r="47" spans="1:45" s="6" customFormat="1" ht="9.6" customHeight="1" x14ac:dyDescent="0.25">
      <c r="A47" s="56"/>
      <c r="B47" s="55"/>
      <c r="C47" s="55"/>
      <c r="D47" s="55"/>
      <c r="E47" s="55"/>
      <c r="F47" s="23"/>
      <c r="G47" s="23"/>
      <c r="H47" s="27"/>
      <c r="I47" s="123"/>
      <c r="J47" s="55"/>
      <c r="K47" s="23"/>
      <c r="L47" s="23"/>
      <c r="M47" s="23"/>
      <c r="N47" s="25"/>
      <c r="O47" s="25"/>
      <c r="P47" s="25"/>
      <c r="Q47" s="25"/>
      <c r="R47" s="26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31"/>
      <c r="AJ47" s="231"/>
      <c r="AK47" s="231"/>
      <c r="AL47" s="27"/>
      <c r="AM47" s="27"/>
      <c r="AN47" s="27"/>
      <c r="AO47" s="27"/>
      <c r="AP47" s="27"/>
      <c r="AQ47" s="27"/>
      <c r="AR47" s="27"/>
      <c r="AS47" s="27"/>
    </row>
    <row r="48" spans="1:45" s="6" customFormat="1" ht="9.6" customHeight="1" x14ac:dyDescent="0.25">
      <c r="A48" s="56"/>
      <c r="B48" s="23"/>
      <c r="C48" s="23"/>
      <c r="D48" s="23"/>
      <c r="E48" s="55"/>
      <c r="F48" s="23"/>
      <c r="G48" s="23"/>
      <c r="H48" s="23"/>
      <c r="I48" s="23"/>
      <c r="J48" s="55"/>
      <c r="K48" s="23"/>
      <c r="L48" s="124"/>
      <c r="M48" s="23"/>
      <c r="N48" s="25"/>
      <c r="O48" s="25"/>
      <c r="P48" s="25"/>
      <c r="Q48" s="25"/>
      <c r="R48" s="26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31"/>
      <c r="AJ48" s="231"/>
      <c r="AK48" s="231"/>
      <c r="AL48" s="27"/>
      <c r="AM48" s="27"/>
      <c r="AN48" s="27"/>
      <c r="AO48" s="27"/>
      <c r="AP48" s="27"/>
      <c r="AQ48" s="27"/>
      <c r="AR48" s="27"/>
      <c r="AS48" s="27"/>
    </row>
    <row r="49" spans="1:45" s="6" customFormat="1" ht="9.6" customHeight="1" x14ac:dyDescent="0.25">
      <c r="A49" s="56"/>
      <c r="B49" s="55"/>
      <c r="C49" s="55"/>
      <c r="D49" s="55"/>
      <c r="E49" s="55"/>
      <c r="F49" s="23"/>
      <c r="G49" s="23"/>
      <c r="H49" s="27"/>
      <c r="I49" s="23"/>
      <c r="J49" s="55"/>
      <c r="K49" s="123"/>
      <c r="L49" s="55"/>
      <c r="M49" s="23"/>
      <c r="N49" s="25"/>
      <c r="O49" s="25"/>
      <c r="P49" s="25"/>
      <c r="Q49" s="25"/>
      <c r="R49" s="26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31"/>
      <c r="AJ49" s="231"/>
      <c r="AK49" s="231"/>
      <c r="AL49" s="27"/>
      <c r="AM49" s="27"/>
      <c r="AN49" s="27"/>
      <c r="AO49" s="27"/>
      <c r="AP49" s="27"/>
      <c r="AQ49" s="27"/>
      <c r="AR49" s="27"/>
      <c r="AS49" s="27"/>
    </row>
    <row r="50" spans="1:45" s="6" customFormat="1" ht="9.6" customHeight="1" x14ac:dyDescent="0.25">
      <c r="A50" s="56"/>
      <c r="B50" s="23"/>
      <c r="C50" s="23"/>
      <c r="D50" s="23"/>
      <c r="E50" s="55"/>
      <c r="F50" s="23"/>
      <c r="G50" s="23"/>
      <c r="H50" s="23"/>
      <c r="I50" s="23"/>
      <c r="J50" s="55"/>
      <c r="K50" s="23"/>
      <c r="L50" s="23"/>
      <c r="M50" s="23"/>
      <c r="N50" s="25"/>
      <c r="O50" s="25"/>
      <c r="P50" s="25"/>
      <c r="Q50" s="25"/>
      <c r="R50" s="26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31"/>
      <c r="AJ50" s="231"/>
      <c r="AK50" s="231"/>
      <c r="AL50" s="27"/>
      <c r="AM50" s="27"/>
      <c r="AN50" s="27"/>
      <c r="AO50" s="27"/>
      <c r="AP50" s="27"/>
      <c r="AQ50" s="27"/>
      <c r="AR50" s="27"/>
      <c r="AS50" s="27"/>
    </row>
    <row r="51" spans="1:45" s="6" customFormat="1" ht="9.6" customHeight="1" x14ac:dyDescent="0.25">
      <c r="A51" s="56"/>
      <c r="B51" s="55"/>
      <c r="C51" s="55"/>
      <c r="D51" s="55"/>
      <c r="E51" s="55"/>
      <c r="F51" s="23"/>
      <c r="G51" s="23"/>
      <c r="H51" s="27"/>
      <c r="I51" s="123"/>
      <c r="J51" s="55"/>
      <c r="K51" s="23"/>
      <c r="L51" s="23"/>
      <c r="M51" s="23"/>
      <c r="N51" s="25"/>
      <c r="O51" s="25"/>
      <c r="P51" s="25"/>
      <c r="Q51" s="25"/>
      <c r="R51" s="26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31"/>
      <c r="AJ51" s="231"/>
      <c r="AK51" s="231"/>
      <c r="AL51" s="27"/>
      <c r="AM51" s="27"/>
      <c r="AN51" s="27"/>
      <c r="AO51" s="27"/>
      <c r="AP51" s="27"/>
      <c r="AQ51" s="27"/>
      <c r="AR51" s="27"/>
      <c r="AS51" s="27"/>
    </row>
    <row r="52" spans="1:45" s="6" customFormat="1" ht="9.6" customHeight="1" x14ac:dyDescent="0.25">
      <c r="A52" s="133"/>
      <c r="B52" s="23"/>
      <c r="C52" s="23"/>
      <c r="D52" s="23"/>
      <c r="E52" s="55"/>
      <c r="F52" s="241"/>
      <c r="G52" s="241"/>
      <c r="H52" s="241"/>
      <c r="I52" s="241"/>
      <c r="J52" s="55"/>
      <c r="K52" s="23"/>
      <c r="L52" s="23"/>
      <c r="M52" s="23"/>
      <c r="N52" s="23"/>
      <c r="O52" s="23"/>
      <c r="P52" s="23"/>
      <c r="Q52" s="25"/>
      <c r="R52" s="26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31"/>
      <c r="AJ52" s="231"/>
      <c r="AK52" s="231"/>
      <c r="AL52" s="27"/>
      <c r="AM52" s="27"/>
      <c r="AN52" s="27"/>
      <c r="AO52" s="27"/>
      <c r="AP52" s="27"/>
      <c r="AQ52" s="27"/>
      <c r="AR52" s="27"/>
      <c r="AS52" s="27"/>
    </row>
    <row r="53" spans="1:45" s="1" customFormat="1" ht="6.75" customHeight="1" x14ac:dyDescent="0.25">
      <c r="A53" s="32"/>
      <c r="B53" s="32"/>
      <c r="C53" s="32"/>
      <c r="D53" s="32"/>
      <c r="E53" s="32"/>
      <c r="F53" s="242"/>
      <c r="G53" s="242"/>
      <c r="H53" s="242"/>
      <c r="I53" s="242"/>
      <c r="J53" s="33"/>
      <c r="K53" s="34"/>
      <c r="L53" s="35"/>
      <c r="M53" s="34"/>
      <c r="N53" s="35"/>
      <c r="O53" s="34"/>
      <c r="P53" s="35"/>
      <c r="Q53" s="34"/>
      <c r="R53" s="35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231"/>
      <c r="AJ53" s="231"/>
      <c r="AK53" s="231"/>
      <c r="AL53" s="36"/>
      <c r="AM53" s="36"/>
      <c r="AN53" s="36"/>
      <c r="AO53" s="36"/>
      <c r="AP53" s="36"/>
      <c r="AQ53" s="36"/>
      <c r="AR53" s="36"/>
      <c r="AS53" s="36"/>
    </row>
    <row r="54" spans="1:45" s="2" customFormat="1" ht="10.5" customHeight="1" x14ac:dyDescent="0.25">
      <c r="A54" s="37" t="s">
        <v>23</v>
      </c>
      <c r="B54" s="38"/>
      <c r="C54" s="38"/>
      <c r="D54" s="77"/>
      <c r="E54" s="39" t="s">
        <v>2</v>
      </c>
      <c r="F54" s="40" t="s">
        <v>25</v>
      </c>
      <c r="G54" s="39"/>
      <c r="H54" s="41"/>
      <c r="I54" s="42"/>
      <c r="J54" s="39" t="s">
        <v>2</v>
      </c>
      <c r="K54" s="40" t="s">
        <v>32</v>
      </c>
      <c r="L54" s="43"/>
      <c r="M54" s="40" t="s">
        <v>33</v>
      </c>
      <c r="N54" s="44"/>
      <c r="O54" s="45" t="s">
        <v>34</v>
      </c>
      <c r="P54" s="45"/>
      <c r="Q54" s="46"/>
      <c r="R54" s="47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232"/>
      <c r="AJ54" s="232"/>
      <c r="AK54" s="232"/>
      <c r="AL54" s="11"/>
      <c r="AM54" s="11"/>
      <c r="AN54" s="11"/>
      <c r="AO54" s="11"/>
      <c r="AP54" s="11"/>
      <c r="AQ54" s="11"/>
      <c r="AR54" s="11"/>
      <c r="AS54" s="11"/>
    </row>
    <row r="55" spans="1:45" s="2" customFormat="1" ht="9" customHeight="1" x14ac:dyDescent="0.25">
      <c r="A55" s="142" t="s">
        <v>24</v>
      </c>
      <c r="B55" s="143"/>
      <c r="C55" s="144"/>
      <c r="D55" s="145"/>
      <c r="E55" s="48">
        <v>1</v>
      </c>
      <c r="F55" s="11" t="e">
        <f>IF(E55&gt;$R$62,,UPPER(VLOOKUP(E55,#REF!,2)))</f>
        <v>#REF!</v>
      </c>
      <c r="G55" s="48"/>
      <c r="H55" s="11"/>
      <c r="I55" s="10"/>
      <c r="J55" s="134" t="s">
        <v>3</v>
      </c>
      <c r="K55" s="9"/>
      <c r="L55" s="135"/>
      <c r="M55" s="9"/>
      <c r="N55" s="136"/>
      <c r="O55" s="137" t="s">
        <v>26</v>
      </c>
      <c r="P55" s="138"/>
      <c r="Q55" s="138"/>
      <c r="R55" s="136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232"/>
      <c r="AJ55" s="232"/>
      <c r="AK55" s="232"/>
      <c r="AL55" s="11"/>
      <c r="AM55" s="11"/>
      <c r="AN55" s="11"/>
      <c r="AO55" s="11"/>
      <c r="AP55" s="11"/>
      <c r="AQ55" s="11"/>
      <c r="AR55" s="11"/>
      <c r="AS55" s="11"/>
    </row>
    <row r="56" spans="1:45" s="2" customFormat="1" ht="9" customHeight="1" x14ac:dyDescent="0.25">
      <c r="A56" s="146" t="s">
        <v>31</v>
      </c>
      <c r="B56" s="57"/>
      <c r="C56" s="147"/>
      <c r="D56" s="148"/>
      <c r="E56" s="48">
        <v>2</v>
      </c>
      <c r="F56" s="11" t="e">
        <f>IF(E56&gt;$R$62,,UPPER(VLOOKUP(E56,#REF!,2)))</f>
        <v>#REF!</v>
      </c>
      <c r="G56" s="48"/>
      <c r="H56" s="11"/>
      <c r="I56" s="10"/>
      <c r="J56" s="134" t="s">
        <v>4</v>
      </c>
      <c r="K56" s="9"/>
      <c r="L56" s="135"/>
      <c r="M56" s="9"/>
      <c r="N56" s="136"/>
      <c r="O56" s="51"/>
      <c r="P56" s="139"/>
      <c r="Q56" s="57"/>
      <c r="R56" s="140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232"/>
      <c r="AJ56" s="232"/>
      <c r="AK56" s="232"/>
      <c r="AL56" s="11"/>
      <c r="AM56" s="11"/>
      <c r="AN56" s="11"/>
      <c r="AO56" s="11"/>
      <c r="AP56" s="11"/>
      <c r="AQ56" s="11"/>
      <c r="AR56" s="11"/>
      <c r="AS56" s="11"/>
    </row>
    <row r="57" spans="1:45" s="2" customFormat="1" ht="9" customHeight="1" x14ac:dyDescent="0.25">
      <c r="A57" s="66"/>
      <c r="B57" s="67"/>
      <c r="C57" s="75"/>
      <c r="D57" s="68"/>
      <c r="E57" s="48"/>
      <c r="F57" s="11"/>
      <c r="G57" s="48"/>
      <c r="H57" s="11"/>
      <c r="I57" s="10"/>
      <c r="J57" s="134" t="s">
        <v>5</v>
      </c>
      <c r="K57" s="9"/>
      <c r="L57" s="135"/>
      <c r="M57" s="9"/>
      <c r="N57" s="136"/>
      <c r="O57" s="137" t="s">
        <v>27</v>
      </c>
      <c r="P57" s="138"/>
      <c r="Q57" s="138"/>
      <c r="R57" s="136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232"/>
      <c r="AJ57" s="232"/>
      <c r="AK57" s="232"/>
      <c r="AL57" s="11"/>
      <c r="AM57" s="11"/>
      <c r="AN57" s="11"/>
      <c r="AO57" s="11"/>
      <c r="AP57" s="11"/>
      <c r="AQ57" s="11"/>
      <c r="AR57" s="11"/>
      <c r="AS57" s="11"/>
    </row>
    <row r="58" spans="1:45" s="2" customFormat="1" ht="9" customHeight="1" x14ac:dyDescent="0.25">
      <c r="A58" s="49"/>
      <c r="B58" s="72"/>
      <c r="C58" s="72"/>
      <c r="D58" s="50"/>
      <c r="E58" s="48"/>
      <c r="F58" s="11"/>
      <c r="G58" s="48"/>
      <c r="H58" s="11"/>
      <c r="I58" s="10"/>
      <c r="J58" s="134" t="s">
        <v>6</v>
      </c>
      <c r="K58" s="9"/>
      <c r="L58" s="135"/>
      <c r="M58" s="9"/>
      <c r="N58" s="136"/>
      <c r="O58" s="9"/>
      <c r="P58" s="135"/>
      <c r="Q58" s="9"/>
      <c r="R58" s="136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232"/>
      <c r="AJ58" s="232"/>
      <c r="AK58" s="232"/>
      <c r="AL58" s="11"/>
      <c r="AM58" s="11"/>
      <c r="AN58" s="11"/>
      <c r="AO58" s="11"/>
      <c r="AP58" s="11"/>
      <c r="AQ58" s="11"/>
      <c r="AR58" s="11"/>
      <c r="AS58" s="11"/>
    </row>
    <row r="59" spans="1:45" s="2" customFormat="1" ht="9" customHeight="1" x14ac:dyDescent="0.25">
      <c r="A59" s="61"/>
      <c r="B59" s="69"/>
      <c r="C59" s="69"/>
      <c r="D59" s="76"/>
      <c r="E59" s="48"/>
      <c r="F59" s="11"/>
      <c r="G59" s="48"/>
      <c r="H59" s="11"/>
      <c r="I59" s="10"/>
      <c r="J59" s="134" t="s">
        <v>7</v>
      </c>
      <c r="K59" s="9"/>
      <c r="L59" s="135"/>
      <c r="M59" s="9"/>
      <c r="N59" s="136"/>
      <c r="O59" s="57"/>
      <c r="P59" s="139"/>
      <c r="Q59" s="57"/>
      <c r="R59" s="140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232"/>
      <c r="AJ59" s="232"/>
      <c r="AK59" s="232"/>
      <c r="AL59" s="11"/>
      <c r="AM59" s="11"/>
      <c r="AN59" s="11"/>
      <c r="AO59" s="11"/>
      <c r="AP59" s="11"/>
      <c r="AQ59" s="11"/>
      <c r="AR59" s="11"/>
      <c r="AS59" s="11"/>
    </row>
    <row r="60" spans="1:45" s="2" customFormat="1" ht="9" customHeight="1" x14ac:dyDescent="0.25">
      <c r="A60" s="62"/>
      <c r="B60" s="70"/>
      <c r="C60" s="72"/>
      <c r="D60" s="50"/>
      <c r="E60" s="48"/>
      <c r="F60" s="11"/>
      <c r="G60" s="48"/>
      <c r="H60" s="11"/>
      <c r="I60" s="10"/>
      <c r="J60" s="134" t="s">
        <v>8</v>
      </c>
      <c r="K60" s="9"/>
      <c r="L60" s="135"/>
      <c r="M60" s="9"/>
      <c r="N60" s="136"/>
      <c r="O60" s="137" t="s">
        <v>19</v>
      </c>
      <c r="P60" s="138"/>
      <c r="Q60" s="138"/>
      <c r="R60" s="136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232"/>
      <c r="AJ60" s="232"/>
      <c r="AK60" s="232"/>
      <c r="AL60" s="11"/>
      <c r="AM60" s="11"/>
      <c r="AN60" s="11"/>
      <c r="AO60" s="11"/>
      <c r="AP60" s="11"/>
      <c r="AQ60" s="11"/>
      <c r="AR60" s="11"/>
      <c r="AS60" s="11"/>
    </row>
    <row r="61" spans="1:45" s="2" customFormat="1" ht="9" customHeight="1" x14ac:dyDescent="0.25">
      <c r="A61" s="62"/>
      <c r="B61" s="70"/>
      <c r="C61" s="73"/>
      <c r="D61" s="64"/>
      <c r="E61" s="48"/>
      <c r="F61" s="11"/>
      <c r="G61" s="48"/>
      <c r="H61" s="11"/>
      <c r="I61" s="10"/>
      <c r="J61" s="134" t="s">
        <v>9</v>
      </c>
      <c r="K61" s="9"/>
      <c r="L61" s="135"/>
      <c r="M61" s="9"/>
      <c r="N61" s="136"/>
      <c r="O61" s="9"/>
      <c r="P61" s="135"/>
      <c r="Q61" s="9"/>
      <c r="R61" s="136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232"/>
      <c r="AJ61" s="232"/>
      <c r="AK61" s="232"/>
      <c r="AL61" s="11"/>
      <c r="AM61" s="11"/>
      <c r="AN61" s="11"/>
      <c r="AO61" s="11"/>
      <c r="AP61" s="11"/>
      <c r="AQ61" s="11"/>
      <c r="AR61" s="11"/>
      <c r="AS61" s="11"/>
    </row>
    <row r="62" spans="1:45" s="2" customFormat="1" ht="9" customHeight="1" x14ac:dyDescent="0.25">
      <c r="A62" s="63"/>
      <c r="B62" s="60"/>
      <c r="C62" s="74"/>
      <c r="D62" s="65"/>
      <c r="E62" s="52"/>
      <c r="F62" s="51"/>
      <c r="G62" s="52"/>
      <c r="H62" s="51"/>
      <c r="I62" s="53"/>
      <c r="J62" s="141" t="s">
        <v>10</v>
      </c>
      <c r="K62" s="57"/>
      <c r="L62" s="139"/>
      <c r="M62" s="57"/>
      <c r="N62" s="140"/>
      <c r="O62" s="57" t="e">
        <f>R4</f>
        <v>#REF!</v>
      </c>
      <c r="P62" s="139"/>
      <c r="Q62" s="57"/>
      <c r="R62" s="54" t="e">
        <f>MIN(4,#REF!)</f>
        <v>#REF!</v>
      </c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232"/>
      <c r="AJ62" s="232"/>
      <c r="AK62" s="232"/>
      <c r="AL62" s="11"/>
      <c r="AM62" s="11"/>
      <c r="AN62" s="11"/>
      <c r="AO62" s="11"/>
      <c r="AP62" s="11"/>
      <c r="AQ62" s="11"/>
      <c r="AR62" s="11"/>
      <c r="AS62" s="11"/>
    </row>
    <row r="63" spans="1:45" x14ac:dyDescent="0.25">
      <c r="T63" s="131"/>
      <c r="U63" s="131"/>
      <c r="V63" s="131"/>
      <c r="W63" s="131"/>
      <c r="X63" s="131"/>
      <c r="Y63" s="131"/>
      <c r="Z63" s="131"/>
      <c r="AA63" s="131"/>
      <c r="AB63" s="131"/>
      <c r="AC63" s="131"/>
      <c r="AD63" s="131"/>
      <c r="AE63" s="131"/>
      <c r="AF63" s="131"/>
      <c r="AG63" s="131"/>
      <c r="AH63" s="131"/>
      <c r="AL63" s="131"/>
      <c r="AM63" s="131"/>
      <c r="AN63" s="131"/>
      <c r="AO63" s="131"/>
      <c r="AP63" s="131"/>
      <c r="AQ63" s="131"/>
      <c r="AR63" s="131"/>
      <c r="AS63" s="131"/>
    </row>
    <row r="64" spans="1:45" x14ac:dyDescent="0.25">
      <c r="T64" s="131"/>
      <c r="U64" s="131"/>
      <c r="V64" s="131"/>
      <c r="W64" s="131"/>
      <c r="X64" s="131"/>
      <c r="Y64" s="131"/>
      <c r="Z64" s="131"/>
      <c r="AA64" s="131"/>
      <c r="AB64" s="131"/>
      <c r="AC64" s="131"/>
      <c r="AD64" s="131"/>
      <c r="AE64" s="131"/>
      <c r="AF64" s="131"/>
      <c r="AG64" s="131"/>
      <c r="AH64" s="131"/>
      <c r="AL64" s="131"/>
      <c r="AM64" s="131"/>
      <c r="AN64" s="131"/>
      <c r="AO64" s="131"/>
      <c r="AP64" s="131"/>
      <c r="AQ64" s="131"/>
      <c r="AR64" s="131"/>
      <c r="AS64" s="131"/>
    </row>
    <row r="65" spans="20:45" x14ac:dyDescent="0.25">
      <c r="T65" s="131"/>
      <c r="U65" s="131"/>
      <c r="V65" s="131"/>
      <c r="W65" s="131"/>
      <c r="X65" s="131"/>
      <c r="Y65" s="131"/>
      <c r="Z65" s="131"/>
      <c r="AA65" s="131"/>
      <c r="AB65" s="131"/>
      <c r="AC65" s="131"/>
      <c r="AD65" s="131"/>
      <c r="AE65" s="131"/>
      <c r="AF65" s="131"/>
      <c r="AG65" s="131"/>
      <c r="AH65" s="131"/>
      <c r="AL65" s="131"/>
      <c r="AM65" s="131"/>
      <c r="AN65" s="131"/>
      <c r="AO65" s="131"/>
      <c r="AP65" s="131"/>
      <c r="AQ65" s="131"/>
      <c r="AR65" s="131"/>
      <c r="AS65" s="131"/>
    </row>
    <row r="66" spans="20:45" x14ac:dyDescent="0.25">
      <c r="T66" s="131"/>
      <c r="U66" s="131"/>
      <c r="V66" s="131"/>
      <c r="W66" s="131"/>
      <c r="X66" s="131"/>
      <c r="Y66" s="131"/>
      <c r="Z66" s="131"/>
      <c r="AA66" s="131"/>
      <c r="AB66" s="131"/>
      <c r="AC66" s="131"/>
      <c r="AD66" s="131"/>
      <c r="AE66" s="131"/>
      <c r="AF66" s="131"/>
      <c r="AG66" s="131"/>
      <c r="AH66" s="131"/>
      <c r="AL66" s="131"/>
      <c r="AM66" s="131"/>
      <c r="AN66" s="131"/>
      <c r="AO66" s="131"/>
      <c r="AP66" s="131"/>
      <c r="AQ66" s="131"/>
      <c r="AR66" s="131"/>
      <c r="AS66" s="131"/>
    </row>
    <row r="67" spans="20:45" x14ac:dyDescent="0.25">
      <c r="T67" s="131"/>
      <c r="U67" s="131"/>
      <c r="V67" s="131"/>
      <c r="W67" s="131"/>
      <c r="X67" s="131"/>
      <c r="Y67" s="131"/>
      <c r="Z67" s="131"/>
      <c r="AA67" s="131"/>
      <c r="AB67" s="131"/>
      <c r="AC67" s="131"/>
      <c r="AD67" s="131"/>
      <c r="AE67" s="131"/>
      <c r="AF67" s="131"/>
      <c r="AG67" s="131"/>
      <c r="AH67" s="131"/>
      <c r="AL67" s="131"/>
      <c r="AM67" s="131"/>
      <c r="AN67" s="131"/>
      <c r="AO67" s="131"/>
      <c r="AP67" s="131"/>
      <c r="AQ67" s="131"/>
      <c r="AR67" s="131"/>
      <c r="AS67" s="131"/>
    </row>
    <row r="68" spans="20:45" x14ac:dyDescent="0.25">
      <c r="T68" s="131"/>
      <c r="U68" s="131"/>
      <c r="V68" s="131"/>
      <c r="W68" s="131"/>
      <c r="X68" s="131"/>
      <c r="Y68" s="131"/>
      <c r="Z68" s="131"/>
      <c r="AA68" s="131"/>
      <c r="AB68" s="131"/>
      <c r="AC68" s="131"/>
      <c r="AD68" s="131"/>
      <c r="AE68" s="131"/>
      <c r="AF68" s="131"/>
      <c r="AG68" s="131"/>
      <c r="AH68" s="131"/>
      <c r="AL68" s="131"/>
      <c r="AM68" s="131"/>
      <c r="AN68" s="131"/>
      <c r="AO68" s="131"/>
      <c r="AP68" s="131"/>
      <c r="AQ68" s="131"/>
      <c r="AR68" s="131"/>
      <c r="AS68" s="131"/>
    </row>
    <row r="69" spans="20:45" x14ac:dyDescent="0.25">
      <c r="T69" s="131"/>
      <c r="U69" s="131"/>
      <c r="V69" s="131"/>
      <c r="W69" s="131"/>
      <c r="X69" s="131"/>
      <c r="Y69" s="131"/>
      <c r="Z69" s="131"/>
      <c r="AA69" s="131"/>
      <c r="AB69" s="131"/>
      <c r="AC69" s="131"/>
      <c r="AD69" s="131"/>
      <c r="AE69" s="131"/>
      <c r="AF69" s="131"/>
      <c r="AG69" s="131"/>
      <c r="AH69" s="131"/>
      <c r="AL69" s="131"/>
      <c r="AM69" s="131"/>
      <c r="AN69" s="131"/>
      <c r="AO69" s="131"/>
      <c r="AP69" s="131"/>
      <c r="AQ69" s="131"/>
      <c r="AR69" s="131"/>
      <c r="AS69" s="131"/>
    </row>
    <row r="70" spans="20:45" x14ac:dyDescent="0.25">
      <c r="T70" s="131"/>
      <c r="U70" s="131"/>
      <c r="V70" s="131"/>
      <c r="W70" s="131"/>
      <c r="X70" s="131"/>
      <c r="Y70" s="131"/>
      <c r="Z70" s="131"/>
      <c r="AA70" s="131"/>
      <c r="AB70" s="131"/>
      <c r="AC70" s="131"/>
      <c r="AD70" s="131"/>
      <c r="AE70" s="131"/>
      <c r="AF70" s="131"/>
      <c r="AG70" s="131"/>
      <c r="AH70" s="131"/>
      <c r="AL70" s="131"/>
      <c r="AM70" s="131"/>
      <c r="AN70" s="131"/>
      <c r="AO70" s="131"/>
      <c r="AP70" s="131"/>
      <c r="AQ70" s="131"/>
      <c r="AR70" s="131"/>
      <c r="AS70" s="131"/>
    </row>
    <row r="71" spans="20:45" x14ac:dyDescent="0.25">
      <c r="T71" s="131"/>
      <c r="U71" s="131"/>
      <c r="V71" s="131"/>
      <c r="W71" s="131"/>
      <c r="X71" s="131"/>
      <c r="Y71" s="131"/>
      <c r="Z71" s="131"/>
      <c r="AA71" s="131"/>
      <c r="AB71" s="131"/>
      <c r="AC71" s="131"/>
      <c r="AD71" s="131"/>
      <c r="AE71" s="131"/>
      <c r="AF71" s="131"/>
      <c r="AG71" s="131"/>
      <c r="AH71" s="131"/>
      <c r="AL71" s="131"/>
      <c r="AM71" s="131"/>
      <c r="AN71" s="131"/>
      <c r="AO71" s="131"/>
      <c r="AP71" s="131"/>
      <c r="AQ71" s="131"/>
      <c r="AR71" s="131"/>
      <c r="AS71" s="131"/>
    </row>
    <row r="72" spans="20:45" x14ac:dyDescent="0.25">
      <c r="T72" s="131"/>
      <c r="U72" s="131"/>
      <c r="V72" s="131"/>
      <c r="W72" s="131"/>
      <c r="X72" s="131"/>
      <c r="Y72" s="131"/>
      <c r="Z72" s="131"/>
      <c r="AA72" s="131"/>
      <c r="AB72" s="131"/>
      <c r="AC72" s="131"/>
      <c r="AD72" s="131"/>
      <c r="AE72" s="131"/>
      <c r="AF72" s="131"/>
      <c r="AG72" s="131"/>
      <c r="AH72" s="131"/>
      <c r="AL72" s="131"/>
      <c r="AM72" s="131"/>
      <c r="AN72" s="131"/>
      <c r="AO72" s="131"/>
      <c r="AP72" s="131"/>
      <c r="AQ72" s="131"/>
      <c r="AR72" s="131"/>
      <c r="AS72" s="131"/>
    </row>
    <row r="73" spans="20:45" x14ac:dyDescent="0.25">
      <c r="T73" s="131"/>
      <c r="U73" s="131"/>
      <c r="V73" s="131"/>
      <c r="W73" s="131"/>
      <c r="X73" s="131"/>
      <c r="Y73" s="131"/>
      <c r="Z73" s="131"/>
      <c r="AA73" s="131"/>
      <c r="AB73" s="131"/>
      <c r="AC73" s="131"/>
      <c r="AD73" s="131"/>
      <c r="AE73" s="131"/>
      <c r="AF73" s="131"/>
      <c r="AG73" s="131"/>
      <c r="AH73" s="131"/>
      <c r="AL73" s="131"/>
      <c r="AM73" s="131"/>
      <c r="AN73" s="131"/>
      <c r="AO73" s="131"/>
      <c r="AP73" s="131"/>
      <c r="AQ73" s="131"/>
      <c r="AR73" s="131"/>
      <c r="AS73" s="131"/>
    </row>
    <row r="74" spans="20:45" x14ac:dyDescent="0.25">
      <c r="T74" s="131"/>
      <c r="U74" s="131"/>
      <c r="V74" s="131"/>
      <c r="W74" s="131"/>
      <c r="X74" s="131"/>
      <c r="Y74" s="131"/>
      <c r="Z74" s="131"/>
      <c r="AA74" s="131"/>
      <c r="AB74" s="131"/>
      <c r="AC74" s="131"/>
      <c r="AD74" s="131"/>
      <c r="AE74" s="131"/>
      <c r="AF74" s="131"/>
      <c r="AG74" s="131"/>
      <c r="AH74" s="131"/>
      <c r="AL74" s="131"/>
      <c r="AM74" s="131"/>
      <c r="AN74" s="131"/>
      <c r="AO74" s="131"/>
      <c r="AP74" s="131"/>
      <c r="AQ74" s="131"/>
      <c r="AR74" s="131"/>
      <c r="AS74" s="131"/>
    </row>
    <row r="75" spans="20:45" x14ac:dyDescent="0.25">
      <c r="T75" s="131"/>
      <c r="U75" s="131"/>
      <c r="V75" s="131"/>
      <c r="W75" s="131"/>
      <c r="X75" s="131"/>
      <c r="Y75" s="131"/>
      <c r="Z75" s="131"/>
      <c r="AA75" s="131"/>
      <c r="AB75" s="131"/>
      <c r="AC75" s="131"/>
      <c r="AD75" s="131"/>
      <c r="AE75" s="131"/>
      <c r="AF75" s="131"/>
      <c r="AG75" s="131"/>
      <c r="AH75" s="131"/>
      <c r="AL75" s="131"/>
      <c r="AM75" s="131"/>
      <c r="AN75" s="131"/>
      <c r="AO75" s="131"/>
      <c r="AP75" s="131"/>
      <c r="AQ75" s="131"/>
      <c r="AR75" s="131"/>
      <c r="AS75" s="131"/>
    </row>
    <row r="76" spans="20:45" x14ac:dyDescent="0.25">
      <c r="T76" s="131"/>
      <c r="U76" s="131"/>
      <c r="V76" s="131"/>
      <c r="W76" s="131"/>
      <c r="X76" s="131"/>
      <c r="Y76" s="131"/>
      <c r="Z76" s="131"/>
      <c r="AA76" s="131"/>
      <c r="AB76" s="131"/>
      <c r="AC76" s="131"/>
      <c r="AD76" s="131"/>
      <c r="AE76" s="131"/>
      <c r="AF76" s="131"/>
      <c r="AG76" s="131"/>
      <c r="AH76" s="131"/>
      <c r="AL76" s="131"/>
      <c r="AM76" s="131"/>
      <c r="AN76" s="131"/>
      <c r="AO76" s="131"/>
      <c r="AP76" s="131"/>
      <c r="AQ76" s="131"/>
      <c r="AR76" s="131"/>
      <c r="AS76" s="131"/>
    </row>
    <row r="77" spans="20:45" x14ac:dyDescent="0.25">
      <c r="T77" s="131"/>
      <c r="U77" s="131"/>
      <c r="V77" s="131"/>
      <c r="W77" s="131"/>
      <c r="X77" s="131"/>
      <c r="Y77" s="131"/>
      <c r="Z77" s="131"/>
      <c r="AA77" s="131"/>
      <c r="AB77" s="131"/>
      <c r="AC77" s="131"/>
      <c r="AD77" s="131"/>
      <c r="AE77" s="131"/>
      <c r="AF77" s="131"/>
      <c r="AG77" s="131"/>
      <c r="AH77" s="131"/>
      <c r="AL77" s="131"/>
      <c r="AM77" s="131"/>
      <c r="AN77" s="131"/>
      <c r="AO77" s="131"/>
      <c r="AP77" s="131"/>
      <c r="AQ77" s="131"/>
      <c r="AR77" s="131"/>
      <c r="AS77" s="131"/>
    </row>
    <row r="78" spans="20:45" x14ac:dyDescent="0.25">
      <c r="T78" s="131"/>
      <c r="U78" s="131"/>
      <c r="V78" s="131"/>
      <c r="W78" s="131"/>
      <c r="X78" s="131"/>
      <c r="Y78" s="131"/>
      <c r="Z78" s="131"/>
      <c r="AA78" s="131"/>
      <c r="AB78" s="131"/>
      <c r="AC78" s="131"/>
      <c r="AD78" s="131"/>
      <c r="AE78" s="131"/>
      <c r="AF78" s="131"/>
      <c r="AG78" s="131"/>
      <c r="AH78" s="131"/>
      <c r="AL78" s="131"/>
      <c r="AM78" s="131"/>
      <c r="AN78" s="131"/>
      <c r="AO78" s="131"/>
      <c r="AP78" s="131"/>
      <c r="AQ78" s="131"/>
      <c r="AR78" s="131"/>
      <c r="AS78" s="131"/>
    </row>
    <row r="79" spans="20:45" x14ac:dyDescent="0.25">
      <c r="T79" s="131"/>
      <c r="U79" s="131"/>
      <c r="V79" s="131"/>
      <c r="W79" s="131"/>
      <c r="X79" s="131"/>
      <c r="Y79" s="131"/>
      <c r="Z79" s="131"/>
      <c r="AA79" s="131"/>
      <c r="AB79" s="131"/>
      <c r="AC79" s="131"/>
      <c r="AD79" s="131"/>
      <c r="AE79" s="131"/>
      <c r="AF79" s="131"/>
      <c r="AG79" s="131"/>
      <c r="AH79" s="131"/>
      <c r="AL79" s="131"/>
      <c r="AM79" s="131"/>
      <c r="AN79" s="131"/>
      <c r="AO79" s="131"/>
      <c r="AP79" s="131"/>
      <c r="AQ79" s="131"/>
      <c r="AR79" s="131"/>
      <c r="AS79" s="131"/>
    </row>
    <row r="80" spans="20:45" x14ac:dyDescent="0.25">
      <c r="T80" s="131"/>
      <c r="U80" s="131"/>
      <c r="V80" s="131"/>
      <c r="W80" s="131"/>
      <c r="X80" s="131"/>
      <c r="Y80" s="131"/>
      <c r="Z80" s="131"/>
      <c r="AA80" s="131"/>
      <c r="AB80" s="131"/>
      <c r="AC80" s="131"/>
      <c r="AD80" s="131"/>
      <c r="AE80" s="131"/>
      <c r="AF80" s="131"/>
      <c r="AG80" s="131"/>
      <c r="AH80" s="131"/>
      <c r="AL80" s="131"/>
      <c r="AM80" s="131"/>
      <c r="AN80" s="131"/>
      <c r="AO80" s="131"/>
      <c r="AP80" s="131"/>
      <c r="AQ80" s="131"/>
      <c r="AR80" s="131"/>
      <c r="AS80" s="131"/>
    </row>
    <row r="81" spans="20:45" x14ac:dyDescent="0.25">
      <c r="T81" s="131"/>
      <c r="U81" s="131"/>
      <c r="V81" s="131"/>
      <c r="W81" s="131"/>
      <c r="X81" s="131"/>
      <c r="Y81" s="131"/>
      <c r="Z81" s="131"/>
      <c r="AA81" s="131"/>
      <c r="AB81" s="131"/>
      <c r="AC81" s="131"/>
      <c r="AD81" s="131"/>
      <c r="AE81" s="131"/>
      <c r="AF81" s="131"/>
      <c r="AG81" s="131"/>
      <c r="AH81" s="131"/>
      <c r="AL81" s="131"/>
      <c r="AM81" s="131"/>
      <c r="AN81" s="131"/>
      <c r="AO81" s="131"/>
      <c r="AP81" s="131"/>
      <c r="AQ81" s="131"/>
      <c r="AR81" s="131"/>
      <c r="AS81" s="131"/>
    </row>
    <row r="82" spans="20:45" x14ac:dyDescent="0.25">
      <c r="T82" s="131"/>
      <c r="U82" s="131"/>
      <c r="V82" s="131"/>
      <c r="W82" s="131"/>
      <c r="X82" s="131"/>
      <c r="Y82" s="131"/>
      <c r="Z82" s="131"/>
      <c r="AA82" s="131"/>
      <c r="AB82" s="131"/>
      <c r="AC82" s="131"/>
      <c r="AD82" s="131"/>
      <c r="AE82" s="131"/>
      <c r="AF82" s="131"/>
      <c r="AG82" s="131"/>
      <c r="AH82" s="131"/>
      <c r="AL82" s="131"/>
      <c r="AM82" s="131"/>
      <c r="AN82" s="131"/>
      <c r="AO82" s="131"/>
      <c r="AP82" s="131"/>
      <c r="AQ82" s="131"/>
      <c r="AR82" s="131"/>
      <c r="AS82" s="131"/>
    </row>
    <row r="83" spans="20:45" x14ac:dyDescent="0.25">
      <c r="T83" s="131"/>
      <c r="U83" s="131"/>
      <c r="V83" s="131"/>
      <c r="W83" s="131"/>
      <c r="X83" s="131"/>
      <c r="Y83" s="131"/>
      <c r="Z83" s="131"/>
      <c r="AA83" s="131"/>
      <c r="AB83" s="131"/>
      <c r="AC83" s="131"/>
      <c r="AD83" s="131"/>
      <c r="AE83" s="131"/>
      <c r="AF83" s="131"/>
      <c r="AG83" s="131"/>
      <c r="AH83" s="131"/>
      <c r="AL83" s="131"/>
      <c r="AM83" s="131"/>
      <c r="AN83" s="131"/>
      <c r="AO83" s="131"/>
      <c r="AP83" s="131"/>
      <c r="AQ83" s="131"/>
      <c r="AR83" s="131"/>
      <c r="AS83" s="131"/>
    </row>
    <row r="84" spans="20:45" x14ac:dyDescent="0.25">
      <c r="T84" s="131"/>
      <c r="U84" s="131"/>
      <c r="V84" s="131"/>
      <c r="W84" s="131"/>
      <c r="X84" s="131"/>
      <c r="Y84" s="131"/>
      <c r="Z84" s="131"/>
      <c r="AA84" s="131"/>
      <c r="AB84" s="131"/>
      <c r="AC84" s="131"/>
      <c r="AD84" s="131"/>
      <c r="AE84" s="131"/>
      <c r="AF84" s="131"/>
      <c r="AG84" s="131"/>
      <c r="AH84" s="131"/>
      <c r="AL84" s="131"/>
      <c r="AM84" s="131"/>
      <c r="AN84" s="131"/>
      <c r="AO84" s="131"/>
      <c r="AP84" s="131"/>
      <c r="AQ84" s="131"/>
      <c r="AR84" s="131"/>
      <c r="AS84" s="131"/>
    </row>
    <row r="85" spans="20:45" x14ac:dyDescent="0.25">
      <c r="T85" s="131"/>
      <c r="U85" s="131"/>
      <c r="V85" s="131"/>
      <c r="W85" s="131"/>
      <c r="X85" s="131"/>
      <c r="Y85" s="131"/>
      <c r="Z85" s="131"/>
      <c r="AA85" s="131"/>
      <c r="AB85" s="131"/>
      <c r="AC85" s="131"/>
      <c r="AD85" s="131"/>
      <c r="AE85" s="131"/>
      <c r="AF85" s="131"/>
      <c r="AG85" s="131"/>
      <c r="AH85" s="131"/>
      <c r="AL85" s="131"/>
      <c r="AM85" s="131"/>
      <c r="AN85" s="131"/>
      <c r="AO85" s="131"/>
      <c r="AP85" s="131"/>
      <c r="AQ85" s="131"/>
      <c r="AR85" s="131"/>
      <c r="AS85" s="131"/>
    </row>
    <row r="86" spans="20:45" x14ac:dyDescent="0.25">
      <c r="T86" s="131"/>
      <c r="U86" s="131"/>
      <c r="V86" s="131"/>
      <c r="W86" s="131"/>
      <c r="X86" s="131"/>
      <c r="Y86" s="131"/>
      <c r="Z86" s="131"/>
      <c r="AA86" s="131"/>
      <c r="AB86" s="131"/>
      <c r="AC86" s="131"/>
      <c r="AD86" s="131"/>
      <c r="AE86" s="131"/>
      <c r="AF86" s="131"/>
      <c r="AG86" s="131"/>
      <c r="AH86" s="131"/>
      <c r="AL86" s="131"/>
      <c r="AM86" s="131"/>
      <c r="AN86" s="131"/>
      <c r="AO86" s="131"/>
      <c r="AP86" s="131"/>
      <c r="AQ86" s="131"/>
      <c r="AR86" s="131"/>
      <c r="AS86" s="131"/>
    </row>
    <row r="87" spans="20:45" x14ac:dyDescent="0.25">
      <c r="T87" s="131"/>
      <c r="U87" s="131"/>
      <c r="V87" s="131"/>
      <c r="W87" s="131"/>
      <c r="X87" s="131"/>
      <c r="Y87" s="131"/>
      <c r="Z87" s="131"/>
      <c r="AA87" s="131"/>
      <c r="AB87" s="131"/>
      <c r="AC87" s="131"/>
      <c r="AD87" s="131"/>
      <c r="AE87" s="131"/>
      <c r="AF87" s="131"/>
      <c r="AG87" s="131"/>
      <c r="AH87" s="131"/>
      <c r="AL87" s="131"/>
      <c r="AM87" s="131"/>
      <c r="AN87" s="131"/>
      <c r="AO87" s="131"/>
      <c r="AP87" s="131"/>
      <c r="AQ87" s="131"/>
      <c r="AR87" s="131"/>
      <c r="AS87" s="131"/>
    </row>
    <row r="88" spans="20:45" x14ac:dyDescent="0.25">
      <c r="T88" s="131"/>
      <c r="U88" s="131"/>
      <c r="V88" s="131"/>
      <c r="W88" s="131"/>
      <c r="X88" s="131"/>
      <c r="Y88" s="131"/>
      <c r="Z88" s="131"/>
      <c r="AA88" s="131"/>
      <c r="AB88" s="131"/>
      <c r="AC88" s="131"/>
      <c r="AD88" s="131"/>
      <c r="AE88" s="131"/>
      <c r="AF88" s="131"/>
      <c r="AG88" s="131"/>
      <c r="AH88" s="131"/>
      <c r="AL88" s="131"/>
      <c r="AM88" s="131"/>
      <c r="AN88" s="131"/>
      <c r="AO88" s="131"/>
      <c r="AP88" s="131"/>
      <c r="AQ88" s="131"/>
      <c r="AR88" s="131"/>
      <c r="AS88" s="131"/>
    </row>
    <row r="89" spans="20:45" x14ac:dyDescent="0.25">
      <c r="T89" s="131"/>
      <c r="U89" s="131"/>
      <c r="V89" s="131"/>
      <c r="W89" s="131"/>
      <c r="X89" s="131"/>
      <c r="Y89" s="131"/>
      <c r="Z89" s="131"/>
      <c r="AA89" s="131"/>
      <c r="AB89" s="131"/>
      <c r="AC89" s="131"/>
      <c r="AD89" s="131"/>
      <c r="AE89" s="131"/>
      <c r="AF89" s="131"/>
      <c r="AG89" s="131"/>
      <c r="AH89" s="131"/>
      <c r="AL89" s="131"/>
      <c r="AM89" s="131"/>
      <c r="AN89" s="131"/>
      <c r="AO89" s="131"/>
      <c r="AP89" s="131"/>
      <c r="AQ89" s="131"/>
      <c r="AR89" s="131"/>
      <c r="AS89" s="131"/>
    </row>
    <row r="90" spans="20:45" x14ac:dyDescent="0.25">
      <c r="T90" s="131"/>
      <c r="U90" s="131"/>
      <c r="V90" s="131"/>
      <c r="W90" s="131"/>
      <c r="X90" s="131"/>
      <c r="Y90" s="131"/>
      <c r="Z90" s="131"/>
      <c r="AA90" s="131"/>
      <c r="AB90" s="131"/>
      <c r="AC90" s="131"/>
      <c r="AD90" s="131"/>
      <c r="AE90" s="131"/>
      <c r="AF90" s="131"/>
      <c r="AG90" s="131"/>
      <c r="AH90" s="131"/>
      <c r="AL90" s="131"/>
      <c r="AM90" s="131"/>
      <c r="AN90" s="131"/>
      <c r="AO90" s="131"/>
      <c r="AP90" s="131"/>
      <c r="AQ90" s="131"/>
      <c r="AR90" s="131"/>
      <c r="AS90" s="131"/>
    </row>
    <row r="91" spans="20:45" x14ac:dyDescent="0.25">
      <c r="T91" s="131"/>
      <c r="U91" s="131"/>
      <c r="V91" s="131"/>
      <c r="W91" s="131"/>
      <c r="X91" s="131"/>
      <c r="Y91" s="131"/>
      <c r="Z91" s="131"/>
      <c r="AA91" s="131"/>
      <c r="AB91" s="131"/>
      <c r="AC91" s="131"/>
      <c r="AD91" s="131"/>
      <c r="AE91" s="131"/>
      <c r="AF91" s="131"/>
      <c r="AG91" s="131"/>
      <c r="AH91" s="131"/>
      <c r="AL91" s="131"/>
      <c r="AM91" s="131"/>
      <c r="AN91" s="131"/>
      <c r="AO91" s="131"/>
      <c r="AP91" s="131"/>
      <c r="AQ91" s="131"/>
      <c r="AR91" s="131"/>
      <c r="AS91" s="131"/>
    </row>
    <row r="92" spans="20:45" x14ac:dyDescent="0.25">
      <c r="T92" s="131"/>
      <c r="U92" s="131"/>
      <c r="V92" s="131"/>
      <c r="W92" s="131"/>
      <c r="X92" s="131"/>
      <c r="Y92" s="131"/>
      <c r="Z92" s="131"/>
      <c r="AA92" s="131"/>
      <c r="AB92" s="131"/>
      <c r="AC92" s="131"/>
      <c r="AD92" s="131"/>
      <c r="AE92" s="131"/>
      <c r="AF92" s="131"/>
      <c r="AG92" s="131"/>
      <c r="AH92" s="131"/>
      <c r="AL92" s="131"/>
      <c r="AM92" s="131"/>
      <c r="AN92" s="131"/>
      <c r="AO92" s="131"/>
      <c r="AP92" s="131"/>
      <c r="AQ92" s="131"/>
      <c r="AR92" s="131"/>
      <c r="AS92" s="131"/>
    </row>
    <row r="93" spans="20:45" x14ac:dyDescent="0.25">
      <c r="T93" s="131"/>
      <c r="U93" s="131"/>
      <c r="V93" s="131"/>
      <c r="W93" s="131"/>
      <c r="X93" s="131"/>
      <c r="Y93" s="131"/>
      <c r="Z93" s="131"/>
      <c r="AA93" s="131"/>
      <c r="AB93" s="131"/>
      <c r="AC93" s="131"/>
      <c r="AD93" s="131"/>
      <c r="AE93" s="131"/>
      <c r="AF93" s="131"/>
      <c r="AG93" s="131"/>
      <c r="AH93" s="131"/>
      <c r="AL93" s="131"/>
      <c r="AM93" s="131"/>
      <c r="AN93" s="131"/>
      <c r="AO93" s="131"/>
      <c r="AP93" s="131"/>
      <c r="AQ93" s="131"/>
      <c r="AR93" s="131"/>
      <c r="AS93" s="131"/>
    </row>
    <row r="94" spans="20:45" x14ac:dyDescent="0.25">
      <c r="T94" s="131"/>
      <c r="U94" s="131"/>
      <c r="V94" s="131"/>
      <c r="W94" s="131"/>
      <c r="X94" s="131"/>
      <c r="Y94" s="131"/>
      <c r="Z94" s="131"/>
      <c r="AA94" s="131"/>
      <c r="AB94" s="131"/>
      <c r="AC94" s="131"/>
      <c r="AD94" s="131"/>
      <c r="AE94" s="131"/>
      <c r="AF94" s="131"/>
      <c r="AG94" s="131"/>
      <c r="AH94" s="131"/>
      <c r="AL94" s="131"/>
      <c r="AM94" s="131"/>
      <c r="AN94" s="131"/>
      <c r="AO94" s="131"/>
      <c r="AP94" s="131"/>
      <c r="AQ94" s="131"/>
      <c r="AR94" s="131"/>
      <c r="AS94" s="131"/>
    </row>
    <row r="95" spans="20:45" x14ac:dyDescent="0.25">
      <c r="T95" s="131"/>
      <c r="U95" s="131"/>
      <c r="V95" s="131"/>
      <c r="W95" s="131"/>
      <c r="X95" s="131"/>
      <c r="Y95" s="131"/>
      <c r="Z95" s="131"/>
      <c r="AA95" s="131"/>
      <c r="AB95" s="131"/>
      <c r="AC95" s="131"/>
      <c r="AD95" s="131"/>
      <c r="AE95" s="131"/>
      <c r="AF95" s="131"/>
      <c r="AG95" s="131"/>
      <c r="AH95" s="131"/>
      <c r="AL95" s="131"/>
      <c r="AM95" s="131"/>
      <c r="AN95" s="131"/>
      <c r="AO95" s="131"/>
      <c r="AP95" s="131"/>
      <c r="AQ95" s="131"/>
      <c r="AR95" s="131"/>
      <c r="AS95" s="131"/>
    </row>
    <row r="96" spans="20:45" x14ac:dyDescent="0.25">
      <c r="T96" s="131"/>
      <c r="U96" s="131"/>
      <c r="V96" s="131"/>
      <c r="W96" s="131"/>
      <c r="X96" s="131"/>
      <c r="Y96" s="131"/>
      <c r="Z96" s="131"/>
      <c r="AA96" s="131"/>
      <c r="AB96" s="131"/>
      <c r="AC96" s="131"/>
      <c r="AD96" s="131"/>
      <c r="AE96" s="131"/>
      <c r="AF96" s="131"/>
      <c r="AG96" s="131"/>
      <c r="AH96" s="131"/>
      <c r="AL96" s="131"/>
      <c r="AM96" s="131"/>
      <c r="AN96" s="131"/>
      <c r="AO96" s="131"/>
      <c r="AP96" s="131"/>
      <c r="AQ96" s="131"/>
      <c r="AR96" s="131"/>
      <c r="AS96" s="131"/>
    </row>
    <row r="97" spans="20:45" x14ac:dyDescent="0.25">
      <c r="T97" s="131"/>
      <c r="U97" s="131"/>
      <c r="V97" s="131"/>
      <c r="W97" s="131"/>
      <c r="X97" s="131"/>
      <c r="Y97" s="131"/>
      <c r="Z97" s="131"/>
      <c r="AA97" s="131"/>
      <c r="AB97" s="131"/>
      <c r="AC97" s="131"/>
      <c r="AD97" s="131"/>
      <c r="AE97" s="131"/>
      <c r="AF97" s="131"/>
      <c r="AG97" s="131"/>
      <c r="AH97" s="131"/>
      <c r="AL97" s="131"/>
      <c r="AM97" s="131"/>
      <c r="AN97" s="131"/>
      <c r="AO97" s="131"/>
      <c r="AP97" s="131"/>
      <c r="AQ97" s="131"/>
      <c r="AR97" s="131"/>
      <c r="AS97" s="131"/>
    </row>
    <row r="98" spans="20:45" x14ac:dyDescent="0.25">
      <c r="T98" s="131"/>
      <c r="U98" s="131"/>
      <c r="V98" s="131"/>
      <c r="W98" s="131"/>
      <c r="X98" s="131"/>
      <c r="Y98" s="131"/>
      <c r="Z98" s="131"/>
      <c r="AA98" s="131"/>
      <c r="AB98" s="131"/>
      <c r="AC98" s="131"/>
      <c r="AD98" s="131"/>
      <c r="AE98" s="131"/>
      <c r="AF98" s="131"/>
      <c r="AG98" s="131"/>
      <c r="AH98" s="131"/>
      <c r="AL98" s="131"/>
      <c r="AM98" s="131"/>
      <c r="AN98" s="131"/>
      <c r="AO98" s="131"/>
      <c r="AP98" s="131"/>
      <c r="AQ98" s="131"/>
      <c r="AR98" s="131"/>
      <c r="AS98" s="131"/>
    </row>
    <row r="99" spans="20:45" x14ac:dyDescent="0.25">
      <c r="T99" s="131"/>
      <c r="U99" s="131"/>
      <c r="V99" s="131"/>
      <c r="W99" s="131"/>
      <c r="X99" s="131"/>
      <c r="Y99" s="131"/>
      <c r="Z99" s="131"/>
      <c r="AA99" s="131"/>
      <c r="AB99" s="131"/>
      <c r="AC99" s="131"/>
      <c r="AD99" s="131"/>
      <c r="AE99" s="131"/>
      <c r="AF99" s="131"/>
      <c r="AG99" s="131"/>
      <c r="AH99" s="131"/>
      <c r="AL99" s="131"/>
      <c r="AM99" s="131"/>
      <c r="AN99" s="131"/>
      <c r="AO99" s="131"/>
      <c r="AP99" s="131"/>
      <c r="AQ99" s="131"/>
      <c r="AR99" s="131"/>
      <c r="AS99" s="131"/>
    </row>
    <row r="100" spans="20:45" x14ac:dyDescent="0.25">
      <c r="T100" s="131"/>
      <c r="U100" s="131"/>
      <c r="V100" s="131"/>
      <c r="W100" s="131"/>
      <c r="X100" s="131"/>
      <c r="Y100" s="131"/>
      <c r="Z100" s="131"/>
      <c r="AA100" s="131"/>
      <c r="AB100" s="131"/>
      <c r="AC100" s="131"/>
      <c r="AD100" s="131"/>
      <c r="AE100" s="131"/>
      <c r="AF100" s="131"/>
      <c r="AG100" s="131"/>
      <c r="AH100" s="131"/>
      <c r="AL100" s="131"/>
      <c r="AM100" s="131"/>
      <c r="AN100" s="131"/>
      <c r="AO100" s="131"/>
      <c r="AP100" s="131"/>
      <c r="AQ100" s="131"/>
      <c r="AR100" s="131"/>
      <c r="AS100" s="131"/>
    </row>
    <row r="101" spans="20:45" x14ac:dyDescent="0.25">
      <c r="T101" s="131"/>
      <c r="U101" s="131"/>
      <c r="V101" s="131"/>
      <c r="W101" s="131"/>
      <c r="X101" s="131"/>
      <c r="Y101" s="131"/>
      <c r="Z101" s="131"/>
      <c r="AA101" s="131"/>
      <c r="AB101" s="131"/>
      <c r="AC101" s="131"/>
      <c r="AD101" s="131"/>
      <c r="AE101" s="131"/>
      <c r="AF101" s="131"/>
      <c r="AG101" s="131"/>
      <c r="AH101" s="131"/>
      <c r="AL101" s="131"/>
      <c r="AM101" s="131"/>
      <c r="AN101" s="131"/>
      <c r="AO101" s="131"/>
      <c r="AP101" s="131"/>
      <c r="AQ101" s="131"/>
      <c r="AR101" s="131"/>
      <c r="AS101" s="131"/>
    </row>
    <row r="102" spans="20:45" x14ac:dyDescent="0.25">
      <c r="T102" s="131"/>
      <c r="U102" s="131"/>
      <c r="V102" s="131"/>
      <c r="W102" s="131"/>
      <c r="X102" s="131"/>
      <c r="Y102" s="131"/>
      <c r="Z102" s="131"/>
      <c r="AA102" s="131"/>
      <c r="AB102" s="131"/>
      <c r="AC102" s="131"/>
      <c r="AD102" s="131"/>
      <c r="AE102" s="131"/>
      <c r="AF102" s="131"/>
      <c r="AG102" s="131"/>
      <c r="AH102" s="131"/>
      <c r="AL102" s="131"/>
      <c r="AM102" s="131"/>
      <c r="AN102" s="131"/>
      <c r="AO102" s="131"/>
      <c r="AP102" s="131"/>
      <c r="AQ102" s="131"/>
      <c r="AR102" s="131"/>
      <c r="AS102" s="131"/>
    </row>
    <row r="103" spans="20:45" x14ac:dyDescent="0.25">
      <c r="T103" s="131"/>
      <c r="U103" s="131"/>
      <c r="V103" s="131"/>
      <c r="W103" s="131"/>
      <c r="X103" s="131"/>
      <c r="Y103" s="131"/>
      <c r="Z103" s="131"/>
      <c r="AA103" s="131"/>
      <c r="AB103" s="131"/>
      <c r="AC103" s="131"/>
      <c r="AD103" s="131"/>
      <c r="AE103" s="131"/>
      <c r="AF103" s="131"/>
      <c r="AG103" s="131"/>
      <c r="AH103" s="131"/>
      <c r="AL103" s="131"/>
      <c r="AM103" s="131"/>
      <c r="AN103" s="131"/>
      <c r="AO103" s="131"/>
      <c r="AP103" s="131"/>
      <c r="AQ103" s="131"/>
      <c r="AR103" s="131"/>
      <c r="AS103" s="131"/>
    </row>
    <row r="104" spans="20:45" x14ac:dyDescent="0.25">
      <c r="T104" s="131"/>
      <c r="U104" s="131"/>
      <c r="V104" s="131"/>
      <c r="W104" s="131"/>
      <c r="X104" s="131"/>
      <c r="Y104" s="131"/>
      <c r="Z104" s="131"/>
      <c r="AA104" s="131"/>
      <c r="AB104" s="131"/>
      <c r="AC104" s="131"/>
      <c r="AD104" s="131"/>
      <c r="AE104" s="131"/>
      <c r="AF104" s="131"/>
      <c r="AG104" s="131"/>
      <c r="AH104" s="131"/>
      <c r="AL104" s="131"/>
      <c r="AM104" s="131"/>
      <c r="AN104" s="131"/>
      <c r="AO104" s="131"/>
      <c r="AP104" s="131"/>
      <c r="AQ104" s="131"/>
      <c r="AR104" s="131"/>
      <c r="AS104" s="131"/>
    </row>
    <row r="105" spans="20:45" x14ac:dyDescent="0.25">
      <c r="T105" s="131"/>
      <c r="U105" s="131"/>
      <c r="V105" s="131"/>
      <c r="W105" s="131"/>
      <c r="X105" s="131"/>
      <c r="Y105" s="131"/>
      <c r="Z105" s="131"/>
      <c r="AA105" s="131"/>
      <c r="AB105" s="131"/>
      <c r="AC105" s="131"/>
      <c r="AD105" s="131"/>
      <c r="AE105" s="131"/>
      <c r="AF105" s="131"/>
      <c r="AG105" s="131"/>
      <c r="AH105" s="131"/>
      <c r="AL105" s="131"/>
      <c r="AM105" s="131"/>
      <c r="AN105" s="131"/>
      <c r="AO105" s="131"/>
      <c r="AP105" s="131"/>
      <c r="AQ105" s="131"/>
      <c r="AR105" s="131"/>
      <c r="AS105" s="131"/>
    </row>
    <row r="106" spans="20:45" x14ac:dyDescent="0.25">
      <c r="T106" s="131"/>
      <c r="U106" s="131"/>
      <c r="V106" s="131"/>
      <c r="W106" s="131"/>
      <c r="X106" s="131"/>
      <c r="Y106" s="131"/>
      <c r="Z106" s="131"/>
      <c r="AA106" s="131"/>
      <c r="AB106" s="131"/>
      <c r="AC106" s="131"/>
      <c r="AD106" s="131"/>
      <c r="AE106" s="131"/>
      <c r="AF106" s="131"/>
      <c r="AG106" s="131"/>
      <c r="AH106" s="131"/>
      <c r="AL106" s="131"/>
      <c r="AM106" s="131"/>
      <c r="AN106" s="131"/>
      <c r="AO106" s="131"/>
      <c r="AP106" s="131"/>
      <c r="AQ106" s="131"/>
      <c r="AR106" s="131"/>
      <c r="AS106" s="131"/>
    </row>
    <row r="107" spans="20:45" x14ac:dyDescent="0.25">
      <c r="T107" s="131"/>
      <c r="U107" s="131"/>
      <c r="V107" s="131"/>
      <c r="W107" s="131"/>
      <c r="X107" s="131"/>
      <c r="Y107" s="131"/>
      <c r="Z107" s="131"/>
      <c r="AA107" s="131"/>
      <c r="AB107" s="131"/>
      <c r="AC107" s="131"/>
      <c r="AD107" s="131"/>
      <c r="AE107" s="131"/>
      <c r="AF107" s="131"/>
      <c r="AG107" s="131"/>
      <c r="AH107" s="131"/>
      <c r="AL107" s="131"/>
      <c r="AM107" s="131"/>
      <c r="AN107" s="131"/>
      <c r="AO107" s="131"/>
      <c r="AP107" s="131"/>
      <c r="AQ107" s="131"/>
      <c r="AR107" s="131"/>
      <c r="AS107" s="131"/>
    </row>
    <row r="108" spans="20:45" x14ac:dyDescent="0.25">
      <c r="T108" s="131"/>
      <c r="U108" s="131"/>
      <c r="V108" s="131"/>
      <c r="W108" s="131"/>
      <c r="X108" s="131"/>
      <c r="Y108" s="131"/>
      <c r="Z108" s="131"/>
      <c r="AA108" s="131"/>
      <c r="AB108" s="131"/>
      <c r="AC108" s="131"/>
      <c r="AD108" s="131"/>
      <c r="AE108" s="131"/>
      <c r="AF108" s="131"/>
      <c r="AG108" s="131"/>
      <c r="AH108" s="131"/>
      <c r="AL108" s="131"/>
      <c r="AM108" s="131"/>
      <c r="AN108" s="131"/>
      <c r="AO108" s="131"/>
      <c r="AP108" s="131"/>
      <c r="AQ108" s="131"/>
      <c r="AR108" s="131"/>
      <c r="AS108" s="131"/>
    </row>
    <row r="109" spans="20:45" x14ac:dyDescent="0.25">
      <c r="T109" s="131"/>
      <c r="U109" s="131"/>
      <c r="V109" s="131"/>
      <c r="W109" s="131"/>
      <c r="X109" s="131"/>
      <c r="Y109" s="131"/>
      <c r="Z109" s="131"/>
      <c r="AA109" s="131"/>
      <c r="AB109" s="131"/>
      <c r="AC109" s="131"/>
      <c r="AD109" s="131"/>
      <c r="AE109" s="131"/>
      <c r="AF109" s="131"/>
      <c r="AG109" s="131"/>
      <c r="AH109" s="131"/>
      <c r="AL109" s="131"/>
      <c r="AM109" s="131"/>
      <c r="AN109" s="131"/>
      <c r="AO109" s="131"/>
      <c r="AP109" s="131"/>
      <c r="AQ109" s="131"/>
      <c r="AR109" s="131"/>
      <c r="AS109" s="131"/>
    </row>
    <row r="110" spans="20:45" x14ac:dyDescent="0.25">
      <c r="T110" s="131"/>
      <c r="U110" s="131"/>
      <c r="V110" s="131"/>
      <c r="W110" s="131"/>
      <c r="X110" s="131"/>
      <c r="Y110" s="131"/>
      <c r="Z110" s="131"/>
      <c r="AA110" s="131"/>
      <c r="AB110" s="131"/>
      <c r="AC110" s="131"/>
      <c r="AD110" s="131"/>
      <c r="AE110" s="131"/>
      <c r="AF110" s="131"/>
      <c r="AG110" s="131"/>
      <c r="AH110" s="131"/>
      <c r="AL110" s="131"/>
      <c r="AM110" s="131"/>
      <c r="AN110" s="131"/>
      <c r="AO110" s="131"/>
      <c r="AP110" s="131"/>
      <c r="AQ110" s="131"/>
      <c r="AR110" s="131"/>
      <c r="AS110" s="131"/>
    </row>
    <row r="111" spans="20:45" x14ac:dyDescent="0.25">
      <c r="T111" s="131"/>
      <c r="U111" s="131"/>
      <c r="V111" s="131"/>
      <c r="W111" s="131"/>
      <c r="X111" s="131"/>
      <c r="Y111" s="131"/>
      <c r="Z111" s="131"/>
      <c r="AA111" s="131"/>
      <c r="AB111" s="131"/>
      <c r="AC111" s="131"/>
      <c r="AD111" s="131"/>
      <c r="AE111" s="131"/>
      <c r="AF111" s="131"/>
      <c r="AG111" s="131"/>
      <c r="AH111" s="131"/>
      <c r="AL111" s="131"/>
      <c r="AM111" s="131"/>
      <c r="AN111" s="131"/>
      <c r="AO111" s="131"/>
      <c r="AP111" s="131"/>
      <c r="AQ111" s="131"/>
      <c r="AR111" s="131"/>
      <c r="AS111" s="131"/>
    </row>
    <row r="112" spans="20:45" x14ac:dyDescent="0.25">
      <c r="T112" s="131"/>
      <c r="U112" s="131"/>
      <c r="V112" s="131"/>
      <c r="W112" s="131"/>
      <c r="X112" s="131"/>
      <c r="Y112" s="131"/>
      <c r="Z112" s="131"/>
      <c r="AA112" s="131"/>
      <c r="AB112" s="131"/>
      <c r="AC112" s="131"/>
      <c r="AD112" s="131"/>
      <c r="AE112" s="131"/>
      <c r="AF112" s="131"/>
      <c r="AG112" s="131"/>
      <c r="AH112" s="131"/>
      <c r="AL112" s="131"/>
      <c r="AM112" s="131"/>
      <c r="AN112" s="131"/>
      <c r="AO112" s="131"/>
      <c r="AP112" s="131"/>
      <c r="AQ112" s="131"/>
      <c r="AR112" s="131"/>
      <c r="AS112" s="131"/>
    </row>
    <row r="113" spans="20:45" x14ac:dyDescent="0.25">
      <c r="T113" s="131"/>
      <c r="U113" s="131"/>
      <c r="V113" s="131"/>
      <c r="W113" s="131"/>
      <c r="X113" s="131"/>
      <c r="Y113" s="131"/>
      <c r="Z113" s="131"/>
      <c r="AA113" s="131"/>
      <c r="AB113" s="131"/>
      <c r="AC113" s="131"/>
      <c r="AD113" s="131"/>
      <c r="AE113" s="131"/>
      <c r="AF113" s="131"/>
      <c r="AG113" s="131"/>
      <c r="AH113" s="131"/>
      <c r="AL113" s="131"/>
      <c r="AM113" s="131"/>
      <c r="AN113" s="131"/>
      <c r="AO113" s="131"/>
      <c r="AP113" s="131"/>
      <c r="AQ113" s="131"/>
      <c r="AR113" s="131"/>
      <c r="AS113" s="131"/>
    </row>
    <row r="114" spans="20:45" x14ac:dyDescent="0.25">
      <c r="T114" s="131"/>
      <c r="U114" s="131"/>
      <c r="V114" s="131"/>
      <c r="W114" s="131"/>
      <c r="X114" s="131"/>
      <c r="Y114" s="131"/>
      <c r="Z114" s="131"/>
      <c r="AA114" s="131"/>
      <c r="AB114" s="131"/>
      <c r="AC114" s="131"/>
      <c r="AD114" s="131"/>
      <c r="AE114" s="131"/>
      <c r="AF114" s="131"/>
      <c r="AG114" s="131"/>
      <c r="AH114" s="131"/>
      <c r="AL114" s="131"/>
      <c r="AM114" s="131"/>
      <c r="AN114" s="131"/>
      <c r="AO114" s="131"/>
      <c r="AP114" s="131"/>
      <c r="AQ114" s="131"/>
      <c r="AR114" s="131"/>
      <c r="AS114" s="131"/>
    </row>
    <row r="115" spans="20:45" x14ac:dyDescent="0.25">
      <c r="T115" s="131"/>
      <c r="U115" s="131"/>
      <c r="V115" s="131"/>
      <c r="W115" s="131"/>
      <c r="X115" s="131"/>
      <c r="Y115" s="131"/>
      <c r="Z115" s="131"/>
      <c r="AA115" s="131"/>
      <c r="AB115" s="131"/>
      <c r="AC115" s="131"/>
      <c r="AD115" s="131"/>
      <c r="AE115" s="131"/>
      <c r="AF115" s="131"/>
      <c r="AG115" s="131"/>
      <c r="AH115" s="131"/>
      <c r="AL115" s="131"/>
      <c r="AM115" s="131"/>
      <c r="AN115" s="131"/>
      <c r="AO115" s="131"/>
      <c r="AP115" s="131"/>
      <c r="AQ115" s="131"/>
      <c r="AR115" s="131"/>
      <c r="AS115" s="131"/>
    </row>
    <row r="116" spans="20:45" x14ac:dyDescent="0.25">
      <c r="T116" s="131"/>
      <c r="U116" s="131"/>
      <c r="V116" s="131"/>
      <c r="W116" s="131"/>
      <c r="X116" s="131"/>
      <c r="Y116" s="131"/>
      <c r="Z116" s="131"/>
      <c r="AA116" s="131"/>
      <c r="AB116" s="131"/>
      <c r="AC116" s="131"/>
      <c r="AD116" s="131"/>
      <c r="AE116" s="131"/>
      <c r="AF116" s="131"/>
      <c r="AG116" s="131"/>
      <c r="AH116" s="131"/>
      <c r="AL116" s="131"/>
      <c r="AM116" s="131"/>
      <c r="AN116" s="131"/>
      <c r="AO116" s="131"/>
      <c r="AP116" s="131"/>
      <c r="AQ116" s="131"/>
      <c r="AR116" s="131"/>
      <c r="AS116" s="131"/>
    </row>
    <row r="117" spans="20:45" x14ac:dyDescent="0.25">
      <c r="T117" s="131"/>
      <c r="U117" s="131"/>
      <c r="V117" s="131"/>
      <c r="W117" s="131"/>
      <c r="X117" s="131"/>
      <c r="Y117" s="131"/>
      <c r="Z117" s="131"/>
      <c r="AA117" s="131"/>
      <c r="AB117" s="131"/>
      <c r="AC117" s="131"/>
      <c r="AD117" s="131"/>
      <c r="AE117" s="131"/>
      <c r="AF117" s="131"/>
      <c r="AG117" s="131"/>
      <c r="AH117" s="131"/>
      <c r="AL117" s="131"/>
      <c r="AM117" s="131"/>
      <c r="AN117" s="131"/>
      <c r="AO117" s="131"/>
      <c r="AP117" s="131"/>
      <c r="AQ117" s="131"/>
      <c r="AR117" s="131"/>
      <c r="AS117" s="131"/>
    </row>
    <row r="118" spans="20:45" x14ac:dyDescent="0.25">
      <c r="T118" s="131"/>
      <c r="U118" s="131"/>
      <c r="V118" s="131"/>
      <c r="W118" s="131"/>
      <c r="X118" s="131"/>
      <c r="Y118" s="131"/>
      <c r="Z118" s="131"/>
      <c r="AA118" s="131"/>
      <c r="AB118" s="131"/>
      <c r="AC118" s="131"/>
      <c r="AD118" s="131"/>
      <c r="AE118" s="131"/>
      <c r="AF118" s="131"/>
      <c r="AG118" s="131"/>
      <c r="AH118" s="131"/>
      <c r="AL118" s="131"/>
      <c r="AM118" s="131"/>
      <c r="AN118" s="131"/>
      <c r="AO118" s="131"/>
      <c r="AP118" s="131"/>
      <c r="AQ118" s="131"/>
      <c r="AR118" s="131"/>
      <c r="AS118" s="131"/>
    </row>
    <row r="119" spans="20:45" x14ac:dyDescent="0.25">
      <c r="T119" s="131"/>
      <c r="U119" s="131"/>
      <c r="V119" s="131"/>
      <c r="W119" s="131"/>
      <c r="X119" s="131"/>
      <c r="Y119" s="131"/>
      <c r="Z119" s="131"/>
      <c r="AA119" s="131"/>
      <c r="AB119" s="131"/>
      <c r="AC119" s="131"/>
      <c r="AD119" s="131"/>
      <c r="AE119" s="131"/>
      <c r="AF119" s="131"/>
      <c r="AG119" s="131"/>
      <c r="AH119" s="131"/>
      <c r="AL119" s="131"/>
      <c r="AM119" s="131"/>
      <c r="AN119" s="131"/>
      <c r="AO119" s="131"/>
      <c r="AP119" s="131"/>
      <c r="AQ119" s="131"/>
      <c r="AR119" s="131"/>
      <c r="AS119" s="131"/>
    </row>
    <row r="120" spans="20:45" x14ac:dyDescent="0.25">
      <c r="T120" s="131"/>
      <c r="U120" s="131"/>
      <c r="V120" s="131"/>
      <c r="W120" s="131"/>
      <c r="X120" s="131"/>
      <c r="Y120" s="131"/>
      <c r="Z120" s="131"/>
      <c r="AA120" s="131"/>
      <c r="AB120" s="131"/>
      <c r="AC120" s="131"/>
      <c r="AD120" s="131"/>
      <c r="AE120" s="131"/>
      <c r="AF120" s="131"/>
      <c r="AG120" s="131"/>
      <c r="AH120" s="131"/>
      <c r="AL120" s="131"/>
      <c r="AM120" s="131"/>
      <c r="AN120" s="131"/>
      <c r="AO120" s="131"/>
      <c r="AP120" s="131"/>
      <c r="AQ120" s="131"/>
      <c r="AR120" s="131"/>
      <c r="AS120" s="131"/>
    </row>
    <row r="121" spans="20:45" x14ac:dyDescent="0.25">
      <c r="T121" s="131"/>
      <c r="U121" s="131"/>
      <c r="V121" s="131"/>
      <c r="W121" s="131"/>
      <c r="X121" s="131"/>
      <c r="Y121" s="131"/>
      <c r="Z121" s="131"/>
      <c r="AA121" s="131"/>
      <c r="AB121" s="131"/>
      <c r="AC121" s="131"/>
      <c r="AD121" s="131"/>
      <c r="AE121" s="131"/>
      <c r="AF121" s="131"/>
      <c r="AG121" s="131"/>
      <c r="AH121" s="131"/>
      <c r="AL121" s="131"/>
      <c r="AM121" s="131"/>
      <c r="AN121" s="131"/>
      <c r="AO121" s="131"/>
      <c r="AP121" s="131"/>
      <c r="AQ121" s="131"/>
      <c r="AR121" s="131"/>
      <c r="AS121" s="131"/>
    </row>
    <row r="122" spans="20:45" x14ac:dyDescent="0.25">
      <c r="T122" s="131"/>
      <c r="U122" s="131"/>
      <c r="V122" s="131"/>
      <c r="W122" s="131"/>
      <c r="X122" s="131"/>
      <c r="Y122" s="131"/>
      <c r="Z122" s="131"/>
      <c r="AA122" s="131"/>
      <c r="AB122" s="131"/>
      <c r="AC122" s="131"/>
      <c r="AD122" s="131"/>
      <c r="AE122" s="131"/>
      <c r="AF122" s="131"/>
      <c r="AG122" s="131"/>
      <c r="AH122" s="131"/>
      <c r="AL122" s="131"/>
      <c r="AM122" s="131"/>
      <c r="AN122" s="131"/>
      <c r="AO122" s="131"/>
      <c r="AP122" s="131"/>
      <c r="AQ122" s="131"/>
      <c r="AR122" s="131"/>
      <c r="AS122" s="131"/>
    </row>
    <row r="123" spans="20:45" x14ac:dyDescent="0.25">
      <c r="T123" s="131"/>
      <c r="U123" s="131"/>
      <c r="V123" s="131"/>
      <c r="W123" s="131"/>
      <c r="X123" s="131"/>
      <c r="Y123" s="131"/>
      <c r="Z123" s="131"/>
      <c r="AA123" s="131"/>
      <c r="AB123" s="131"/>
      <c r="AC123" s="131"/>
      <c r="AD123" s="131"/>
      <c r="AE123" s="131"/>
      <c r="AF123" s="131"/>
      <c r="AG123" s="131"/>
      <c r="AH123" s="131"/>
      <c r="AL123" s="131"/>
      <c r="AM123" s="131"/>
      <c r="AN123" s="131"/>
      <c r="AO123" s="131"/>
      <c r="AP123" s="131"/>
      <c r="AQ123" s="131"/>
      <c r="AR123" s="131"/>
      <c r="AS123" s="131"/>
    </row>
    <row r="124" spans="20:45" x14ac:dyDescent="0.25">
      <c r="T124" s="131"/>
      <c r="U124" s="131"/>
      <c r="V124" s="131"/>
      <c r="W124" s="131"/>
      <c r="X124" s="131"/>
      <c r="Y124" s="131"/>
      <c r="Z124" s="131"/>
      <c r="AA124" s="131"/>
      <c r="AB124" s="131"/>
      <c r="AC124" s="131"/>
      <c r="AD124" s="131"/>
      <c r="AE124" s="131"/>
      <c r="AF124" s="131"/>
      <c r="AG124" s="131"/>
      <c r="AH124" s="131"/>
      <c r="AL124" s="131"/>
      <c r="AM124" s="131"/>
      <c r="AN124" s="131"/>
      <c r="AO124" s="131"/>
      <c r="AP124" s="131"/>
      <c r="AQ124" s="131"/>
      <c r="AR124" s="131"/>
      <c r="AS124" s="131"/>
    </row>
    <row r="125" spans="20:45" x14ac:dyDescent="0.25">
      <c r="T125" s="131"/>
      <c r="U125" s="131"/>
      <c r="V125" s="131"/>
      <c r="W125" s="131"/>
      <c r="X125" s="131"/>
      <c r="Y125" s="131"/>
      <c r="Z125" s="131"/>
      <c r="AA125" s="131"/>
      <c r="AB125" s="131"/>
      <c r="AC125" s="131"/>
      <c r="AD125" s="131"/>
      <c r="AE125" s="131"/>
      <c r="AF125" s="131"/>
      <c r="AG125" s="131"/>
      <c r="AH125" s="131"/>
      <c r="AL125" s="131"/>
      <c r="AM125" s="131"/>
      <c r="AN125" s="131"/>
      <c r="AO125" s="131"/>
      <c r="AP125" s="131"/>
      <c r="AQ125" s="131"/>
      <c r="AR125" s="131"/>
      <c r="AS125" s="131"/>
    </row>
    <row r="126" spans="20:45" x14ac:dyDescent="0.25">
      <c r="T126" s="131"/>
      <c r="U126" s="131"/>
      <c r="V126" s="131"/>
      <c r="W126" s="131"/>
      <c r="X126" s="131"/>
      <c r="Y126" s="131"/>
      <c r="Z126" s="131"/>
      <c r="AA126" s="131"/>
      <c r="AB126" s="131"/>
      <c r="AC126" s="131"/>
      <c r="AD126" s="131"/>
      <c r="AE126" s="131"/>
      <c r="AF126" s="131"/>
      <c r="AG126" s="131"/>
      <c r="AH126" s="131"/>
      <c r="AL126" s="131"/>
      <c r="AM126" s="131"/>
      <c r="AN126" s="131"/>
      <c r="AO126" s="131"/>
      <c r="AP126" s="131"/>
      <c r="AQ126" s="131"/>
      <c r="AR126" s="131"/>
      <c r="AS126" s="131"/>
    </row>
    <row r="127" spans="20:45" x14ac:dyDescent="0.25">
      <c r="T127" s="131"/>
      <c r="U127" s="131"/>
      <c r="V127" s="131"/>
      <c r="W127" s="131"/>
      <c r="X127" s="131"/>
      <c r="Y127" s="131"/>
      <c r="Z127" s="131"/>
      <c r="AA127" s="131"/>
      <c r="AB127" s="131"/>
      <c r="AC127" s="131"/>
      <c r="AD127" s="131"/>
      <c r="AE127" s="131"/>
      <c r="AF127" s="131"/>
      <c r="AG127" s="131"/>
      <c r="AH127" s="131"/>
      <c r="AL127" s="131"/>
      <c r="AM127" s="131"/>
      <c r="AN127" s="131"/>
      <c r="AO127" s="131"/>
      <c r="AP127" s="131"/>
      <c r="AQ127" s="131"/>
      <c r="AR127" s="131"/>
      <c r="AS127" s="131"/>
    </row>
    <row r="128" spans="20:45" x14ac:dyDescent="0.25">
      <c r="T128" s="131"/>
      <c r="U128" s="131"/>
      <c r="V128" s="131"/>
      <c r="W128" s="131"/>
      <c r="X128" s="131"/>
      <c r="Y128" s="131"/>
      <c r="Z128" s="131"/>
      <c r="AA128" s="131"/>
      <c r="AB128" s="131"/>
      <c r="AC128" s="131"/>
      <c r="AD128" s="131"/>
      <c r="AE128" s="131"/>
      <c r="AF128" s="131"/>
      <c r="AG128" s="131"/>
      <c r="AH128" s="131"/>
      <c r="AL128" s="131"/>
      <c r="AM128" s="131"/>
      <c r="AN128" s="131"/>
      <c r="AO128" s="131"/>
      <c r="AP128" s="131"/>
      <c r="AQ128" s="131"/>
      <c r="AR128" s="131"/>
      <c r="AS128" s="131"/>
    </row>
    <row r="129" spans="20:45" x14ac:dyDescent="0.25">
      <c r="T129" s="131"/>
      <c r="U129" s="131"/>
      <c r="V129" s="131"/>
      <c r="W129" s="131"/>
      <c r="X129" s="131"/>
      <c r="Y129" s="131"/>
      <c r="Z129" s="131"/>
      <c r="AA129" s="131"/>
      <c r="AB129" s="131"/>
      <c r="AC129" s="131"/>
      <c r="AD129" s="131"/>
      <c r="AE129" s="131"/>
      <c r="AF129" s="131"/>
      <c r="AG129" s="131"/>
      <c r="AH129" s="131"/>
      <c r="AL129" s="131"/>
      <c r="AM129" s="131"/>
      <c r="AN129" s="131"/>
      <c r="AO129" s="131"/>
      <c r="AP129" s="131"/>
      <c r="AQ129" s="131"/>
      <c r="AR129" s="131"/>
      <c r="AS129" s="131"/>
    </row>
    <row r="130" spans="20:45" x14ac:dyDescent="0.25">
      <c r="T130" s="131"/>
      <c r="U130" s="131"/>
      <c r="V130" s="131"/>
      <c r="W130" s="131"/>
      <c r="X130" s="131"/>
      <c r="Y130" s="131"/>
      <c r="Z130" s="131"/>
      <c r="AA130" s="131"/>
      <c r="AB130" s="131"/>
      <c r="AC130" s="131"/>
      <c r="AD130" s="131"/>
      <c r="AE130" s="131"/>
      <c r="AF130" s="131"/>
      <c r="AG130" s="131"/>
      <c r="AH130" s="131"/>
      <c r="AL130" s="131"/>
      <c r="AM130" s="131"/>
      <c r="AN130" s="131"/>
      <c r="AO130" s="131"/>
      <c r="AP130" s="131"/>
      <c r="AQ130" s="131"/>
      <c r="AR130" s="131"/>
      <c r="AS130" s="131"/>
    </row>
    <row r="131" spans="20:45" x14ac:dyDescent="0.25">
      <c r="T131" s="131"/>
      <c r="U131" s="131"/>
      <c r="V131" s="131"/>
      <c r="W131" s="131"/>
      <c r="X131" s="131"/>
      <c r="Y131" s="131"/>
      <c r="Z131" s="131"/>
      <c r="AA131" s="131"/>
      <c r="AB131" s="131"/>
      <c r="AC131" s="131"/>
      <c r="AD131" s="131"/>
      <c r="AE131" s="131"/>
      <c r="AF131" s="131"/>
      <c r="AG131" s="131"/>
      <c r="AH131" s="131"/>
      <c r="AL131" s="131"/>
      <c r="AM131" s="131"/>
      <c r="AN131" s="131"/>
      <c r="AO131" s="131"/>
      <c r="AP131" s="131"/>
      <c r="AQ131" s="131"/>
      <c r="AR131" s="131"/>
      <c r="AS131" s="131"/>
    </row>
    <row r="132" spans="20:45" x14ac:dyDescent="0.25">
      <c r="T132" s="131"/>
      <c r="U132" s="131"/>
      <c r="V132" s="131"/>
      <c r="W132" s="131"/>
      <c r="X132" s="131"/>
      <c r="Y132" s="131"/>
      <c r="Z132" s="131"/>
      <c r="AA132" s="131"/>
      <c r="AB132" s="131"/>
      <c r="AC132" s="131"/>
      <c r="AD132" s="131"/>
      <c r="AE132" s="131"/>
      <c r="AF132" s="131"/>
      <c r="AG132" s="131"/>
      <c r="AH132" s="131"/>
      <c r="AL132" s="131"/>
      <c r="AM132" s="131"/>
      <c r="AN132" s="131"/>
      <c r="AO132" s="131"/>
      <c r="AP132" s="131"/>
      <c r="AQ132" s="131"/>
      <c r="AR132" s="131"/>
      <c r="AS132" s="131"/>
    </row>
    <row r="133" spans="20:45" x14ac:dyDescent="0.25">
      <c r="T133" s="131"/>
      <c r="U133" s="131"/>
      <c r="V133" s="131"/>
      <c r="W133" s="131"/>
      <c r="X133" s="131"/>
      <c r="Y133" s="131"/>
      <c r="Z133" s="131"/>
      <c r="AA133" s="131"/>
      <c r="AB133" s="131"/>
      <c r="AC133" s="131"/>
      <c r="AD133" s="131"/>
      <c r="AE133" s="131"/>
      <c r="AF133" s="131"/>
      <c r="AG133" s="131"/>
      <c r="AH133" s="131"/>
      <c r="AL133" s="131"/>
      <c r="AM133" s="131"/>
      <c r="AN133" s="131"/>
      <c r="AO133" s="131"/>
      <c r="AP133" s="131"/>
      <c r="AQ133" s="131"/>
      <c r="AR133" s="131"/>
      <c r="AS133" s="131"/>
    </row>
    <row r="134" spans="20:45" x14ac:dyDescent="0.25">
      <c r="T134" s="131"/>
      <c r="U134" s="131"/>
      <c r="V134" s="131"/>
      <c r="W134" s="131"/>
      <c r="X134" s="131"/>
      <c r="Y134" s="131"/>
      <c r="Z134" s="131"/>
      <c r="AA134" s="131"/>
      <c r="AB134" s="131"/>
      <c r="AC134" s="131"/>
      <c r="AD134" s="131"/>
      <c r="AE134" s="131"/>
      <c r="AF134" s="131"/>
      <c r="AG134" s="131"/>
      <c r="AH134" s="131"/>
      <c r="AL134" s="131"/>
      <c r="AM134" s="131"/>
      <c r="AN134" s="131"/>
      <c r="AO134" s="131"/>
      <c r="AP134" s="131"/>
      <c r="AQ134" s="131"/>
      <c r="AR134" s="131"/>
      <c r="AS134" s="131"/>
    </row>
    <row r="135" spans="20:45" x14ac:dyDescent="0.25">
      <c r="T135" s="131"/>
      <c r="U135" s="131"/>
      <c r="V135" s="131"/>
      <c r="W135" s="131"/>
      <c r="X135" s="131"/>
      <c r="Y135" s="131"/>
      <c r="Z135" s="131"/>
      <c r="AA135" s="131"/>
      <c r="AB135" s="131"/>
      <c r="AC135" s="131"/>
      <c r="AD135" s="131"/>
      <c r="AE135" s="131"/>
      <c r="AF135" s="131"/>
      <c r="AG135" s="131"/>
      <c r="AH135" s="131"/>
      <c r="AL135" s="131"/>
      <c r="AM135" s="131"/>
      <c r="AN135" s="131"/>
      <c r="AO135" s="131"/>
      <c r="AP135" s="131"/>
      <c r="AQ135" s="131"/>
      <c r="AR135" s="131"/>
      <c r="AS135" s="131"/>
    </row>
    <row r="136" spans="20:45" x14ac:dyDescent="0.25">
      <c r="T136" s="131"/>
      <c r="U136" s="131"/>
      <c r="V136" s="131"/>
      <c r="W136" s="131"/>
      <c r="X136" s="131"/>
      <c r="Y136" s="131"/>
      <c r="Z136" s="131"/>
      <c r="AA136" s="131"/>
      <c r="AB136" s="131"/>
      <c r="AC136" s="131"/>
      <c r="AD136" s="131"/>
      <c r="AE136" s="131"/>
      <c r="AF136" s="131"/>
      <c r="AG136" s="131"/>
      <c r="AH136" s="131"/>
      <c r="AL136" s="131"/>
      <c r="AM136" s="131"/>
      <c r="AN136" s="131"/>
      <c r="AO136" s="131"/>
      <c r="AP136" s="131"/>
      <c r="AQ136" s="131"/>
      <c r="AR136" s="131"/>
      <c r="AS136" s="131"/>
    </row>
    <row r="137" spans="20:45" x14ac:dyDescent="0.25">
      <c r="T137" s="131"/>
      <c r="U137" s="131"/>
      <c r="V137" s="131"/>
      <c r="W137" s="131"/>
      <c r="X137" s="131"/>
      <c r="Y137" s="131"/>
      <c r="Z137" s="131"/>
      <c r="AA137" s="131"/>
      <c r="AB137" s="131"/>
      <c r="AC137" s="131"/>
      <c r="AD137" s="131"/>
      <c r="AE137" s="131"/>
      <c r="AF137" s="131"/>
      <c r="AG137" s="131"/>
      <c r="AH137" s="131"/>
      <c r="AL137" s="131"/>
      <c r="AM137" s="131"/>
      <c r="AN137" s="131"/>
      <c r="AO137" s="131"/>
      <c r="AP137" s="131"/>
      <c r="AQ137" s="131"/>
      <c r="AR137" s="131"/>
      <c r="AS137" s="131"/>
    </row>
    <row r="138" spans="20:45" x14ac:dyDescent="0.25">
      <c r="T138" s="131"/>
      <c r="U138" s="131"/>
      <c r="V138" s="131"/>
      <c r="W138" s="131"/>
      <c r="X138" s="131"/>
      <c r="Y138" s="131"/>
      <c r="Z138" s="131"/>
      <c r="AA138" s="131"/>
      <c r="AB138" s="131"/>
      <c r="AC138" s="131"/>
      <c r="AD138" s="131"/>
      <c r="AE138" s="131"/>
      <c r="AF138" s="131"/>
      <c r="AG138" s="131"/>
      <c r="AH138" s="131"/>
      <c r="AL138" s="131"/>
      <c r="AM138" s="131"/>
      <c r="AN138" s="131"/>
      <c r="AO138" s="131"/>
      <c r="AP138" s="131"/>
      <c r="AQ138" s="131"/>
      <c r="AR138" s="131"/>
      <c r="AS138" s="131"/>
    </row>
    <row r="139" spans="20:45" x14ac:dyDescent="0.25">
      <c r="T139" s="131"/>
      <c r="U139" s="131"/>
      <c r="V139" s="131"/>
      <c r="W139" s="131"/>
      <c r="X139" s="131"/>
      <c r="Y139" s="131"/>
      <c r="Z139" s="131"/>
      <c r="AA139" s="131"/>
      <c r="AB139" s="131"/>
      <c r="AC139" s="131"/>
      <c r="AD139" s="131"/>
      <c r="AE139" s="131"/>
      <c r="AF139" s="131"/>
      <c r="AG139" s="131"/>
      <c r="AH139" s="131"/>
      <c r="AL139" s="131"/>
      <c r="AM139" s="131"/>
      <c r="AN139" s="131"/>
      <c r="AO139" s="131"/>
      <c r="AP139" s="131"/>
      <c r="AQ139" s="131"/>
      <c r="AR139" s="131"/>
      <c r="AS139" s="131"/>
    </row>
    <row r="140" spans="20:45" x14ac:dyDescent="0.25">
      <c r="T140" s="131"/>
      <c r="U140" s="131"/>
      <c r="V140" s="131"/>
      <c r="W140" s="131"/>
      <c r="X140" s="131"/>
      <c r="Y140" s="131"/>
      <c r="Z140" s="131"/>
      <c r="AA140" s="131"/>
      <c r="AB140" s="131"/>
      <c r="AC140" s="131"/>
      <c r="AD140" s="131"/>
      <c r="AE140" s="131"/>
      <c r="AF140" s="131"/>
      <c r="AG140" s="131"/>
      <c r="AH140" s="131"/>
      <c r="AL140" s="131"/>
      <c r="AM140" s="131"/>
      <c r="AN140" s="131"/>
      <c r="AO140" s="131"/>
      <c r="AP140" s="131"/>
      <c r="AQ140" s="131"/>
      <c r="AR140" s="131"/>
      <c r="AS140" s="131"/>
    </row>
  </sheetData>
  <mergeCells count="1">
    <mergeCell ref="A4:C4"/>
  </mergeCells>
  <phoneticPr fontId="44" type="noConversion"/>
  <conditionalFormatting sqref="G50:I50 G34:I34 G36:I36 G22:I22 G24:I24 G26:I26 G28:I28 G30:I30 G32:I32 H21 G38:I38 G40:I40 G42:I42 G44:I44 G46:I46 G48:I48 H7 H9 H11 H13 H15 H17 H19">
    <cfRule type="expression" dxfId="41" priority="4" stopIfTrue="1">
      <formula>AND($E7&lt;9,$C7&gt;0)</formula>
    </cfRule>
  </conditionalFormatting>
  <conditionalFormatting sqref="I23 I43 K33 I31 K41 I51 I39 K49 I47 K10 M29 M45 I27 K25 I35 I8 I12 I16 I20 K18 M14">
    <cfRule type="expression" dxfId="40" priority="5" stopIfTrue="1">
      <formula>AND($O$1="CU",I8="Umpire")</formula>
    </cfRule>
    <cfRule type="expression" dxfId="39" priority="6" stopIfTrue="1">
      <formula>AND($O$1="CU",I8&lt;&gt;"Umpire",J8&lt;&gt;"")</formula>
    </cfRule>
    <cfRule type="expression" dxfId="38" priority="7" stopIfTrue="1">
      <formula>AND($O$1="CU",I8&lt;&gt;"Umpire")</formula>
    </cfRule>
  </conditionalFormatting>
  <conditionalFormatting sqref="E36 E30 E28 E26 E24 E22 E52 E50 E32 E48 E46 E44 E42 E40 E38 E34">
    <cfRule type="expression" dxfId="37" priority="8" stopIfTrue="1">
      <formula>AND($E22&lt;9,$C22&gt;0)</formula>
    </cfRule>
  </conditionalFormatting>
  <conditionalFormatting sqref="F38 F40 F42 F44 F46 F48 F50 F36 F22 F24 F26 F28 F30 F32 F34">
    <cfRule type="cellIs" dxfId="36" priority="9" stopIfTrue="1" operator="equal">
      <formula>"Bye"</formula>
    </cfRule>
    <cfRule type="expression" dxfId="35" priority="10" stopIfTrue="1">
      <formula>AND($E22&lt;9,$C22&gt;0)</formula>
    </cfRule>
  </conditionalFormatting>
  <conditionalFormatting sqref="M10 M18 O45 M41 M49 O14 O29 M25 M33 K8 K12 K16 K20 K39 K43 K47 K51 K23 K27 K31 K35">
    <cfRule type="expression" dxfId="34" priority="11" stopIfTrue="1">
      <formula>J8="as"</formula>
    </cfRule>
    <cfRule type="expression" dxfId="33" priority="12" stopIfTrue="1">
      <formula>J8="bs"</formula>
    </cfRule>
  </conditionalFormatting>
  <conditionalFormatting sqref="B40 B42 B44 B46 B48 B50 B52 B24 B26 B28 B30 B32 B34 B36 B38 B22">
    <cfRule type="cellIs" dxfId="32" priority="13" stopIfTrue="1" operator="equal">
      <formula>"QA"</formula>
    </cfRule>
    <cfRule type="cellIs" dxfId="31" priority="14" stopIfTrue="1" operator="equal">
      <formula>"DA"</formula>
    </cfRule>
  </conditionalFormatting>
  <conditionalFormatting sqref="R62 J8 J12 J16 J20 N14 L10 L18">
    <cfRule type="expression" dxfId="30" priority="15" stopIfTrue="1">
      <formula>$O$1="CU"</formula>
    </cfRule>
  </conditionalFormatting>
  <conditionalFormatting sqref="E21 E7">
    <cfRule type="expression" dxfId="29" priority="16" stopIfTrue="1">
      <formula>$E7&lt;5</formula>
    </cfRule>
  </conditionalFormatting>
  <conditionalFormatting sqref="F19 F21 F9 F17 F15 F13 F11 F7">
    <cfRule type="cellIs" dxfId="28" priority="17" stopIfTrue="1" operator="equal">
      <formula>"Bye"</formula>
    </cfRule>
  </conditionalFormatting>
  <conditionalFormatting sqref="O16">
    <cfRule type="expression" dxfId="27" priority="1" stopIfTrue="1">
      <formula>AND($O$1="CU",O16="Umpire")</formula>
    </cfRule>
    <cfRule type="expression" dxfId="26" priority="2" stopIfTrue="1">
      <formula>AND($O$1="CU",O16&lt;&gt;"Umpire",P16&lt;&gt;"")</formula>
    </cfRule>
    <cfRule type="expression" dxfId="25" priority="3" stopIfTrue="1">
      <formula>AND($O$1="CU",O16&lt;&gt;"Umpire")</formula>
    </cfRule>
  </conditionalFormatting>
  <dataValidations count="1">
    <dataValidation type="list" allowBlank="1" showInputMessage="1" sqref="I23 I39 I27 I35 I43 I31 I51 I47 K49 K41 M45 K33 K25 M29 I16 K18 K10 I20 I12 I8 M14 O16" xr:uid="{673450EC-33B5-49AD-A316-575B955852A7}">
      <formula1>$U$7:$U$16</formula1>
    </dataValidation>
  </dataValidations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94913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525780</xdr:colOff>
                    <xdr:row>0</xdr:row>
                    <xdr:rowOff>7620</xdr:rowOff>
                  </from>
                  <to>
                    <xdr:col>14</xdr:col>
                    <xdr:colOff>373380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14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518160</xdr:colOff>
                    <xdr:row>0</xdr:row>
                    <xdr:rowOff>182880</xdr:rowOff>
                  </from>
                  <to>
                    <xdr:col>14</xdr:col>
                    <xdr:colOff>373380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28608-EA2D-45D3-B4B2-ED37A0EEAF3F}">
  <sheetPr>
    <tabColor indexed="11"/>
  </sheetPr>
  <dimension ref="A1:O42"/>
  <sheetViews>
    <sheetView workbookViewId="0">
      <selection activeCell="I11" sqref="I11"/>
    </sheetView>
  </sheetViews>
  <sheetFormatPr defaultRowHeight="13.2" x14ac:dyDescent="0.25"/>
  <cols>
    <col min="9" max="9" width="18" customWidth="1"/>
  </cols>
  <sheetData>
    <row r="1" spans="1:15" ht="24.6" x14ac:dyDescent="0.25">
      <c r="A1" s="248" t="s">
        <v>76</v>
      </c>
      <c r="B1" s="248"/>
      <c r="C1" s="248"/>
      <c r="D1" s="248"/>
      <c r="E1" s="248"/>
      <c r="F1" s="248"/>
      <c r="G1" s="80"/>
      <c r="H1" s="83" t="s">
        <v>30</v>
      </c>
      <c r="I1" s="81"/>
      <c r="J1" s="82"/>
      <c r="L1" s="84"/>
      <c r="M1" s="157"/>
      <c r="N1" s="159"/>
      <c r="O1" s="159" t="s">
        <v>11</v>
      </c>
    </row>
    <row r="2" spans="1:15" x14ac:dyDescent="0.25">
      <c r="A2" s="86" t="s">
        <v>29</v>
      </c>
      <c r="B2" s="87"/>
      <c r="C2" s="87"/>
      <c r="D2" s="87"/>
      <c r="E2" s="87" t="s">
        <v>102</v>
      </c>
      <c r="F2" s="87"/>
      <c r="G2" s="88"/>
      <c r="H2" s="89"/>
      <c r="I2" s="89"/>
      <c r="J2" s="90"/>
      <c r="K2" s="84"/>
      <c r="L2" s="84"/>
      <c r="M2" s="158"/>
      <c r="N2" s="162"/>
      <c r="O2" s="163"/>
    </row>
    <row r="3" spans="1:15" x14ac:dyDescent="0.25">
      <c r="A3" s="7" t="s">
        <v>13</v>
      </c>
      <c r="B3" s="7"/>
      <c r="C3" s="7"/>
      <c r="D3" s="7"/>
      <c r="E3" s="7" t="s">
        <v>12</v>
      </c>
      <c r="F3" s="7"/>
      <c r="G3" s="7"/>
      <c r="H3" s="7" t="s">
        <v>16</v>
      </c>
      <c r="I3" s="7"/>
      <c r="J3" s="16"/>
      <c r="K3" s="7"/>
      <c r="L3" s="8" t="s">
        <v>17</v>
      </c>
      <c r="M3" s="7"/>
      <c r="N3" s="165"/>
      <c r="O3" s="164"/>
    </row>
    <row r="4" spans="1:15" ht="13.8" thickBot="1" x14ac:dyDescent="0.3">
      <c r="A4" s="249" t="e">
        <f>#REF!</f>
        <v>#REF!</v>
      </c>
      <c r="B4" s="249"/>
      <c r="C4" s="249"/>
      <c r="D4" s="91"/>
      <c r="E4" s="92" t="e">
        <f>#REF!</f>
        <v>#REF!</v>
      </c>
      <c r="F4" s="92"/>
      <c r="G4" s="92"/>
      <c r="H4" s="95"/>
      <c r="I4" s="92"/>
      <c r="J4" s="94"/>
      <c r="K4" s="95"/>
      <c r="L4" s="97" t="e">
        <f>#REF!</f>
        <v>#REF!</v>
      </c>
      <c r="M4" s="95"/>
      <c r="N4" s="167"/>
      <c r="O4" s="168"/>
    </row>
    <row r="5" spans="1:15" x14ac:dyDescent="0.25">
      <c r="A5" s="5"/>
      <c r="B5" s="5" t="s">
        <v>28</v>
      </c>
      <c r="C5" s="154" t="s">
        <v>38</v>
      </c>
      <c r="D5" s="5" t="s">
        <v>23</v>
      </c>
      <c r="E5" s="5" t="s">
        <v>42</v>
      </c>
      <c r="F5" s="5"/>
      <c r="G5" s="5" t="s">
        <v>15</v>
      </c>
      <c r="H5" s="5"/>
      <c r="I5" s="5" t="s">
        <v>18</v>
      </c>
      <c r="J5" s="5"/>
      <c r="K5" s="199" t="s">
        <v>43</v>
      </c>
      <c r="L5" s="199" t="s">
        <v>44</v>
      </c>
      <c r="M5" s="199" t="s">
        <v>45</v>
      </c>
      <c r="N5" s="161"/>
      <c r="O5" s="161"/>
    </row>
    <row r="6" spans="1:15" x14ac:dyDescent="0.25">
      <c r="A6" s="131"/>
      <c r="B6" s="131"/>
      <c r="C6" s="198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61"/>
      <c r="O6" s="161"/>
    </row>
    <row r="7" spans="1:15" x14ac:dyDescent="0.25">
      <c r="A7" s="169" t="s">
        <v>39</v>
      </c>
      <c r="B7" s="200"/>
      <c r="C7" s="155" t="str">
        <f>IF($B7="","",VLOOKUP($B7,#REF!,5))</f>
        <v/>
      </c>
      <c r="D7" s="155" t="str">
        <f>IF($B7="","",VLOOKUP($B7,#REF!,15))</f>
        <v/>
      </c>
      <c r="E7" s="244" t="s">
        <v>103</v>
      </c>
      <c r="F7" s="156"/>
      <c r="G7" s="244" t="s">
        <v>104</v>
      </c>
      <c r="H7" s="156"/>
      <c r="I7" s="244" t="s">
        <v>105</v>
      </c>
      <c r="J7" s="131"/>
      <c r="K7" s="226"/>
      <c r="L7" s="215" t="str">
        <f>IF(K7="","",CONCATENATE(VLOOKUP($Y$3,$AB$1:$AK$1,K7)," pont"))</f>
        <v/>
      </c>
      <c r="M7" s="227"/>
      <c r="N7" s="161"/>
      <c r="O7" s="161"/>
    </row>
    <row r="8" spans="1:15" x14ac:dyDescent="0.25">
      <c r="A8" s="169"/>
      <c r="B8" s="201"/>
      <c r="C8" s="170"/>
      <c r="D8" s="170"/>
      <c r="E8" s="170"/>
      <c r="F8" s="170"/>
      <c r="G8" s="170"/>
      <c r="H8" s="170"/>
      <c r="I8" s="170"/>
      <c r="J8" s="131"/>
      <c r="K8" s="169"/>
      <c r="L8" s="169"/>
      <c r="M8" s="228"/>
      <c r="N8" s="161"/>
      <c r="O8" s="161"/>
    </row>
    <row r="9" spans="1:15" x14ac:dyDescent="0.25">
      <c r="A9" s="169" t="s">
        <v>40</v>
      </c>
      <c r="B9" s="200"/>
      <c r="C9" s="155" t="str">
        <f>IF($B9="","",VLOOKUP($B9,#REF!,5))</f>
        <v/>
      </c>
      <c r="D9" s="155" t="str">
        <f>IF($B9="","",VLOOKUP($B9,#REF!,15))</f>
        <v/>
      </c>
      <c r="E9" s="244" t="s">
        <v>106</v>
      </c>
      <c r="F9" s="156"/>
      <c r="G9" s="244" t="s">
        <v>107</v>
      </c>
      <c r="H9" s="156"/>
      <c r="I9" s="244" t="s">
        <v>108</v>
      </c>
      <c r="J9" s="131"/>
      <c r="K9" s="226"/>
      <c r="L9" s="215" t="str">
        <f>IF(K9="","",CONCATENATE(VLOOKUP($Y$3,$AB$1:$AK$1,K9)," pont"))</f>
        <v/>
      </c>
      <c r="M9" s="227"/>
      <c r="N9" s="161"/>
      <c r="O9" s="161"/>
    </row>
    <row r="10" spans="1:15" x14ac:dyDescent="0.25">
      <c r="A10" s="169"/>
      <c r="B10" s="201"/>
      <c r="C10" s="170"/>
      <c r="D10" s="170"/>
      <c r="E10" s="170"/>
      <c r="F10" s="170"/>
      <c r="G10" s="170"/>
      <c r="H10" s="170"/>
      <c r="I10" s="170"/>
      <c r="J10" s="131"/>
      <c r="K10" s="169"/>
      <c r="L10" s="169"/>
      <c r="M10" s="228"/>
      <c r="N10" s="161"/>
      <c r="O10" s="161"/>
    </row>
    <row r="11" spans="1:15" x14ac:dyDescent="0.25">
      <c r="A11" s="169" t="s">
        <v>41</v>
      </c>
      <c r="B11" s="200"/>
      <c r="C11" s="155" t="str">
        <f>IF($B11="","",VLOOKUP($B11,#REF!,5))</f>
        <v/>
      </c>
      <c r="D11" s="155" t="str">
        <f>IF($B11="","",VLOOKUP($B11,#REF!,15))</f>
        <v/>
      </c>
      <c r="E11" s="244" t="s">
        <v>96</v>
      </c>
      <c r="F11" s="156"/>
      <c r="G11" s="244" t="s">
        <v>109</v>
      </c>
      <c r="H11" s="156"/>
      <c r="I11" s="244" t="s">
        <v>108</v>
      </c>
      <c r="J11" s="131"/>
      <c r="K11" s="226"/>
      <c r="L11" s="215" t="str">
        <f>IF(K11="","",CONCATENATE(VLOOKUP($Y$3,$AB$1:$AK$1,K11)," pont"))</f>
        <v/>
      </c>
      <c r="M11" s="227"/>
      <c r="N11" s="161"/>
      <c r="O11" s="161"/>
    </row>
    <row r="12" spans="1:15" x14ac:dyDescent="0.25">
      <c r="A12" s="131"/>
      <c r="B12" s="131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</row>
    <row r="13" spans="1:15" x14ac:dyDescent="0.25">
      <c r="A13" s="131"/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</row>
    <row r="14" spans="1:15" x14ac:dyDescent="0.25">
      <c r="A14" s="131"/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</row>
    <row r="15" spans="1:15" x14ac:dyDescent="0.25">
      <c r="A15" s="131"/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</row>
    <row r="16" spans="1:15" x14ac:dyDescent="0.25">
      <c r="A16" s="131"/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</row>
    <row r="17" spans="1:15" x14ac:dyDescent="0.25">
      <c r="A17" s="131"/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</row>
    <row r="18" spans="1:15" x14ac:dyDescent="0.25">
      <c r="A18" s="131"/>
      <c r="B18" s="253"/>
      <c r="C18" s="253"/>
      <c r="D18" s="254" t="str">
        <f>E7</f>
        <v>TEKER</v>
      </c>
      <c r="E18" s="254"/>
      <c r="F18" s="254" t="str">
        <f>E9</f>
        <v>TÜDŐ</v>
      </c>
      <c r="G18" s="254"/>
      <c r="H18" s="254" t="str">
        <f>E11</f>
        <v>NAGY</v>
      </c>
      <c r="I18" s="254"/>
      <c r="J18" s="131"/>
      <c r="K18" s="131"/>
      <c r="L18" s="131"/>
      <c r="M18" s="131"/>
    </row>
    <row r="19" spans="1:15" x14ac:dyDescent="0.25">
      <c r="A19" s="204" t="s">
        <v>39</v>
      </c>
      <c r="B19" s="250" t="str">
        <f>E7</f>
        <v>TEKER</v>
      </c>
      <c r="C19" s="250"/>
      <c r="D19" s="251"/>
      <c r="E19" s="251"/>
      <c r="F19" s="252"/>
      <c r="G19" s="252"/>
      <c r="H19" s="252"/>
      <c r="I19" s="252"/>
      <c r="J19" s="131"/>
      <c r="K19" s="131"/>
      <c r="L19" s="131"/>
      <c r="M19" s="131"/>
    </row>
    <row r="20" spans="1:15" x14ac:dyDescent="0.25">
      <c r="A20" s="204" t="s">
        <v>40</v>
      </c>
      <c r="B20" s="250" t="str">
        <f>E9</f>
        <v>TÜDŐ</v>
      </c>
      <c r="C20" s="250"/>
      <c r="D20" s="252"/>
      <c r="E20" s="252"/>
      <c r="F20" s="251"/>
      <c r="G20" s="251"/>
      <c r="H20" s="252"/>
      <c r="I20" s="252"/>
      <c r="J20" s="131"/>
      <c r="K20" s="131"/>
      <c r="L20" s="131"/>
      <c r="M20" s="131"/>
    </row>
    <row r="21" spans="1:15" x14ac:dyDescent="0.25">
      <c r="A21" s="204" t="s">
        <v>41</v>
      </c>
      <c r="B21" s="250" t="str">
        <f>E11</f>
        <v>NAGY</v>
      </c>
      <c r="C21" s="250"/>
      <c r="D21" s="252"/>
      <c r="E21" s="252"/>
      <c r="F21" s="252"/>
      <c r="G21" s="252"/>
      <c r="H21" s="251"/>
      <c r="I21" s="251"/>
      <c r="J21" s="131"/>
      <c r="K21" s="131"/>
      <c r="L21" s="131"/>
      <c r="M21" s="131"/>
    </row>
    <row r="22" spans="1:15" x14ac:dyDescent="0.25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</row>
    <row r="23" spans="1:15" x14ac:dyDescent="0.25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</row>
    <row r="24" spans="1:15" x14ac:dyDescent="0.25">
      <c r="A24" s="131"/>
      <c r="B24" s="131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</row>
    <row r="25" spans="1:15" x14ac:dyDescent="0.25">
      <c r="A25" s="131"/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</row>
    <row r="26" spans="1:15" x14ac:dyDescent="0.25">
      <c r="A26" s="131"/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</row>
    <row r="27" spans="1:15" x14ac:dyDescent="0.25">
      <c r="A27" s="131"/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</row>
    <row r="28" spans="1:15" x14ac:dyDescent="0.25">
      <c r="A28" s="131"/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</row>
    <row r="29" spans="1:15" x14ac:dyDescent="0.25">
      <c r="A29" s="131"/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</row>
    <row r="30" spans="1:15" x14ac:dyDescent="0.25">
      <c r="A30" s="131"/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</row>
    <row r="31" spans="1:15" x14ac:dyDescent="0.25">
      <c r="A31" s="131"/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</row>
    <row r="32" spans="1:15" x14ac:dyDescent="0.25">
      <c r="A32" s="131"/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09"/>
      <c r="M32" s="109"/>
      <c r="O32" s="161"/>
    </row>
    <row r="33" spans="1:15" x14ac:dyDescent="0.25">
      <c r="A33" s="37" t="s">
        <v>23</v>
      </c>
      <c r="B33" s="38"/>
      <c r="C33" s="77"/>
      <c r="D33" s="177" t="s">
        <v>2</v>
      </c>
      <c r="E33" s="178" t="s">
        <v>25</v>
      </c>
      <c r="F33" s="196"/>
      <c r="G33" s="177" t="s">
        <v>2</v>
      </c>
      <c r="H33" s="178" t="s">
        <v>32</v>
      </c>
      <c r="I33" s="59"/>
      <c r="J33" s="178" t="s">
        <v>33</v>
      </c>
      <c r="K33" s="58" t="s">
        <v>34</v>
      </c>
      <c r="L33" s="5"/>
      <c r="M33" s="240"/>
      <c r="N33" s="239"/>
      <c r="O33" s="161"/>
    </row>
    <row r="34" spans="1:15" x14ac:dyDescent="0.25">
      <c r="A34" s="142" t="s">
        <v>24</v>
      </c>
      <c r="B34" s="143"/>
      <c r="C34" s="145"/>
      <c r="D34" s="179"/>
      <c r="E34" s="256"/>
      <c r="F34" s="256"/>
      <c r="G34" s="190" t="s">
        <v>3</v>
      </c>
      <c r="H34" s="143"/>
      <c r="I34" s="180"/>
      <c r="J34" s="191"/>
      <c r="K34" s="137" t="s">
        <v>26</v>
      </c>
      <c r="L34" s="197"/>
      <c r="M34" s="185"/>
      <c r="O34" s="161"/>
    </row>
    <row r="35" spans="1:15" x14ac:dyDescent="0.25">
      <c r="A35" s="146" t="s">
        <v>31</v>
      </c>
      <c r="B35" s="57"/>
      <c r="C35" s="148"/>
      <c r="D35" s="182"/>
      <c r="E35" s="255"/>
      <c r="F35" s="255"/>
      <c r="G35" s="192" t="s">
        <v>4</v>
      </c>
      <c r="H35" s="183"/>
      <c r="I35" s="184"/>
      <c r="J35" s="10"/>
      <c r="K35" s="194"/>
      <c r="L35" s="109"/>
      <c r="M35" s="189"/>
      <c r="O35" s="161"/>
    </row>
    <row r="36" spans="1:15" x14ac:dyDescent="0.25">
      <c r="A36" s="66"/>
      <c r="B36" s="67"/>
      <c r="C36" s="68"/>
      <c r="D36" s="182"/>
      <c r="E36" s="186"/>
      <c r="F36" s="187"/>
      <c r="G36" s="192" t="s">
        <v>5</v>
      </c>
      <c r="H36" s="183"/>
      <c r="I36" s="184"/>
      <c r="J36" s="10"/>
      <c r="K36" s="137" t="s">
        <v>27</v>
      </c>
      <c r="L36" s="197"/>
      <c r="M36" s="181"/>
      <c r="O36" s="161"/>
    </row>
    <row r="37" spans="1:15" x14ac:dyDescent="0.25">
      <c r="A37" s="49"/>
      <c r="B37" s="72"/>
      <c r="C37" s="50"/>
      <c r="D37" s="182"/>
      <c r="E37" s="186"/>
      <c r="F37" s="187"/>
      <c r="G37" s="192" t="s">
        <v>6</v>
      </c>
      <c r="H37" s="183"/>
      <c r="I37" s="184"/>
      <c r="J37" s="10"/>
      <c r="K37" s="195"/>
      <c r="L37" s="187"/>
      <c r="M37" s="185"/>
      <c r="O37" s="161"/>
    </row>
    <row r="38" spans="1:15" x14ac:dyDescent="0.25">
      <c r="A38" s="61"/>
      <c r="B38" s="69"/>
      <c r="C38" s="76"/>
      <c r="D38" s="182"/>
      <c r="E38" s="186"/>
      <c r="F38" s="187"/>
      <c r="G38" s="192" t="s">
        <v>7</v>
      </c>
      <c r="H38" s="183"/>
      <c r="I38" s="184"/>
      <c r="J38" s="10"/>
      <c r="K38" s="146"/>
      <c r="L38" s="109"/>
      <c r="M38" s="189"/>
      <c r="O38" s="161"/>
    </row>
    <row r="39" spans="1:15" x14ac:dyDescent="0.25">
      <c r="A39" s="62"/>
      <c r="B39" s="70"/>
      <c r="C39" s="50"/>
      <c r="D39" s="182"/>
      <c r="E39" s="186"/>
      <c r="F39" s="187"/>
      <c r="G39" s="192" t="s">
        <v>8</v>
      </c>
      <c r="H39" s="183"/>
      <c r="I39" s="184"/>
      <c r="J39" s="10"/>
      <c r="K39" s="137" t="s">
        <v>19</v>
      </c>
      <c r="L39" s="197"/>
      <c r="M39" s="181"/>
      <c r="O39" s="161"/>
    </row>
    <row r="40" spans="1:15" x14ac:dyDescent="0.25">
      <c r="A40" s="62"/>
      <c r="B40" s="70"/>
      <c r="C40" s="64"/>
      <c r="D40" s="182"/>
      <c r="E40" s="186"/>
      <c r="F40" s="187"/>
      <c r="G40" s="192" t="s">
        <v>9</v>
      </c>
      <c r="H40" s="183"/>
      <c r="I40" s="184"/>
      <c r="J40" s="10"/>
      <c r="K40" s="195"/>
      <c r="L40" s="187"/>
      <c r="M40" s="185"/>
      <c r="O40" s="161"/>
    </row>
    <row r="41" spans="1:15" x14ac:dyDescent="0.25">
      <c r="A41" s="63"/>
      <c r="B41" s="60"/>
      <c r="C41" s="65"/>
      <c r="D41" s="188"/>
      <c r="E41" s="51"/>
      <c r="F41" s="109"/>
      <c r="G41" s="193" t="s">
        <v>10</v>
      </c>
      <c r="H41" s="57"/>
      <c r="I41" s="139"/>
      <c r="J41" s="53"/>
      <c r="K41" s="146" t="e">
        <f>L4</f>
        <v>#REF!</v>
      </c>
      <c r="L41" s="109"/>
      <c r="M41" s="189"/>
      <c r="O41" s="161"/>
    </row>
    <row r="42" spans="1:15" x14ac:dyDescent="0.25">
      <c r="O42" s="161"/>
    </row>
  </sheetData>
  <mergeCells count="20">
    <mergeCell ref="B21:C21"/>
    <mergeCell ref="D21:E21"/>
    <mergeCell ref="F21:G21"/>
    <mergeCell ref="H21:I21"/>
    <mergeCell ref="E34:F34"/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A1:F1"/>
    <mergeCell ref="A4:C4"/>
    <mergeCell ref="B18:C18"/>
    <mergeCell ref="D18:E18"/>
    <mergeCell ref="F18:G18"/>
    <mergeCell ref="H18:I18"/>
  </mergeCells>
  <conditionalFormatting sqref="E7 E9 E11">
    <cfRule type="cellIs" dxfId="24" priority="1" stopIfTrue="1" operator="equal">
      <formula>"Bye"</formula>
    </cfRule>
  </conditionalFormatting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31B9D-23B5-41CA-9A1D-DEFEC271BE05}">
  <sheetPr>
    <tabColor indexed="11"/>
  </sheetPr>
  <dimension ref="A1:N41"/>
  <sheetViews>
    <sheetView workbookViewId="0">
      <selection activeCell="O1" sqref="O1"/>
    </sheetView>
  </sheetViews>
  <sheetFormatPr defaultRowHeight="13.2" x14ac:dyDescent="0.25"/>
  <cols>
    <col min="9" max="9" width="21" customWidth="1"/>
  </cols>
  <sheetData>
    <row r="1" spans="1:14" ht="24.6" x14ac:dyDescent="0.25">
      <c r="A1" s="248" t="s">
        <v>76</v>
      </c>
      <c r="B1" s="248"/>
      <c r="C1" s="248"/>
      <c r="D1" s="248"/>
      <c r="E1" s="248"/>
      <c r="F1" s="248"/>
      <c r="G1" s="80"/>
      <c r="H1" s="83" t="s">
        <v>30</v>
      </c>
      <c r="I1" s="81"/>
      <c r="J1" s="82"/>
      <c r="L1" s="84"/>
      <c r="M1" s="157"/>
      <c r="N1" s="159"/>
    </row>
    <row r="2" spans="1:14" x14ac:dyDescent="0.25">
      <c r="A2" s="86" t="s">
        <v>29</v>
      </c>
      <c r="B2" s="87"/>
      <c r="C2" s="87"/>
      <c r="D2" s="87"/>
      <c r="E2" s="87" t="s">
        <v>147</v>
      </c>
      <c r="F2" s="87"/>
      <c r="G2" s="88"/>
      <c r="H2" s="89"/>
      <c r="I2" s="89"/>
      <c r="J2" s="90"/>
      <c r="K2" s="84"/>
      <c r="L2" s="84"/>
      <c r="M2" s="158"/>
      <c r="N2" s="162"/>
    </row>
    <row r="3" spans="1:14" x14ac:dyDescent="0.25">
      <c r="A3" s="7" t="s">
        <v>13</v>
      </c>
      <c r="B3" s="7"/>
      <c r="C3" s="7"/>
      <c r="D3" s="7"/>
      <c r="E3" s="7" t="s">
        <v>12</v>
      </c>
      <c r="F3" s="7"/>
      <c r="G3" s="7"/>
      <c r="H3" s="7" t="s">
        <v>16</v>
      </c>
      <c r="I3" s="7"/>
      <c r="J3" s="16"/>
      <c r="K3" s="7"/>
      <c r="L3" s="8"/>
      <c r="M3" s="8" t="s">
        <v>17</v>
      </c>
      <c r="N3" s="165"/>
    </row>
    <row r="4" spans="1:14" ht="13.8" thickBot="1" x14ac:dyDescent="0.3">
      <c r="A4" s="249" t="e">
        <f>#REF!</f>
        <v>#REF!</v>
      </c>
      <c r="B4" s="249"/>
      <c r="C4" s="249"/>
      <c r="D4" s="91"/>
      <c r="E4" s="92" t="e">
        <f>#REF!</f>
        <v>#REF!</v>
      </c>
      <c r="F4" s="92"/>
      <c r="G4" s="92"/>
      <c r="H4" s="95"/>
      <c r="I4" s="92"/>
      <c r="J4" s="94"/>
      <c r="K4" s="95"/>
      <c r="L4" s="216"/>
      <c r="M4" s="97" t="e">
        <f>#REF!</f>
        <v>#REF!</v>
      </c>
      <c r="N4" s="167"/>
    </row>
    <row r="5" spans="1:14" x14ac:dyDescent="0.25">
      <c r="A5" s="5"/>
      <c r="B5" s="5" t="s">
        <v>28</v>
      </c>
      <c r="C5" s="154" t="s">
        <v>38</v>
      </c>
      <c r="D5" s="5" t="s">
        <v>23</v>
      </c>
      <c r="E5" s="5" t="s">
        <v>42</v>
      </c>
      <c r="F5" s="5"/>
      <c r="G5" s="5" t="s">
        <v>15</v>
      </c>
      <c r="H5" s="5"/>
      <c r="I5" s="5" t="s">
        <v>18</v>
      </c>
      <c r="J5" s="5"/>
      <c r="K5" s="199" t="s">
        <v>43</v>
      </c>
      <c r="L5" s="199" t="s">
        <v>44</v>
      </c>
      <c r="M5" s="199" t="s">
        <v>45</v>
      </c>
      <c r="N5" s="161"/>
    </row>
    <row r="6" spans="1:14" x14ac:dyDescent="0.25">
      <c r="A6" s="131"/>
      <c r="B6" s="131"/>
      <c r="C6" s="198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61"/>
    </row>
    <row r="7" spans="1:14" x14ac:dyDescent="0.25">
      <c r="A7" s="169" t="s">
        <v>39</v>
      </c>
      <c r="B7" s="200"/>
      <c r="C7" s="202" t="str">
        <f>IF($B7="","",VLOOKUP($B7,#REF!,5))</f>
        <v/>
      </c>
      <c r="D7" s="202" t="str">
        <f>IF($B7="","",VLOOKUP($B7,#REF!,15))</f>
        <v/>
      </c>
      <c r="E7" s="246" t="s">
        <v>148</v>
      </c>
      <c r="F7" s="247"/>
      <c r="G7" s="246" t="s">
        <v>149</v>
      </c>
      <c r="H7" s="247"/>
      <c r="I7" s="243" t="s">
        <v>150</v>
      </c>
      <c r="J7" s="131"/>
      <c r="K7" s="226"/>
      <c r="L7" s="215" t="str">
        <f>IF(K7="","",CONCATENATE(VLOOKUP($Y$3,$AB$1:$AK$1,K7)," pont"))</f>
        <v/>
      </c>
      <c r="M7" s="227"/>
      <c r="N7" s="161"/>
    </row>
    <row r="8" spans="1:14" x14ac:dyDescent="0.25">
      <c r="A8" s="169"/>
      <c r="B8" s="201"/>
      <c r="C8" s="203"/>
      <c r="D8" s="203"/>
      <c r="E8" s="203"/>
      <c r="F8" s="203"/>
      <c r="G8" s="203"/>
      <c r="H8" s="203"/>
      <c r="I8" s="203"/>
      <c r="J8" s="131"/>
      <c r="K8" s="169"/>
      <c r="L8" s="169"/>
      <c r="M8" s="228"/>
      <c r="N8" s="161"/>
    </row>
    <row r="9" spans="1:14" x14ac:dyDescent="0.25">
      <c r="A9" s="169" t="s">
        <v>40</v>
      </c>
      <c r="B9" s="200"/>
      <c r="C9" s="202" t="str">
        <f>IF($B9="","",VLOOKUP($B9,#REF!,5))</f>
        <v/>
      </c>
      <c r="D9" s="202" t="str">
        <f>IF($B9="","",VLOOKUP($B9,#REF!,15))</f>
        <v/>
      </c>
      <c r="E9" s="246" t="s">
        <v>151</v>
      </c>
      <c r="F9" s="247"/>
      <c r="G9" s="246" t="s">
        <v>152</v>
      </c>
      <c r="H9" s="247"/>
      <c r="I9" s="243" t="s">
        <v>150</v>
      </c>
      <c r="J9" s="131"/>
      <c r="K9" s="226"/>
      <c r="L9" s="215" t="str">
        <f>IF(K9="","",CONCATENATE(VLOOKUP($Y$3,$AB$1:$AK$1,K9)," pont"))</f>
        <v/>
      </c>
      <c r="M9" s="227"/>
      <c r="N9" s="161"/>
    </row>
    <row r="10" spans="1:14" x14ac:dyDescent="0.25">
      <c r="A10" s="169"/>
      <c r="B10" s="201"/>
      <c r="C10" s="203"/>
      <c r="D10" s="203"/>
      <c r="E10" s="203"/>
      <c r="F10" s="203"/>
      <c r="G10" s="203"/>
      <c r="H10" s="203"/>
      <c r="I10" s="203"/>
      <c r="J10" s="131"/>
      <c r="K10" s="169"/>
      <c r="L10" s="169"/>
      <c r="M10" s="228"/>
      <c r="N10" s="161"/>
    </row>
    <row r="11" spans="1:14" x14ac:dyDescent="0.25">
      <c r="A11" s="169" t="s">
        <v>41</v>
      </c>
      <c r="B11" s="200"/>
      <c r="C11" s="202" t="str">
        <f>IF($B11="","",VLOOKUP($B11,#REF!,5))</f>
        <v/>
      </c>
      <c r="D11" s="202" t="str">
        <f>IF($B11="","",VLOOKUP($B11,#REF!,15))</f>
        <v/>
      </c>
      <c r="E11" s="246" t="s">
        <v>153</v>
      </c>
      <c r="F11" s="247"/>
      <c r="G11" s="246" t="s">
        <v>154</v>
      </c>
      <c r="H11" s="247"/>
      <c r="I11" s="243" t="s">
        <v>155</v>
      </c>
      <c r="J11" s="131"/>
      <c r="K11" s="226"/>
      <c r="L11" s="215" t="str">
        <f>IF(K11="","",CONCATENATE(VLOOKUP($Y$3,$AB$1:$AK$1,K11)," pont"))</f>
        <v/>
      </c>
      <c r="M11" s="227"/>
      <c r="N11" s="161"/>
    </row>
    <row r="12" spans="1:14" x14ac:dyDescent="0.25">
      <c r="A12" s="169"/>
      <c r="B12" s="201"/>
      <c r="C12" s="203"/>
      <c r="D12" s="203"/>
      <c r="E12" s="203"/>
      <c r="F12" s="203"/>
      <c r="G12" s="203"/>
      <c r="H12" s="203"/>
      <c r="I12" s="203"/>
      <c r="J12" s="131"/>
      <c r="K12" s="198"/>
      <c r="L12" s="198"/>
      <c r="M12" s="229"/>
    </row>
    <row r="13" spans="1:14" x14ac:dyDescent="0.25">
      <c r="A13" s="169" t="s">
        <v>46</v>
      </c>
      <c r="B13" s="200"/>
      <c r="C13" s="202" t="str">
        <f>IF($B13="","",VLOOKUP($B13,#REF!,5))</f>
        <v/>
      </c>
      <c r="D13" s="202" t="str">
        <f>IF($B13="","",VLOOKUP($B13,#REF!,15))</f>
        <v/>
      </c>
      <c r="E13" s="246" t="s">
        <v>156</v>
      </c>
      <c r="F13" s="247"/>
      <c r="G13" s="246" t="s">
        <v>157</v>
      </c>
      <c r="H13" s="247"/>
      <c r="I13" s="243" t="s">
        <v>158</v>
      </c>
      <c r="J13" s="131"/>
      <c r="K13" s="226"/>
      <c r="L13" s="215" t="str">
        <f>IF(K13="","",CONCATENATE(VLOOKUP($Y$3,$AB$1:$AK$1,K13)," pont"))</f>
        <v/>
      </c>
      <c r="M13" s="227"/>
    </row>
    <row r="14" spans="1:14" x14ac:dyDescent="0.25">
      <c r="A14" s="131"/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</row>
    <row r="15" spans="1:14" x14ac:dyDescent="0.25">
      <c r="A15" s="131"/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</row>
    <row r="16" spans="1:14" x14ac:dyDescent="0.25">
      <c r="A16" s="131"/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</row>
    <row r="17" spans="1:13" x14ac:dyDescent="0.25">
      <c r="A17" s="131"/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</row>
    <row r="18" spans="1:13" x14ac:dyDescent="0.25">
      <c r="A18" s="131"/>
      <c r="B18" s="253"/>
      <c r="C18" s="253"/>
      <c r="D18" s="254" t="str">
        <f>E7</f>
        <v>FÜLÖP</v>
      </c>
      <c r="E18" s="254"/>
      <c r="F18" s="254" t="str">
        <f>E9</f>
        <v>METZGER</v>
      </c>
      <c r="G18" s="254"/>
      <c r="H18" s="254" t="str">
        <f>E11</f>
        <v>ZSIGMOND</v>
      </c>
      <c r="I18" s="254"/>
      <c r="J18" s="254" t="str">
        <f>E13</f>
        <v>MAJPR</v>
      </c>
      <c r="K18" s="254"/>
      <c r="L18" s="131"/>
      <c r="M18" s="131"/>
    </row>
    <row r="19" spans="1:13" x14ac:dyDescent="0.25">
      <c r="A19" s="204" t="s">
        <v>39</v>
      </c>
      <c r="B19" s="250" t="str">
        <f>E7</f>
        <v>FÜLÖP</v>
      </c>
      <c r="C19" s="250"/>
      <c r="D19" s="251"/>
      <c r="E19" s="251"/>
      <c r="F19" s="252"/>
      <c r="G19" s="252"/>
      <c r="H19" s="252"/>
      <c r="I19" s="252"/>
      <c r="J19" s="254"/>
      <c r="K19" s="254"/>
      <c r="L19" s="131"/>
      <c r="M19" s="131"/>
    </row>
    <row r="20" spans="1:13" x14ac:dyDescent="0.25">
      <c r="A20" s="204" t="s">
        <v>40</v>
      </c>
      <c r="B20" s="250" t="str">
        <f>E9</f>
        <v>METZGER</v>
      </c>
      <c r="C20" s="250"/>
      <c r="D20" s="252"/>
      <c r="E20" s="252"/>
      <c r="F20" s="251"/>
      <c r="G20" s="251"/>
      <c r="H20" s="252"/>
      <c r="I20" s="252"/>
      <c r="J20" s="252"/>
      <c r="K20" s="252"/>
      <c r="L20" s="131"/>
      <c r="M20" s="131"/>
    </row>
    <row r="21" spans="1:13" x14ac:dyDescent="0.25">
      <c r="A21" s="204" t="s">
        <v>41</v>
      </c>
      <c r="B21" s="250" t="str">
        <f>E11</f>
        <v>ZSIGMOND</v>
      </c>
      <c r="C21" s="250"/>
      <c r="D21" s="252"/>
      <c r="E21" s="252"/>
      <c r="F21" s="252"/>
      <c r="G21" s="252"/>
      <c r="H21" s="251"/>
      <c r="I21" s="251"/>
      <c r="J21" s="252"/>
      <c r="K21" s="252"/>
      <c r="L21" s="131"/>
      <c r="M21" s="131"/>
    </row>
    <row r="22" spans="1:13" x14ac:dyDescent="0.25">
      <c r="A22" s="204" t="s">
        <v>46</v>
      </c>
      <c r="B22" s="250" t="str">
        <f>E13</f>
        <v>MAJPR</v>
      </c>
      <c r="C22" s="250"/>
      <c r="D22" s="252"/>
      <c r="E22" s="252"/>
      <c r="F22" s="252"/>
      <c r="G22" s="252"/>
      <c r="H22" s="254"/>
      <c r="I22" s="254"/>
      <c r="J22" s="251"/>
      <c r="K22" s="251"/>
      <c r="L22" s="131"/>
      <c r="M22" s="131"/>
    </row>
    <row r="23" spans="1:13" x14ac:dyDescent="0.25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</row>
    <row r="24" spans="1:13" x14ac:dyDescent="0.25">
      <c r="A24" s="131"/>
      <c r="B24" s="131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</row>
    <row r="25" spans="1:13" x14ac:dyDescent="0.25">
      <c r="A25" s="131"/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</row>
    <row r="26" spans="1:13" x14ac:dyDescent="0.25">
      <c r="A26" s="131"/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</row>
    <row r="27" spans="1:13" x14ac:dyDescent="0.25">
      <c r="A27" s="131"/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</row>
    <row r="28" spans="1:13" x14ac:dyDescent="0.25">
      <c r="A28" s="131"/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</row>
    <row r="29" spans="1:13" x14ac:dyDescent="0.25">
      <c r="A29" s="131"/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</row>
    <row r="30" spans="1:13" x14ac:dyDescent="0.25">
      <c r="A30" s="131"/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</row>
    <row r="31" spans="1:13" x14ac:dyDescent="0.25">
      <c r="A31" s="131"/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</row>
    <row r="32" spans="1:13" x14ac:dyDescent="0.25">
      <c r="A32" s="131"/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09"/>
      <c r="M32" s="131"/>
    </row>
    <row r="33" spans="1:13" x14ac:dyDescent="0.25">
      <c r="A33" s="37" t="s">
        <v>23</v>
      </c>
      <c r="B33" s="38"/>
      <c r="C33" s="77"/>
      <c r="D33" s="177" t="s">
        <v>2</v>
      </c>
      <c r="E33" s="178" t="s">
        <v>25</v>
      </c>
      <c r="F33" s="196"/>
      <c r="G33" s="177" t="s">
        <v>2</v>
      </c>
      <c r="H33" s="178" t="s">
        <v>32</v>
      </c>
      <c r="I33" s="59"/>
      <c r="J33" s="178" t="s">
        <v>33</v>
      </c>
      <c r="K33" s="58" t="s">
        <v>34</v>
      </c>
      <c r="L33" s="5"/>
      <c r="M33" s="196"/>
    </row>
    <row r="34" spans="1:13" x14ac:dyDescent="0.25">
      <c r="A34" s="142" t="s">
        <v>24</v>
      </c>
      <c r="B34" s="143"/>
      <c r="C34" s="145"/>
      <c r="D34" s="179"/>
      <c r="E34" s="256"/>
      <c r="F34" s="256"/>
      <c r="G34" s="190" t="s">
        <v>3</v>
      </c>
      <c r="H34" s="143"/>
      <c r="I34" s="180"/>
      <c r="J34" s="191"/>
      <c r="K34" s="137" t="s">
        <v>26</v>
      </c>
      <c r="L34" s="197"/>
      <c r="M34" s="181"/>
    </row>
    <row r="35" spans="1:13" x14ac:dyDescent="0.25">
      <c r="A35" s="146" t="s">
        <v>31</v>
      </c>
      <c r="B35" s="57"/>
      <c r="C35" s="148"/>
      <c r="D35" s="182"/>
      <c r="E35" s="255"/>
      <c r="F35" s="255"/>
      <c r="G35" s="192" t="s">
        <v>4</v>
      </c>
      <c r="H35" s="183"/>
      <c r="I35" s="184"/>
      <c r="J35" s="10"/>
      <c r="K35" s="194"/>
      <c r="L35" s="109"/>
      <c r="M35" s="189"/>
    </row>
    <row r="36" spans="1:13" x14ac:dyDescent="0.25">
      <c r="A36" s="66"/>
      <c r="B36" s="67"/>
      <c r="C36" s="68"/>
      <c r="D36" s="182"/>
      <c r="E36" s="186"/>
      <c r="F36" s="187"/>
      <c r="G36" s="192" t="s">
        <v>5</v>
      </c>
      <c r="H36" s="183"/>
      <c r="I36" s="184"/>
      <c r="J36" s="10"/>
      <c r="K36" s="137" t="s">
        <v>27</v>
      </c>
      <c r="L36" s="197"/>
      <c r="M36" s="181"/>
    </row>
    <row r="37" spans="1:13" x14ac:dyDescent="0.25">
      <c r="A37" s="49"/>
      <c r="B37" s="72"/>
      <c r="C37" s="50"/>
      <c r="D37" s="182"/>
      <c r="E37" s="186"/>
      <c r="F37" s="187"/>
      <c r="G37" s="192" t="s">
        <v>6</v>
      </c>
      <c r="H37" s="183"/>
      <c r="I37" s="184"/>
      <c r="J37" s="10"/>
      <c r="K37" s="195"/>
      <c r="L37" s="187"/>
      <c r="M37" s="185"/>
    </row>
    <row r="38" spans="1:13" x14ac:dyDescent="0.25">
      <c r="A38" s="61"/>
      <c r="B38" s="69"/>
      <c r="C38" s="76"/>
      <c r="D38" s="182"/>
      <c r="E38" s="186"/>
      <c r="F38" s="187"/>
      <c r="G38" s="192" t="s">
        <v>7</v>
      </c>
      <c r="H38" s="183"/>
      <c r="I38" s="184"/>
      <c r="J38" s="10"/>
      <c r="K38" s="146"/>
      <c r="L38" s="109"/>
      <c r="M38" s="189"/>
    </row>
    <row r="39" spans="1:13" x14ac:dyDescent="0.25">
      <c r="A39" s="62"/>
      <c r="B39" s="70"/>
      <c r="C39" s="50"/>
      <c r="D39" s="182"/>
      <c r="E39" s="186"/>
      <c r="F39" s="187"/>
      <c r="G39" s="192" t="s">
        <v>8</v>
      </c>
      <c r="H39" s="183"/>
      <c r="I39" s="184"/>
      <c r="J39" s="10"/>
      <c r="K39" s="137" t="s">
        <v>19</v>
      </c>
      <c r="L39" s="197"/>
      <c r="M39" s="181"/>
    </row>
    <row r="40" spans="1:13" x14ac:dyDescent="0.25">
      <c r="A40" s="62"/>
      <c r="B40" s="70"/>
      <c r="C40" s="64"/>
      <c r="D40" s="182"/>
      <c r="E40" s="186"/>
      <c r="F40" s="187"/>
      <c r="G40" s="192" t="s">
        <v>9</v>
      </c>
      <c r="H40" s="183"/>
      <c r="I40" s="184"/>
      <c r="J40" s="10"/>
      <c r="K40" s="195"/>
      <c r="L40" s="187"/>
      <c r="M40" s="185"/>
    </row>
    <row r="41" spans="1:13" x14ac:dyDescent="0.25">
      <c r="A41" s="63"/>
      <c r="B41" s="60"/>
      <c r="C41" s="65"/>
      <c r="D41" s="188"/>
      <c r="E41" s="51"/>
      <c r="F41" s="109"/>
      <c r="G41" s="193" t="s">
        <v>10</v>
      </c>
      <c r="H41" s="57"/>
      <c r="I41" s="139"/>
      <c r="J41" s="53"/>
      <c r="K41" s="146" t="e">
        <f>M4</f>
        <v>#REF!</v>
      </c>
      <c r="L41" s="109"/>
      <c r="M41" s="189"/>
    </row>
  </sheetData>
  <mergeCells count="37">
    <mergeCell ref="E35:F35"/>
    <mergeCell ref="B22:C22"/>
    <mergeCell ref="D22:E22"/>
    <mergeCell ref="F22:G22"/>
    <mergeCell ref="H22:I22"/>
    <mergeCell ref="J22:K22"/>
    <mergeCell ref="E34:F34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J18:K18"/>
    <mergeCell ref="B19:C19"/>
    <mergeCell ref="D19:E19"/>
    <mergeCell ref="F19:G19"/>
    <mergeCell ref="H19:I19"/>
    <mergeCell ref="J19:K19"/>
    <mergeCell ref="E11:F11"/>
    <mergeCell ref="G11:H11"/>
    <mergeCell ref="E13:F13"/>
    <mergeCell ref="G13:H13"/>
    <mergeCell ref="B18:C18"/>
    <mergeCell ref="D18:E18"/>
    <mergeCell ref="F18:G18"/>
    <mergeCell ref="H18:I18"/>
    <mergeCell ref="A1:F1"/>
    <mergeCell ref="A4:C4"/>
    <mergeCell ref="E7:F7"/>
    <mergeCell ref="G7:H7"/>
    <mergeCell ref="E9:F9"/>
    <mergeCell ref="G9:H9"/>
  </mergeCells>
  <conditionalFormatting sqref="E7 E9 E11 E13">
    <cfRule type="cellIs" dxfId="23" priority="1" stopIfTrue="1" operator="equal">
      <formula>"Bye"</formula>
    </cfRule>
  </conditionalFormatting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097F2-970B-4E8E-AB15-A643E764431D}">
  <sheetPr>
    <tabColor indexed="11"/>
  </sheetPr>
  <dimension ref="A1:O42"/>
  <sheetViews>
    <sheetView workbookViewId="0">
      <selection activeCell="I11" sqref="I11"/>
    </sheetView>
  </sheetViews>
  <sheetFormatPr defaultRowHeight="13.2" x14ac:dyDescent="0.25"/>
  <cols>
    <col min="9" max="9" width="20.6640625" customWidth="1"/>
  </cols>
  <sheetData>
    <row r="1" spans="1:15" ht="24.6" x14ac:dyDescent="0.25">
      <c r="A1" s="248" t="s">
        <v>76</v>
      </c>
      <c r="B1" s="248"/>
      <c r="C1" s="248"/>
      <c r="D1" s="248"/>
      <c r="E1" s="248"/>
      <c r="F1" s="248"/>
      <c r="G1" s="80"/>
      <c r="H1" s="83" t="s">
        <v>30</v>
      </c>
      <c r="I1" s="81"/>
      <c r="J1" s="82"/>
      <c r="L1" s="84"/>
      <c r="M1" s="157"/>
      <c r="N1" s="159"/>
      <c r="O1" s="159" t="s">
        <v>11</v>
      </c>
    </row>
    <row r="2" spans="1:15" x14ac:dyDescent="0.25">
      <c r="A2" s="86" t="s">
        <v>29</v>
      </c>
      <c r="B2" s="87"/>
      <c r="C2" s="87"/>
      <c r="D2" s="87"/>
      <c r="E2" s="87" t="s">
        <v>159</v>
      </c>
      <c r="F2" s="87"/>
      <c r="G2" s="88"/>
      <c r="H2" s="89"/>
      <c r="I2" s="89"/>
      <c r="J2" s="90"/>
      <c r="K2" s="84"/>
      <c r="L2" s="84"/>
      <c r="M2" s="158"/>
      <c r="N2" s="162"/>
      <c r="O2" s="163"/>
    </row>
    <row r="3" spans="1:15" x14ac:dyDescent="0.25">
      <c r="A3" s="7" t="s">
        <v>13</v>
      </c>
      <c r="B3" s="7"/>
      <c r="C3" s="7"/>
      <c r="D3" s="7"/>
      <c r="E3" s="7" t="s">
        <v>12</v>
      </c>
      <c r="F3" s="7"/>
      <c r="G3" s="7"/>
      <c r="H3" s="7" t="s">
        <v>16</v>
      </c>
      <c r="I3" s="7"/>
      <c r="J3" s="16"/>
      <c r="K3" s="7"/>
      <c r="L3" s="8" t="s">
        <v>17</v>
      </c>
      <c r="M3" s="7"/>
      <c r="N3" s="165"/>
      <c r="O3" s="164"/>
    </row>
    <row r="4" spans="1:15" ht="13.8" thickBot="1" x14ac:dyDescent="0.3">
      <c r="A4" s="249" t="e">
        <f>#REF!</f>
        <v>#REF!</v>
      </c>
      <c r="B4" s="249"/>
      <c r="C4" s="249"/>
      <c r="D4" s="91"/>
      <c r="E4" s="92" t="e">
        <f>#REF!</f>
        <v>#REF!</v>
      </c>
      <c r="F4" s="92"/>
      <c r="G4" s="92"/>
      <c r="H4" s="95"/>
      <c r="I4" s="92"/>
      <c r="J4" s="94"/>
      <c r="K4" s="95"/>
      <c r="L4" s="97" t="e">
        <f>#REF!</f>
        <v>#REF!</v>
      </c>
      <c r="M4" s="95"/>
      <c r="N4" s="167"/>
      <c r="O4" s="168"/>
    </row>
    <row r="5" spans="1:15" x14ac:dyDescent="0.25">
      <c r="A5" s="5"/>
      <c r="B5" s="5" t="s">
        <v>28</v>
      </c>
      <c r="C5" s="154" t="s">
        <v>38</v>
      </c>
      <c r="D5" s="5" t="s">
        <v>23</v>
      </c>
      <c r="E5" s="5" t="s">
        <v>42</v>
      </c>
      <c r="F5" s="5"/>
      <c r="G5" s="5" t="s">
        <v>15</v>
      </c>
      <c r="H5" s="5"/>
      <c r="I5" s="5" t="s">
        <v>18</v>
      </c>
      <c r="J5" s="5"/>
      <c r="K5" s="199" t="s">
        <v>43</v>
      </c>
      <c r="L5" s="199" t="s">
        <v>44</v>
      </c>
      <c r="M5" s="199" t="s">
        <v>45</v>
      </c>
      <c r="N5" s="161"/>
      <c r="O5" s="161"/>
    </row>
    <row r="6" spans="1:15" x14ac:dyDescent="0.25">
      <c r="A6" s="131"/>
      <c r="B6" s="131"/>
      <c r="C6" s="198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61"/>
      <c r="O6" s="161"/>
    </row>
    <row r="7" spans="1:15" x14ac:dyDescent="0.25">
      <c r="A7" s="169" t="s">
        <v>39</v>
      </c>
      <c r="B7" s="200"/>
      <c r="C7" s="155" t="str">
        <f>IF($B7="","",VLOOKUP($B7,#REF!,5))</f>
        <v/>
      </c>
      <c r="D7" s="155" t="str">
        <f>IF($B7="","",VLOOKUP($B7,#REF!,15))</f>
        <v/>
      </c>
      <c r="E7" s="244" t="s">
        <v>160</v>
      </c>
      <c r="F7" s="156"/>
      <c r="G7" s="244" t="s">
        <v>161</v>
      </c>
      <c r="H7" s="156"/>
      <c r="I7" s="244" t="s">
        <v>162</v>
      </c>
      <c r="J7" s="131"/>
      <c r="K7" s="226"/>
      <c r="L7" s="215" t="str">
        <f>IF(K7="","",CONCATENATE(VLOOKUP($Y$3,$AB$1:$AK$1,K7)," pont"))</f>
        <v/>
      </c>
      <c r="M7" s="227"/>
      <c r="N7" s="161"/>
      <c r="O7" s="161"/>
    </row>
    <row r="8" spans="1:15" x14ac:dyDescent="0.25">
      <c r="A8" s="169"/>
      <c r="B8" s="201"/>
      <c r="C8" s="170"/>
      <c r="D8" s="170"/>
      <c r="E8" s="170"/>
      <c r="F8" s="170"/>
      <c r="G8" s="170"/>
      <c r="H8" s="170"/>
      <c r="I8" s="170"/>
      <c r="J8" s="131"/>
      <c r="K8" s="169"/>
      <c r="L8" s="169"/>
      <c r="M8" s="228"/>
      <c r="N8" s="161"/>
      <c r="O8" s="161"/>
    </row>
    <row r="9" spans="1:15" x14ac:dyDescent="0.25">
      <c r="A9" s="169" t="s">
        <v>40</v>
      </c>
      <c r="B9" s="200"/>
      <c r="C9" s="155" t="str">
        <f>IF($B9="","",VLOOKUP($B9,#REF!,5))</f>
        <v/>
      </c>
      <c r="D9" s="155" t="str">
        <f>IF($B9="","",VLOOKUP($B9,#REF!,15))</f>
        <v/>
      </c>
      <c r="E9" s="244" t="s">
        <v>163</v>
      </c>
      <c r="F9" s="156"/>
      <c r="G9" s="244" t="s">
        <v>131</v>
      </c>
      <c r="H9" s="156"/>
      <c r="I9" s="244" t="s">
        <v>164</v>
      </c>
      <c r="J9" s="131"/>
      <c r="K9" s="226"/>
      <c r="L9" s="215" t="str">
        <f>IF(K9="","",CONCATENATE(VLOOKUP($Y$3,$AB$1:$AK$1,K9)," pont"))</f>
        <v/>
      </c>
      <c r="M9" s="227"/>
      <c r="N9" s="161"/>
      <c r="O9" s="161"/>
    </row>
    <row r="10" spans="1:15" x14ac:dyDescent="0.25">
      <c r="A10" s="169"/>
      <c r="B10" s="201"/>
      <c r="C10" s="170"/>
      <c r="D10" s="170"/>
      <c r="E10" s="170"/>
      <c r="F10" s="170"/>
      <c r="G10" s="170"/>
      <c r="H10" s="170"/>
      <c r="I10" s="170"/>
      <c r="J10" s="131"/>
      <c r="K10" s="169"/>
      <c r="L10" s="169"/>
      <c r="M10" s="228"/>
      <c r="N10" s="161"/>
      <c r="O10" s="161"/>
    </row>
    <row r="11" spans="1:15" x14ac:dyDescent="0.25">
      <c r="A11" s="169" t="s">
        <v>41</v>
      </c>
      <c r="B11" s="200"/>
      <c r="C11" s="155" t="str">
        <f>IF($B11="","",VLOOKUP($B11,#REF!,5))</f>
        <v/>
      </c>
      <c r="D11" s="155" t="str">
        <f>IF($B11="","",VLOOKUP($B11,#REF!,15))</f>
        <v/>
      </c>
      <c r="E11" s="244" t="s">
        <v>174</v>
      </c>
      <c r="F11" s="156"/>
      <c r="G11" s="244" t="s">
        <v>117</v>
      </c>
      <c r="H11" s="156"/>
      <c r="I11" s="244" t="s">
        <v>170</v>
      </c>
      <c r="J11" s="131"/>
      <c r="K11" s="226"/>
      <c r="L11" s="215" t="str">
        <f>IF(K11="","",CONCATENATE(VLOOKUP($Y$3,$AB$1:$AK$1,K11)," pont"))</f>
        <v/>
      </c>
      <c r="M11" s="227"/>
      <c r="N11" s="161"/>
      <c r="O11" s="161"/>
    </row>
    <row r="12" spans="1:15" x14ac:dyDescent="0.25">
      <c r="A12" s="131"/>
      <c r="B12" s="131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</row>
    <row r="13" spans="1:15" x14ac:dyDescent="0.25">
      <c r="A13" s="131"/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</row>
    <row r="14" spans="1:15" x14ac:dyDescent="0.25">
      <c r="A14" s="131"/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</row>
    <row r="15" spans="1:15" x14ac:dyDescent="0.25">
      <c r="A15" s="131"/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</row>
    <row r="16" spans="1:15" x14ac:dyDescent="0.25">
      <c r="A16" s="131"/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</row>
    <row r="17" spans="1:15" x14ac:dyDescent="0.25">
      <c r="A17" s="131"/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</row>
    <row r="18" spans="1:15" x14ac:dyDescent="0.25">
      <c r="A18" s="131"/>
      <c r="B18" s="253"/>
      <c r="C18" s="253"/>
      <c r="D18" s="254" t="str">
        <f>E7</f>
        <v>KOVÁCS</v>
      </c>
      <c r="E18" s="254"/>
      <c r="F18" s="254" t="str">
        <f>E9</f>
        <v>HORVÁTH</v>
      </c>
      <c r="G18" s="254"/>
      <c r="H18" s="254" t="str">
        <f>E11</f>
        <v>CSEHÁK</v>
      </c>
      <c r="I18" s="254"/>
      <c r="J18" s="131"/>
      <c r="K18" s="131"/>
      <c r="L18" s="131"/>
      <c r="M18" s="131"/>
    </row>
    <row r="19" spans="1:15" x14ac:dyDescent="0.25">
      <c r="A19" s="204" t="s">
        <v>39</v>
      </c>
      <c r="B19" s="250" t="str">
        <f>E7</f>
        <v>KOVÁCS</v>
      </c>
      <c r="C19" s="250"/>
      <c r="D19" s="251"/>
      <c r="E19" s="251"/>
      <c r="F19" s="252"/>
      <c r="G19" s="252"/>
      <c r="H19" s="252"/>
      <c r="I19" s="252"/>
      <c r="J19" s="131"/>
      <c r="K19" s="131"/>
      <c r="L19" s="131"/>
      <c r="M19" s="131"/>
    </row>
    <row r="20" spans="1:15" x14ac:dyDescent="0.25">
      <c r="A20" s="204" t="s">
        <v>40</v>
      </c>
      <c r="B20" s="250" t="str">
        <f>E9</f>
        <v>HORVÁTH</v>
      </c>
      <c r="C20" s="250"/>
      <c r="D20" s="252"/>
      <c r="E20" s="252"/>
      <c r="F20" s="251"/>
      <c r="G20" s="251"/>
      <c r="H20" s="252"/>
      <c r="I20" s="252"/>
      <c r="J20" s="131"/>
      <c r="K20" s="131"/>
      <c r="L20" s="131"/>
      <c r="M20" s="131"/>
    </row>
    <row r="21" spans="1:15" x14ac:dyDescent="0.25">
      <c r="A21" s="204" t="s">
        <v>41</v>
      </c>
      <c r="B21" s="250" t="str">
        <f>E11</f>
        <v>CSEHÁK</v>
      </c>
      <c r="C21" s="250"/>
      <c r="D21" s="252"/>
      <c r="E21" s="252"/>
      <c r="F21" s="252"/>
      <c r="G21" s="252"/>
      <c r="H21" s="251"/>
      <c r="I21" s="251"/>
      <c r="J21" s="131"/>
      <c r="K21" s="131"/>
      <c r="L21" s="131"/>
      <c r="M21" s="131"/>
    </row>
    <row r="22" spans="1:15" x14ac:dyDescent="0.25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</row>
    <row r="23" spans="1:15" x14ac:dyDescent="0.25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</row>
    <row r="24" spans="1:15" x14ac:dyDescent="0.25">
      <c r="A24" s="131"/>
      <c r="B24" s="131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</row>
    <row r="25" spans="1:15" x14ac:dyDescent="0.25">
      <c r="A25" s="131"/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</row>
    <row r="26" spans="1:15" x14ac:dyDescent="0.25">
      <c r="A26" s="131"/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</row>
    <row r="27" spans="1:15" x14ac:dyDescent="0.25">
      <c r="A27" s="131"/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</row>
    <row r="28" spans="1:15" x14ac:dyDescent="0.25">
      <c r="A28" s="131"/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</row>
    <row r="29" spans="1:15" x14ac:dyDescent="0.25">
      <c r="A29" s="131"/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</row>
    <row r="30" spans="1:15" x14ac:dyDescent="0.25">
      <c r="A30" s="131"/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</row>
    <row r="31" spans="1:15" x14ac:dyDescent="0.25">
      <c r="A31" s="131"/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</row>
    <row r="32" spans="1:15" x14ac:dyDescent="0.25">
      <c r="A32" s="131"/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09"/>
      <c r="M32" s="109"/>
      <c r="O32" s="161"/>
    </row>
    <row r="33" spans="1:15" x14ac:dyDescent="0.25">
      <c r="A33" s="37" t="s">
        <v>23</v>
      </c>
      <c r="B33" s="38"/>
      <c r="C33" s="77"/>
      <c r="D33" s="177" t="s">
        <v>2</v>
      </c>
      <c r="E33" s="178" t="s">
        <v>25</v>
      </c>
      <c r="F33" s="196"/>
      <c r="G33" s="177" t="s">
        <v>2</v>
      </c>
      <c r="H33" s="178" t="s">
        <v>32</v>
      </c>
      <c r="I33" s="59"/>
      <c r="J33" s="178" t="s">
        <v>33</v>
      </c>
      <c r="K33" s="58" t="s">
        <v>34</v>
      </c>
      <c r="L33" s="5"/>
      <c r="M33" s="240"/>
      <c r="N33" s="239"/>
      <c r="O33" s="161"/>
    </row>
    <row r="34" spans="1:15" x14ac:dyDescent="0.25">
      <c r="A34" s="142" t="s">
        <v>24</v>
      </c>
      <c r="B34" s="143"/>
      <c r="C34" s="145"/>
      <c r="D34" s="179"/>
      <c r="E34" s="256"/>
      <c r="F34" s="256"/>
      <c r="G34" s="190" t="s">
        <v>3</v>
      </c>
      <c r="H34" s="143"/>
      <c r="I34" s="180"/>
      <c r="J34" s="191"/>
      <c r="K34" s="137" t="s">
        <v>26</v>
      </c>
      <c r="L34" s="197"/>
      <c r="M34" s="185"/>
      <c r="O34" s="161"/>
    </row>
    <row r="35" spans="1:15" x14ac:dyDescent="0.25">
      <c r="A35" s="146" t="s">
        <v>31</v>
      </c>
      <c r="B35" s="57"/>
      <c r="C35" s="148"/>
      <c r="D35" s="182"/>
      <c r="E35" s="255"/>
      <c r="F35" s="255"/>
      <c r="G35" s="192" t="s">
        <v>4</v>
      </c>
      <c r="H35" s="183"/>
      <c r="I35" s="184"/>
      <c r="J35" s="10"/>
      <c r="K35" s="194"/>
      <c r="L35" s="109"/>
      <c r="M35" s="189"/>
      <c r="O35" s="161"/>
    </row>
    <row r="36" spans="1:15" x14ac:dyDescent="0.25">
      <c r="A36" s="66"/>
      <c r="B36" s="67"/>
      <c r="C36" s="68"/>
      <c r="D36" s="182"/>
      <c r="E36" s="186"/>
      <c r="F36" s="187"/>
      <c r="G36" s="192" t="s">
        <v>5</v>
      </c>
      <c r="H36" s="183"/>
      <c r="I36" s="184"/>
      <c r="J36" s="10"/>
      <c r="K36" s="137" t="s">
        <v>27</v>
      </c>
      <c r="L36" s="197"/>
      <c r="M36" s="181"/>
      <c r="O36" s="161"/>
    </row>
    <row r="37" spans="1:15" x14ac:dyDescent="0.25">
      <c r="A37" s="49"/>
      <c r="B37" s="72"/>
      <c r="C37" s="50"/>
      <c r="D37" s="182"/>
      <c r="E37" s="186"/>
      <c r="F37" s="187"/>
      <c r="G37" s="192" t="s">
        <v>6</v>
      </c>
      <c r="H37" s="183"/>
      <c r="I37" s="184"/>
      <c r="J37" s="10"/>
      <c r="K37" s="195"/>
      <c r="L37" s="187"/>
      <c r="M37" s="185"/>
      <c r="O37" s="161"/>
    </row>
    <row r="38" spans="1:15" x14ac:dyDescent="0.25">
      <c r="A38" s="61"/>
      <c r="B38" s="69"/>
      <c r="C38" s="76"/>
      <c r="D38" s="182"/>
      <c r="E38" s="186"/>
      <c r="F38" s="187"/>
      <c r="G38" s="192" t="s">
        <v>7</v>
      </c>
      <c r="H38" s="183"/>
      <c r="I38" s="184"/>
      <c r="J38" s="10"/>
      <c r="K38" s="146"/>
      <c r="L38" s="109"/>
      <c r="M38" s="189"/>
      <c r="O38" s="161"/>
    </row>
    <row r="39" spans="1:15" x14ac:dyDescent="0.25">
      <c r="A39" s="62"/>
      <c r="B39" s="70"/>
      <c r="C39" s="50"/>
      <c r="D39" s="182"/>
      <c r="E39" s="186"/>
      <c r="F39" s="187"/>
      <c r="G39" s="192" t="s">
        <v>8</v>
      </c>
      <c r="H39" s="183"/>
      <c r="I39" s="184"/>
      <c r="J39" s="10"/>
      <c r="K39" s="137" t="s">
        <v>19</v>
      </c>
      <c r="L39" s="197"/>
      <c r="M39" s="181"/>
      <c r="O39" s="161"/>
    </row>
    <row r="40" spans="1:15" x14ac:dyDescent="0.25">
      <c r="A40" s="62"/>
      <c r="B40" s="70"/>
      <c r="C40" s="64"/>
      <c r="D40" s="182"/>
      <c r="E40" s="186"/>
      <c r="F40" s="187"/>
      <c r="G40" s="192" t="s">
        <v>9</v>
      </c>
      <c r="H40" s="183"/>
      <c r="I40" s="184"/>
      <c r="J40" s="10"/>
      <c r="K40" s="195"/>
      <c r="L40" s="187"/>
      <c r="M40" s="185"/>
      <c r="O40" s="161"/>
    </row>
    <row r="41" spans="1:15" x14ac:dyDescent="0.25">
      <c r="A41" s="63"/>
      <c r="B41" s="60"/>
      <c r="C41" s="65"/>
      <c r="D41" s="188"/>
      <c r="E41" s="51"/>
      <c r="F41" s="109"/>
      <c r="G41" s="193" t="s">
        <v>10</v>
      </c>
      <c r="H41" s="57"/>
      <c r="I41" s="139"/>
      <c r="J41" s="53"/>
      <c r="K41" s="146" t="e">
        <f>L4</f>
        <v>#REF!</v>
      </c>
      <c r="L41" s="109"/>
      <c r="M41" s="189"/>
      <c r="O41" s="161"/>
    </row>
    <row r="42" spans="1:15" x14ac:dyDescent="0.25">
      <c r="O42" s="161"/>
    </row>
  </sheetData>
  <mergeCells count="20">
    <mergeCell ref="B21:C21"/>
    <mergeCell ref="D21:E21"/>
    <mergeCell ref="F21:G21"/>
    <mergeCell ref="H21:I21"/>
    <mergeCell ref="E34:F34"/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A1:F1"/>
    <mergeCell ref="A4:C4"/>
    <mergeCell ref="B18:C18"/>
    <mergeCell ref="D18:E18"/>
    <mergeCell ref="F18:G18"/>
    <mergeCell ref="H18:I18"/>
  </mergeCells>
  <conditionalFormatting sqref="E7 E9 E11">
    <cfRule type="cellIs" dxfId="22" priority="1" stopIfTrue="1" operator="equal">
      <formula>"Bye"</formula>
    </cfRule>
  </conditionalFormatting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157BD-0A22-49E4-889F-100C67D6E568}">
  <sheetPr>
    <tabColor indexed="11"/>
  </sheetPr>
  <dimension ref="A1:O42"/>
  <sheetViews>
    <sheetView workbookViewId="0">
      <selection activeCell="M15" sqref="M15"/>
    </sheetView>
  </sheetViews>
  <sheetFormatPr defaultRowHeight="13.2" x14ac:dyDescent="0.25"/>
  <cols>
    <col min="9" max="9" width="17.6640625" customWidth="1"/>
  </cols>
  <sheetData>
    <row r="1" spans="1:15" ht="24.6" x14ac:dyDescent="0.25">
      <c r="A1" s="248" t="s">
        <v>76</v>
      </c>
      <c r="B1" s="248"/>
      <c r="C1" s="248"/>
      <c r="D1" s="248"/>
      <c r="E1" s="248"/>
      <c r="F1" s="248"/>
      <c r="G1" s="80"/>
      <c r="H1" s="83" t="s">
        <v>30</v>
      </c>
      <c r="L1" s="84"/>
      <c r="M1" s="157"/>
      <c r="N1" s="159"/>
      <c r="O1" s="159" t="s">
        <v>11</v>
      </c>
    </row>
    <row r="2" spans="1:15" x14ac:dyDescent="0.25">
      <c r="A2" s="86" t="s">
        <v>29</v>
      </c>
      <c r="B2" s="87"/>
      <c r="C2" s="87"/>
      <c r="D2" s="87"/>
      <c r="E2" s="87" t="s">
        <v>166</v>
      </c>
      <c r="F2" s="87"/>
      <c r="G2" s="88"/>
      <c r="H2" s="89"/>
      <c r="I2" s="89"/>
      <c r="J2" s="90"/>
      <c r="K2" s="84"/>
      <c r="L2" s="84"/>
      <c r="M2" s="158"/>
      <c r="N2" s="162"/>
      <c r="O2" s="163"/>
    </row>
    <row r="3" spans="1:15" x14ac:dyDescent="0.25">
      <c r="A3" s="7" t="s">
        <v>13</v>
      </c>
      <c r="B3" s="7"/>
      <c r="C3" s="7"/>
      <c r="D3" s="7"/>
      <c r="E3" s="7" t="s">
        <v>12</v>
      </c>
      <c r="F3" s="7"/>
      <c r="G3" s="7"/>
      <c r="H3" s="7" t="s">
        <v>16</v>
      </c>
      <c r="I3" s="7"/>
      <c r="J3" s="16"/>
      <c r="K3" s="7"/>
      <c r="L3" s="8" t="s">
        <v>17</v>
      </c>
      <c r="M3" s="7"/>
      <c r="N3" s="165"/>
      <c r="O3" s="164"/>
    </row>
    <row r="4" spans="1:15" ht="13.8" thickBot="1" x14ac:dyDescent="0.3">
      <c r="A4" s="249" t="e">
        <f>#REF!</f>
        <v>#REF!</v>
      </c>
      <c r="B4" s="249"/>
      <c r="C4" s="249"/>
      <c r="D4" s="91"/>
      <c r="E4" s="92" t="e">
        <f>#REF!</f>
        <v>#REF!</v>
      </c>
      <c r="F4" s="92"/>
      <c r="G4" s="92"/>
      <c r="H4" s="95"/>
      <c r="I4" s="92"/>
      <c r="J4" s="94"/>
      <c r="K4" s="95"/>
      <c r="L4" s="97" t="e">
        <f>#REF!</f>
        <v>#REF!</v>
      </c>
      <c r="M4" s="95"/>
      <c r="N4" s="167"/>
      <c r="O4" s="168"/>
    </row>
    <row r="5" spans="1:15" x14ac:dyDescent="0.25">
      <c r="A5" s="5"/>
      <c r="B5" s="5" t="s">
        <v>28</v>
      </c>
      <c r="C5" s="154" t="s">
        <v>38</v>
      </c>
      <c r="D5" s="5" t="s">
        <v>23</v>
      </c>
      <c r="E5" s="5" t="s">
        <v>42</v>
      </c>
      <c r="F5" s="5"/>
      <c r="G5" s="5" t="s">
        <v>15</v>
      </c>
      <c r="H5" s="5"/>
      <c r="I5" s="5" t="s">
        <v>18</v>
      </c>
      <c r="J5" s="5"/>
      <c r="K5" s="199" t="s">
        <v>43</v>
      </c>
      <c r="L5" s="199" t="s">
        <v>44</v>
      </c>
      <c r="M5" s="199" t="s">
        <v>45</v>
      </c>
      <c r="N5" s="161"/>
      <c r="O5" s="161"/>
    </row>
    <row r="6" spans="1:15" x14ac:dyDescent="0.25">
      <c r="A6" s="131"/>
      <c r="B6" s="131"/>
      <c r="C6" s="198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61"/>
      <c r="O6" s="161"/>
    </row>
    <row r="7" spans="1:15" x14ac:dyDescent="0.25">
      <c r="A7" s="169" t="s">
        <v>39</v>
      </c>
      <c r="B7" s="200"/>
      <c r="C7" s="155" t="str">
        <f>IF($B7="","",VLOOKUP($B7,#REF!,5))</f>
        <v/>
      </c>
      <c r="D7" s="155" t="str">
        <f>IF($B7="","",VLOOKUP($B7,#REF!,15))</f>
        <v/>
      </c>
      <c r="E7" s="244" t="s">
        <v>167</v>
      </c>
      <c r="F7" s="156"/>
      <c r="G7" s="244" t="s">
        <v>168</v>
      </c>
      <c r="H7" s="156"/>
      <c r="I7" s="244" t="s">
        <v>162</v>
      </c>
      <c r="J7" s="131"/>
      <c r="K7" s="226"/>
      <c r="L7" s="215" t="str">
        <f>IF(K7="","",CONCATENATE(VLOOKUP($Y$3,$AB$1:$AK$1,K7)," pont"))</f>
        <v/>
      </c>
      <c r="M7" s="227"/>
      <c r="N7" s="161"/>
      <c r="O7" s="161"/>
    </row>
    <row r="8" spans="1:15" x14ac:dyDescent="0.25">
      <c r="A8" s="169"/>
      <c r="B8" s="201"/>
      <c r="C8" s="170"/>
      <c r="D8" s="170"/>
      <c r="E8" s="170"/>
      <c r="F8" s="170"/>
      <c r="G8" s="170"/>
      <c r="H8" s="170"/>
      <c r="I8" s="170"/>
      <c r="J8" s="131"/>
      <c r="K8" s="169"/>
      <c r="L8" s="169"/>
      <c r="M8" s="228"/>
      <c r="N8" s="161"/>
      <c r="O8" s="161"/>
    </row>
    <row r="9" spans="1:15" x14ac:dyDescent="0.25">
      <c r="A9" s="169" t="s">
        <v>40</v>
      </c>
      <c r="B9" s="200"/>
      <c r="C9" s="155" t="str">
        <f>IF($B9="","",VLOOKUP($B9,#REF!,5))</f>
        <v/>
      </c>
      <c r="D9" s="155" t="str">
        <f>IF($B9="","",VLOOKUP($B9,#REF!,15))</f>
        <v/>
      </c>
      <c r="E9" s="244" t="s">
        <v>169</v>
      </c>
      <c r="F9" s="156"/>
      <c r="G9" s="244" t="s">
        <v>85</v>
      </c>
      <c r="H9" s="156"/>
      <c r="I9" s="244" t="s">
        <v>170</v>
      </c>
      <c r="J9" s="131"/>
      <c r="K9" s="226"/>
      <c r="L9" s="215" t="str">
        <f>IF(K9="","",CONCATENATE(VLOOKUP($Y$3,$AB$1:$AK$1,K9)," pont"))</f>
        <v/>
      </c>
      <c r="M9" s="227"/>
      <c r="N9" s="161"/>
      <c r="O9" s="161"/>
    </row>
    <row r="10" spans="1:15" x14ac:dyDescent="0.25">
      <c r="A10" s="169"/>
      <c r="B10" s="201"/>
      <c r="C10" s="170"/>
      <c r="D10" s="170"/>
      <c r="E10" s="170"/>
      <c r="F10" s="170"/>
      <c r="G10" s="170"/>
      <c r="H10" s="170"/>
      <c r="I10" s="170"/>
      <c r="J10" s="131"/>
      <c r="K10" s="169"/>
      <c r="L10" s="169"/>
      <c r="M10" s="228"/>
      <c r="N10" s="161"/>
      <c r="O10" s="161"/>
    </row>
    <row r="11" spans="1:15" x14ac:dyDescent="0.25">
      <c r="A11" s="169" t="s">
        <v>41</v>
      </c>
      <c r="B11" s="200"/>
      <c r="C11" s="155" t="str">
        <f>IF($B11="","",VLOOKUP($B11,#REF!,5))</f>
        <v/>
      </c>
      <c r="D11" s="155" t="str">
        <f>IF($B11="","",VLOOKUP($B11,#REF!,15))</f>
        <v/>
      </c>
      <c r="E11" s="244" t="s">
        <v>171</v>
      </c>
      <c r="F11" s="156"/>
      <c r="G11" s="244" t="s">
        <v>172</v>
      </c>
      <c r="H11" s="156"/>
      <c r="I11" s="244" t="s">
        <v>173</v>
      </c>
      <c r="J11" s="131"/>
      <c r="K11" s="226"/>
      <c r="L11" s="215" t="str">
        <f>IF(K11="","",CONCATENATE(VLOOKUP($Y$3,$AB$1:$AK$1,K11)," pont"))</f>
        <v/>
      </c>
      <c r="M11" s="227"/>
      <c r="N11" s="161"/>
      <c r="O11" s="161"/>
    </row>
    <row r="12" spans="1:15" x14ac:dyDescent="0.25">
      <c r="A12" s="131"/>
      <c r="B12" s="131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</row>
    <row r="13" spans="1:15" x14ac:dyDescent="0.25">
      <c r="A13" s="131"/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</row>
    <row r="14" spans="1:15" x14ac:dyDescent="0.25">
      <c r="A14" s="131"/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</row>
    <row r="15" spans="1:15" x14ac:dyDescent="0.25">
      <c r="A15" s="131"/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</row>
    <row r="16" spans="1:15" x14ac:dyDescent="0.25">
      <c r="A16" s="131"/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</row>
    <row r="17" spans="1:15" x14ac:dyDescent="0.25">
      <c r="A17" s="131"/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</row>
    <row r="18" spans="1:15" x14ac:dyDescent="0.25">
      <c r="A18" s="131"/>
      <c r="B18" s="253"/>
      <c r="C18" s="253"/>
      <c r="D18" s="254" t="str">
        <f>E7</f>
        <v>PINIEL</v>
      </c>
      <c r="E18" s="254"/>
      <c r="F18" s="254" t="str">
        <f>E9</f>
        <v>BOLLA</v>
      </c>
      <c r="G18" s="254"/>
      <c r="H18" s="254" t="str">
        <f>E11</f>
        <v>KÁLDOSI</v>
      </c>
      <c r="I18" s="254"/>
      <c r="J18" s="131"/>
      <c r="K18" s="131"/>
      <c r="L18" s="131"/>
      <c r="M18" s="131"/>
    </row>
    <row r="19" spans="1:15" x14ac:dyDescent="0.25">
      <c r="A19" s="204" t="s">
        <v>39</v>
      </c>
      <c r="B19" s="250" t="str">
        <f>E7</f>
        <v>PINIEL</v>
      </c>
      <c r="C19" s="250"/>
      <c r="D19" s="251"/>
      <c r="E19" s="251"/>
      <c r="F19" s="252"/>
      <c r="G19" s="252"/>
      <c r="H19" s="252"/>
      <c r="I19" s="252"/>
      <c r="J19" s="131"/>
      <c r="K19" s="131"/>
      <c r="L19" s="131"/>
      <c r="M19" s="131"/>
    </row>
    <row r="20" spans="1:15" x14ac:dyDescent="0.25">
      <c r="A20" s="204" t="s">
        <v>40</v>
      </c>
      <c r="B20" s="250" t="str">
        <f>E9</f>
        <v>BOLLA</v>
      </c>
      <c r="C20" s="250"/>
      <c r="D20" s="252"/>
      <c r="E20" s="252"/>
      <c r="F20" s="251"/>
      <c r="G20" s="251"/>
      <c r="H20" s="252"/>
      <c r="I20" s="252"/>
      <c r="J20" s="131"/>
      <c r="K20" s="131"/>
      <c r="L20" s="131"/>
      <c r="M20" s="131"/>
    </row>
    <row r="21" spans="1:15" x14ac:dyDescent="0.25">
      <c r="A21" s="204" t="s">
        <v>41</v>
      </c>
      <c r="B21" s="250" t="str">
        <f>E11</f>
        <v>KÁLDOSI</v>
      </c>
      <c r="C21" s="250"/>
      <c r="D21" s="252"/>
      <c r="E21" s="252"/>
      <c r="F21" s="252"/>
      <c r="G21" s="252"/>
      <c r="H21" s="251"/>
      <c r="I21" s="251"/>
      <c r="J21" s="131"/>
      <c r="K21" s="131"/>
      <c r="L21" s="131"/>
      <c r="M21" s="131"/>
    </row>
    <row r="22" spans="1:15" x14ac:dyDescent="0.25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</row>
    <row r="23" spans="1:15" x14ac:dyDescent="0.25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</row>
    <row r="24" spans="1:15" x14ac:dyDescent="0.25">
      <c r="A24" s="131"/>
      <c r="B24" s="131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</row>
    <row r="25" spans="1:15" x14ac:dyDescent="0.25">
      <c r="A25" s="131"/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</row>
    <row r="26" spans="1:15" x14ac:dyDescent="0.25">
      <c r="A26" s="131"/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</row>
    <row r="27" spans="1:15" x14ac:dyDescent="0.25">
      <c r="A27" s="131"/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</row>
    <row r="28" spans="1:15" x14ac:dyDescent="0.25">
      <c r="A28" s="131"/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</row>
    <row r="29" spans="1:15" x14ac:dyDescent="0.25">
      <c r="A29" s="131"/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</row>
    <row r="30" spans="1:15" x14ac:dyDescent="0.25">
      <c r="A30" s="131"/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</row>
    <row r="31" spans="1:15" x14ac:dyDescent="0.25">
      <c r="A31" s="131"/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</row>
    <row r="32" spans="1:15" x14ac:dyDescent="0.25">
      <c r="A32" s="131"/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09"/>
      <c r="M32" s="109"/>
      <c r="O32" s="161"/>
    </row>
    <row r="33" spans="1:15" x14ac:dyDescent="0.25">
      <c r="A33" s="37" t="s">
        <v>23</v>
      </c>
      <c r="B33" s="38"/>
      <c r="C33" s="77"/>
      <c r="D33" s="177" t="s">
        <v>2</v>
      </c>
      <c r="E33" s="178" t="s">
        <v>25</v>
      </c>
      <c r="F33" s="196"/>
      <c r="G33" s="177" t="s">
        <v>2</v>
      </c>
      <c r="H33" s="178" t="s">
        <v>32</v>
      </c>
      <c r="I33" s="59"/>
      <c r="J33" s="178" t="s">
        <v>33</v>
      </c>
      <c r="K33" s="58" t="s">
        <v>34</v>
      </c>
      <c r="L33" s="5"/>
      <c r="M33" s="240"/>
      <c r="N33" s="239"/>
      <c r="O33" s="161"/>
    </row>
    <row r="34" spans="1:15" x14ac:dyDescent="0.25">
      <c r="A34" s="142" t="s">
        <v>24</v>
      </c>
      <c r="B34" s="143"/>
      <c r="C34" s="145"/>
      <c r="D34" s="179"/>
      <c r="E34" s="256"/>
      <c r="F34" s="256"/>
      <c r="G34" s="190" t="s">
        <v>3</v>
      </c>
      <c r="H34" s="143"/>
      <c r="I34" s="180"/>
      <c r="J34" s="191"/>
      <c r="K34" s="137" t="s">
        <v>26</v>
      </c>
      <c r="L34" s="197"/>
      <c r="M34" s="185"/>
      <c r="O34" s="161"/>
    </row>
    <row r="35" spans="1:15" x14ac:dyDescent="0.25">
      <c r="A35" s="146" t="s">
        <v>31</v>
      </c>
      <c r="B35" s="57"/>
      <c r="C35" s="148"/>
      <c r="D35" s="182"/>
      <c r="E35" s="255"/>
      <c r="F35" s="255"/>
      <c r="G35" s="192" t="s">
        <v>4</v>
      </c>
      <c r="H35" s="183"/>
      <c r="I35" s="184"/>
      <c r="J35" s="10"/>
      <c r="K35" s="194"/>
      <c r="L35" s="109"/>
      <c r="M35" s="189"/>
      <c r="O35" s="161"/>
    </row>
    <row r="36" spans="1:15" x14ac:dyDescent="0.25">
      <c r="A36" s="66"/>
      <c r="B36" s="67"/>
      <c r="C36" s="68"/>
      <c r="D36" s="182"/>
      <c r="E36" s="186"/>
      <c r="F36" s="187"/>
      <c r="G36" s="192" t="s">
        <v>5</v>
      </c>
      <c r="H36" s="183"/>
      <c r="I36" s="184"/>
      <c r="J36" s="10"/>
      <c r="K36" s="137" t="s">
        <v>27</v>
      </c>
      <c r="L36" s="197"/>
      <c r="M36" s="181"/>
      <c r="O36" s="161"/>
    </row>
    <row r="37" spans="1:15" x14ac:dyDescent="0.25">
      <c r="A37" s="49"/>
      <c r="B37" s="72"/>
      <c r="C37" s="50"/>
      <c r="D37" s="182"/>
      <c r="E37" s="186"/>
      <c r="F37" s="187"/>
      <c r="G37" s="192" t="s">
        <v>6</v>
      </c>
      <c r="H37" s="183"/>
      <c r="I37" s="184"/>
      <c r="J37" s="10"/>
      <c r="K37" s="195"/>
      <c r="L37" s="187"/>
      <c r="M37" s="185"/>
      <c r="O37" s="161"/>
    </row>
    <row r="38" spans="1:15" x14ac:dyDescent="0.25">
      <c r="A38" s="61"/>
      <c r="B38" s="69"/>
      <c r="C38" s="76"/>
      <c r="D38" s="182"/>
      <c r="E38" s="186"/>
      <c r="F38" s="187"/>
      <c r="G38" s="192" t="s">
        <v>7</v>
      </c>
      <c r="H38" s="183"/>
      <c r="I38" s="184"/>
      <c r="J38" s="10"/>
      <c r="K38" s="146"/>
      <c r="L38" s="109"/>
      <c r="M38" s="189"/>
      <c r="O38" s="161"/>
    </row>
    <row r="39" spans="1:15" x14ac:dyDescent="0.25">
      <c r="A39" s="62"/>
      <c r="B39" s="70"/>
      <c r="C39" s="50"/>
      <c r="D39" s="182"/>
      <c r="E39" s="186"/>
      <c r="F39" s="187"/>
      <c r="G39" s="192" t="s">
        <v>8</v>
      </c>
      <c r="H39" s="183"/>
      <c r="I39" s="184"/>
      <c r="J39" s="10"/>
      <c r="K39" s="137" t="s">
        <v>19</v>
      </c>
      <c r="L39" s="197"/>
      <c r="M39" s="181"/>
      <c r="O39" s="161"/>
    </row>
    <row r="40" spans="1:15" x14ac:dyDescent="0.25">
      <c r="A40" s="62"/>
      <c r="B40" s="70"/>
      <c r="C40" s="64"/>
      <c r="D40" s="182"/>
      <c r="E40" s="186"/>
      <c r="F40" s="187"/>
      <c r="G40" s="192" t="s">
        <v>9</v>
      </c>
      <c r="H40" s="183"/>
      <c r="I40" s="184"/>
      <c r="J40" s="10"/>
      <c r="K40" s="195"/>
      <c r="L40" s="187"/>
      <c r="M40" s="185"/>
      <c r="O40" s="161"/>
    </row>
    <row r="41" spans="1:15" x14ac:dyDescent="0.25">
      <c r="A41" s="63"/>
      <c r="B41" s="60"/>
      <c r="C41" s="65"/>
      <c r="D41" s="188"/>
      <c r="E41" s="51"/>
      <c r="F41" s="109"/>
      <c r="G41" s="193" t="s">
        <v>10</v>
      </c>
      <c r="H41" s="57"/>
      <c r="I41" s="139"/>
      <c r="J41" s="53"/>
      <c r="K41" s="146" t="e">
        <f>L4</f>
        <v>#REF!</v>
      </c>
      <c r="L41" s="109"/>
      <c r="M41" s="189"/>
      <c r="O41" s="161"/>
    </row>
    <row r="42" spans="1:15" x14ac:dyDescent="0.25">
      <c r="O42" s="161"/>
    </row>
  </sheetData>
  <mergeCells count="20">
    <mergeCell ref="B21:C21"/>
    <mergeCell ref="D21:E21"/>
    <mergeCell ref="F21:G21"/>
    <mergeCell ref="H21:I21"/>
    <mergeCell ref="E34:F34"/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A1:F1"/>
    <mergeCell ref="A4:C4"/>
    <mergeCell ref="B18:C18"/>
    <mergeCell ref="D18:E18"/>
    <mergeCell ref="F18:G18"/>
    <mergeCell ref="H18:I18"/>
  </mergeCells>
  <conditionalFormatting sqref="E7 E9 E11">
    <cfRule type="cellIs" dxfId="21" priority="1" stopIfTrue="1" operator="equal">
      <formula>"Bye"</formula>
    </cfRule>
  </conditionalFormatting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54A5F-86CC-400A-AC34-E066E29A5C19}">
  <sheetPr>
    <tabColor indexed="11"/>
  </sheetPr>
  <dimension ref="A1:O42"/>
  <sheetViews>
    <sheetView workbookViewId="0">
      <selection activeCell="I11" sqref="I11"/>
    </sheetView>
  </sheetViews>
  <sheetFormatPr defaultRowHeight="13.2" x14ac:dyDescent="0.25"/>
  <cols>
    <col min="9" max="9" width="18.33203125" customWidth="1"/>
  </cols>
  <sheetData>
    <row r="1" spans="1:15" ht="24.6" x14ac:dyDescent="0.25">
      <c r="A1" s="248" t="s">
        <v>76</v>
      </c>
      <c r="B1" s="248"/>
      <c r="C1" s="248"/>
      <c r="D1" s="248"/>
      <c r="E1" s="248"/>
      <c r="F1" s="248"/>
      <c r="G1" s="80"/>
      <c r="H1" s="83" t="s">
        <v>30</v>
      </c>
      <c r="I1" s="81"/>
      <c r="J1" s="82"/>
      <c r="L1" s="84"/>
      <c r="M1" s="157"/>
      <c r="N1" s="159"/>
      <c r="O1" s="159" t="s">
        <v>11</v>
      </c>
    </row>
    <row r="2" spans="1:15" x14ac:dyDescent="0.25">
      <c r="A2" s="86" t="s">
        <v>29</v>
      </c>
      <c r="B2" s="87"/>
      <c r="C2" s="87"/>
      <c r="D2" s="87"/>
      <c r="E2" s="87" t="s">
        <v>175</v>
      </c>
      <c r="F2" s="87"/>
      <c r="G2" s="88"/>
      <c r="H2" s="89"/>
      <c r="I2" s="89"/>
      <c r="J2" s="90"/>
      <c r="K2" s="84"/>
      <c r="L2" s="84"/>
      <c r="M2" s="158"/>
      <c r="N2" s="162"/>
      <c r="O2" s="163"/>
    </row>
    <row r="3" spans="1:15" x14ac:dyDescent="0.25">
      <c r="A3" s="7" t="s">
        <v>13</v>
      </c>
      <c r="B3" s="7"/>
      <c r="C3" s="7"/>
      <c r="D3" s="7"/>
      <c r="E3" s="7" t="s">
        <v>12</v>
      </c>
      <c r="F3" s="7"/>
      <c r="G3" s="7"/>
      <c r="H3" s="7" t="s">
        <v>16</v>
      </c>
      <c r="I3" s="7"/>
      <c r="J3" s="16"/>
      <c r="K3" s="7"/>
      <c r="L3" s="8" t="s">
        <v>17</v>
      </c>
      <c r="M3" s="7"/>
      <c r="N3" s="165"/>
      <c r="O3" s="164"/>
    </row>
    <row r="4" spans="1:15" ht="13.8" thickBot="1" x14ac:dyDescent="0.3">
      <c r="A4" s="249" t="e">
        <f>#REF!</f>
        <v>#REF!</v>
      </c>
      <c r="B4" s="249"/>
      <c r="C4" s="249"/>
      <c r="D4" s="91"/>
      <c r="E4" s="92" t="e">
        <f>#REF!</f>
        <v>#REF!</v>
      </c>
      <c r="F4" s="92"/>
      <c r="G4" s="92"/>
      <c r="H4" s="95"/>
      <c r="I4" s="92"/>
      <c r="J4" s="94"/>
      <c r="K4" s="95"/>
      <c r="L4" s="97" t="e">
        <f>#REF!</f>
        <v>#REF!</v>
      </c>
      <c r="M4" s="95"/>
      <c r="N4" s="167"/>
      <c r="O4" s="168"/>
    </row>
    <row r="5" spans="1:15" x14ac:dyDescent="0.25">
      <c r="A5" s="5"/>
      <c r="B5" s="5" t="s">
        <v>28</v>
      </c>
      <c r="C5" s="154" t="s">
        <v>38</v>
      </c>
      <c r="D5" s="5" t="s">
        <v>23</v>
      </c>
      <c r="E5" s="5" t="s">
        <v>42</v>
      </c>
      <c r="F5" s="5"/>
      <c r="G5" s="5" t="s">
        <v>15</v>
      </c>
      <c r="H5" s="5"/>
      <c r="I5" s="5" t="s">
        <v>18</v>
      </c>
      <c r="J5" s="5"/>
      <c r="K5" s="199" t="s">
        <v>43</v>
      </c>
      <c r="L5" s="199" t="s">
        <v>44</v>
      </c>
      <c r="M5" s="199" t="s">
        <v>45</v>
      </c>
      <c r="N5" s="161"/>
      <c r="O5" s="161"/>
    </row>
    <row r="6" spans="1:15" x14ac:dyDescent="0.25">
      <c r="A6" s="131"/>
      <c r="B6" s="131"/>
      <c r="C6" s="198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61"/>
      <c r="O6" s="161"/>
    </row>
    <row r="7" spans="1:15" x14ac:dyDescent="0.25">
      <c r="A7" s="169" t="s">
        <v>39</v>
      </c>
      <c r="B7" s="200"/>
      <c r="C7" s="155" t="str">
        <f>IF($B7="","",VLOOKUP($B7,#REF!,5))</f>
        <v/>
      </c>
      <c r="D7" s="155" t="str">
        <f>IF($B7="","",VLOOKUP($B7,#REF!,15))</f>
        <v/>
      </c>
      <c r="E7" s="244" t="s">
        <v>165</v>
      </c>
      <c r="F7" s="156"/>
      <c r="G7" s="244" t="s">
        <v>97</v>
      </c>
      <c r="H7" s="156"/>
      <c r="I7" s="244" t="s">
        <v>176</v>
      </c>
      <c r="J7" s="131"/>
      <c r="K7" s="226"/>
      <c r="L7" s="215" t="str">
        <f>IF(K7="","",CONCATENATE(VLOOKUP($Y$3,$AB$1:$AK$1,K7)," pont"))</f>
        <v/>
      </c>
      <c r="M7" s="227"/>
      <c r="N7" s="161"/>
      <c r="O7" s="161"/>
    </row>
    <row r="8" spans="1:15" x14ac:dyDescent="0.25">
      <c r="A8" s="169"/>
      <c r="B8" s="201"/>
      <c r="C8" s="170"/>
      <c r="D8" s="170"/>
      <c r="E8" s="170"/>
      <c r="F8" s="170"/>
      <c r="G8" s="170"/>
      <c r="H8" s="170"/>
      <c r="I8" s="170"/>
      <c r="J8" s="131"/>
      <c r="K8" s="169"/>
      <c r="L8" s="169"/>
      <c r="M8" s="228"/>
      <c r="N8" s="161"/>
      <c r="O8" s="161"/>
    </row>
    <row r="9" spans="1:15" x14ac:dyDescent="0.25">
      <c r="A9" s="169" t="s">
        <v>40</v>
      </c>
      <c r="B9" s="200"/>
      <c r="C9" s="155" t="str">
        <f>IF($B9="","",VLOOKUP($B9,#REF!,5))</f>
        <v/>
      </c>
      <c r="D9" s="155" t="str">
        <f>IF($B9="","",VLOOKUP($B9,#REF!,15))</f>
        <v/>
      </c>
      <c r="E9" s="244" t="s">
        <v>177</v>
      </c>
      <c r="F9" s="156"/>
      <c r="G9" s="244" t="s">
        <v>178</v>
      </c>
      <c r="H9" s="156"/>
      <c r="I9" s="244" t="s">
        <v>170</v>
      </c>
      <c r="J9" s="131"/>
      <c r="K9" s="226"/>
      <c r="L9" s="215" t="str">
        <f>IF(K9="","",CONCATENATE(VLOOKUP($Y$3,$AB$1:$AK$1,K9)," pont"))</f>
        <v/>
      </c>
      <c r="M9" s="227"/>
      <c r="N9" s="161"/>
      <c r="O9" s="161"/>
    </row>
    <row r="10" spans="1:15" x14ac:dyDescent="0.25">
      <c r="A10" s="169"/>
      <c r="B10" s="201"/>
      <c r="C10" s="170"/>
      <c r="D10" s="170"/>
      <c r="E10" s="170"/>
      <c r="F10" s="170"/>
      <c r="G10" s="170"/>
      <c r="H10" s="170"/>
      <c r="I10" s="170"/>
      <c r="J10" s="131"/>
      <c r="K10" s="169"/>
      <c r="L10" s="169"/>
      <c r="M10" s="228"/>
      <c r="N10" s="161"/>
      <c r="O10" s="161"/>
    </row>
    <row r="11" spans="1:15" x14ac:dyDescent="0.25">
      <c r="A11" s="169" t="s">
        <v>41</v>
      </c>
      <c r="B11" s="200"/>
      <c r="C11" s="155" t="str">
        <f>IF($B11="","",VLOOKUP($B11,#REF!,5))</f>
        <v/>
      </c>
      <c r="D11" s="155" t="str">
        <f>IF($B11="","",VLOOKUP($B11,#REF!,15))</f>
        <v/>
      </c>
      <c r="E11" s="244" t="s">
        <v>179</v>
      </c>
      <c r="F11" s="156"/>
      <c r="G11" s="244" t="s">
        <v>180</v>
      </c>
      <c r="H11" s="156"/>
      <c r="I11" s="244" t="s">
        <v>89</v>
      </c>
      <c r="J11" s="131"/>
      <c r="K11" s="226"/>
      <c r="L11" s="215" t="str">
        <f>IF(K11="","",CONCATENATE(VLOOKUP($Y$3,$AB$1:$AK$1,K11)," pont"))</f>
        <v/>
      </c>
      <c r="M11" s="227"/>
      <c r="N11" s="161"/>
      <c r="O11" s="161"/>
    </row>
    <row r="12" spans="1:15" x14ac:dyDescent="0.25">
      <c r="A12" s="131"/>
      <c r="B12" s="131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</row>
    <row r="13" spans="1:15" x14ac:dyDescent="0.25">
      <c r="A13" s="131"/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</row>
    <row r="14" spans="1:15" x14ac:dyDescent="0.25">
      <c r="A14" s="131"/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</row>
    <row r="15" spans="1:15" x14ac:dyDescent="0.25">
      <c r="A15" s="131"/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</row>
    <row r="16" spans="1:15" x14ac:dyDescent="0.25">
      <c r="A16" s="131"/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</row>
    <row r="17" spans="1:15" x14ac:dyDescent="0.25">
      <c r="A17" s="131"/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</row>
    <row r="18" spans="1:15" x14ac:dyDescent="0.25">
      <c r="A18" s="131"/>
      <c r="B18" s="253"/>
      <c r="C18" s="253"/>
      <c r="D18" s="254" t="str">
        <f>E7</f>
        <v>JÓZSEF</v>
      </c>
      <c r="E18" s="254"/>
      <c r="F18" s="254" t="str">
        <f>E9</f>
        <v>CZIMER</v>
      </c>
      <c r="G18" s="254"/>
      <c r="H18" s="254" t="str">
        <f>E11</f>
        <v>T. NAGY</v>
      </c>
      <c r="I18" s="254"/>
      <c r="J18" s="131"/>
      <c r="K18" s="131"/>
      <c r="L18" s="131"/>
      <c r="M18" s="131"/>
    </row>
    <row r="19" spans="1:15" x14ac:dyDescent="0.25">
      <c r="A19" s="204" t="s">
        <v>39</v>
      </c>
      <c r="B19" s="250" t="str">
        <f>E7</f>
        <v>JÓZSEF</v>
      </c>
      <c r="C19" s="250"/>
      <c r="D19" s="251"/>
      <c r="E19" s="251"/>
      <c r="F19" s="252"/>
      <c r="G19" s="252"/>
      <c r="H19" s="252"/>
      <c r="I19" s="252"/>
      <c r="J19" s="131"/>
      <c r="K19" s="131"/>
      <c r="L19" s="131"/>
      <c r="M19" s="131"/>
    </row>
    <row r="20" spans="1:15" x14ac:dyDescent="0.25">
      <c r="A20" s="204" t="s">
        <v>40</v>
      </c>
      <c r="B20" s="250" t="str">
        <f>E9</f>
        <v>CZIMER</v>
      </c>
      <c r="C20" s="250"/>
      <c r="D20" s="252"/>
      <c r="E20" s="252"/>
      <c r="F20" s="251"/>
      <c r="G20" s="251"/>
      <c r="H20" s="252"/>
      <c r="I20" s="252"/>
      <c r="J20" s="131"/>
      <c r="K20" s="131"/>
      <c r="L20" s="131"/>
      <c r="M20" s="131"/>
    </row>
    <row r="21" spans="1:15" x14ac:dyDescent="0.25">
      <c r="A21" s="204" t="s">
        <v>41</v>
      </c>
      <c r="B21" s="250" t="str">
        <f>E11</f>
        <v>T. NAGY</v>
      </c>
      <c r="C21" s="250"/>
      <c r="D21" s="252"/>
      <c r="E21" s="252"/>
      <c r="F21" s="252"/>
      <c r="G21" s="252"/>
      <c r="H21" s="251"/>
      <c r="I21" s="251"/>
      <c r="J21" s="131"/>
      <c r="K21" s="131"/>
      <c r="L21" s="131"/>
      <c r="M21" s="131"/>
    </row>
    <row r="22" spans="1:15" x14ac:dyDescent="0.25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</row>
    <row r="23" spans="1:15" x14ac:dyDescent="0.25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</row>
    <row r="24" spans="1:15" x14ac:dyDescent="0.25">
      <c r="A24" s="131"/>
      <c r="B24" s="131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</row>
    <row r="25" spans="1:15" x14ac:dyDescent="0.25">
      <c r="A25" s="131"/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</row>
    <row r="26" spans="1:15" x14ac:dyDescent="0.25">
      <c r="A26" s="131"/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</row>
    <row r="27" spans="1:15" x14ac:dyDescent="0.25">
      <c r="A27" s="131"/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</row>
    <row r="28" spans="1:15" x14ac:dyDescent="0.25">
      <c r="A28" s="131"/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</row>
    <row r="29" spans="1:15" x14ac:dyDescent="0.25">
      <c r="A29" s="131"/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</row>
    <row r="30" spans="1:15" x14ac:dyDescent="0.25">
      <c r="A30" s="131"/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</row>
    <row r="31" spans="1:15" x14ac:dyDescent="0.25">
      <c r="A31" s="131"/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</row>
    <row r="32" spans="1:15" x14ac:dyDescent="0.25">
      <c r="A32" s="131"/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09"/>
      <c r="M32" s="109"/>
      <c r="O32" s="161"/>
    </row>
    <row r="33" spans="1:15" x14ac:dyDescent="0.25">
      <c r="A33" s="37" t="s">
        <v>23</v>
      </c>
      <c r="B33" s="38"/>
      <c r="C33" s="77"/>
      <c r="D33" s="177" t="s">
        <v>2</v>
      </c>
      <c r="E33" s="178" t="s">
        <v>25</v>
      </c>
      <c r="F33" s="196"/>
      <c r="G33" s="177" t="s">
        <v>2</v>
      </c>
      <c r="H33" s="178" t="s">
        <v>32</v>
      </c>
      <c r="I33" s="59"/>
      <c r="J33" s="178" t="s">
        <v>33</v>
      </c>
      <c r="K33" s="58" t="s">
        <v>34</v>
      </c>
      <c r="L33" s="5"/>
      <c r="M33" s="240"/>
      <c r="N33" s="239"/>
      <c r="O33" s="161"/>
    </row>
    <row r="34" spans="1:15" x14ac:dyDescent="0.25">
      <c r="A34" s="142" t="s">
        <v>24</v>
      </c>
      <c r="B34" s="143"/>
      <c r="C34" s="145"/>
      <c r="D34" s="179"/>
      <c r="E34" s="256"/>
      <c r="F34" s="256"/>
      <c r="G34" s="190" t="s">
        <v>3</v>
      </c>
      <c r="H34" s="143"/>
      <c r="I34" s="180"/>
      <c r="J34" s="191"/>
      <c r="K34" s="137" t="s">
        <v>26</v>
      </c>
      <c r="L34" s="197"/>
      <c r="M34" s="185"/>
      <c r="O34" s="161"/>
    </row>
    <row r="35" spans="1:15" x14ac:dyDescent="0.25">
      <c r="A35" s="146" t="s">
        <v>31</v>
      </c>
      <c r="B35" s="57"/>
      <c r="C35" s="148"/>
      <c r="D35" s="182"/>
      <c r="E35" s="255"/>
      <c r="F35" s="255"/>
      <c r="G35" s="192" t="s">
        <v>4</v>
      </c>
      <c r="H35" s="183"/>
      <c r="I35" s="184"/>
      <c r="J35" s="10"/>
      <c r="K35" s="194"/>
      <c r="L35" s="109"/>
      <c r="M35" s="189"/>
      <c r="O35" s="161"/>
    </row>
    <row r="36" spans="1:15" x14ac:dyDescent="0.25">
      <c r="A36" s="66"/>
      <c r="B36" s="67"/>
      <c r="C36" s="68"/>
      <c r="D36" s="182"/>
      <c r="E36" s="186"/>
      <c r="F36" s="187"/>
      <c r="G36" s="192" t="s">
        <v>5</v>
      </c>
      <c r="H36" s="183"/>
      <c r="I36" s="184"/>
      <c r="J36" s="10"/>
      <c r="K36" s="137" t="s">
        <v>27</v>
      </c>
      <c r="L36" s="197"/>
      <c r="M36" s="181"/>
      <c r="O36" s="161"/>
    </row>
    <row r="37" spans="1:15" x14ac:dyDescent="0.25">
      <c r="A37" s="49"/>
      <c r="B37" s="72"/>
      <c r="C37" s="50"/>
      <c r="D37" s="182"/>
      <c r="E37" s="186"/>
      <c r="F37" s="187"/>
      <c r="G37" s="192" t="s">
        <v>6</v>
      </c>
      <c r="H37" s="183"/>
      <c r="I37" s="184"/>
      <c r="J37" s="10"/>
      <c r="K37" s="195"/>
      <c r="L37" s="187"/>
      <c r="M37" s="185"/>
      <c r="O37" s="161"/>
    </row>
    <row r="38" spans="1:15" x14ac:dyDescent="0.25">
      <c r="A38" s="61"/>
      <c r="B38" s="69"/>
      <c r="C38" s="76"/>
      <c r="D38" s="182"/>
      <c r="E38" s="186"/>
      <c r="F38" s="187"/>
      <c r="G38" s="192" t="s">
        <v>7</v>
      </c>
      <c r="H38" s="183"/>
      <c r="I38" s="184"/>
      <c r="J38" s="10"/>
      <c r="K38" s="146"/>
      <c r="L38" s="109"/>
      <c r="M38" s="189"/>
      <c r="O38" s="161"/>
    </row>
    <row r="39" spans="1:15" x14ac:dyDescent="0.25">
      <c r="A39" s="62"/>
      <c r="B39" s="70"/>
      <c r="C39" s="50"/>
      <c r="D39" s="182"/>
      <c r="E39" s="186"/>
      <c r="F39" s="187"/>
      <c r="G39" s="192" t="s">
        <v>8</v>
      </c>
      <c r="H39" s="183"/>
      <c r="I39" s="184"/>
      <c r="J39" s="10"/>
      <c r="K39" s="137" t="s">
        <v>19</v>
      </c>
      <c r="L39" s="197"/>
      <c r="M39" s="181"/>
      <c r="O39" s="161"/>
    </row>
    <row r="40" spans="1:15" x14ac:dyDescent="0.25">
      <c r="A40" s="62"/>
      <c r="B40" s="70"/>
      <c r="C40" s="64"/>
      <c r="D40" s="182"/>
      <c r="E40" s="186"/>
      <c r="F40" s="187"/>
      <c r="G40" s="192" t="s">
        <v>9</v>
      </c>
      <c r="H40" s="183"/>
      <c r="I40" s="184"/>
      <c r="J40" s="10"/>
      <c r="K40" s="195"/>
      <c r="L40" s="187"/>
      <c r="M40" s="185"/>
      <c r="O40" s="161"/>
    </row>
    <row r="41" spans="1:15" x14ac:dyDescent="0.25">
      <c r="A41" s="63"/>
      <c r="B41" s="60"/>
      <c r="C41" s="65"/>
      <c r="D41" s="188"/>
      <c r="E41" s="51"/>
      <c r="F41" s="109"/>
      <c r="G41" s="193" t="s">
        <v>10</v>
      </c>
      <c r="H41" s="57"/>
      <c r="I41" s="139"/>
      <c r="J41" s="53"/>
      <c r="K41" s="146" t="e">
        <f>L4</f>
        <v>#REF!</v>
      </c>
      <c r="L41" s="109"/>
      <c r="M41" s="189"/>
      <c r="O41" s="161"/>
    </row>
    <row r="42" spans="1:15" x14ac:dyDescent="0.25">
      <c r="O42" s="161"/>
    </row>
  </sheetData>
  <mergeCells count="20">
    <mergeCell ref="B21:C21"/>
    <mergeCell ref="D21:E21"/>
    <mergeCell ref="F21:G21"/>
    <mergeCell ref="H21:I21"/>
    <mergeCell ref="E34:F34"/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A1:F1"/>
    <mergeCell ref="A4:C4"/>
    <mergeCell ref="B18:C18"/>
    <mergeCell ref="D18:E18"/>
    <mergeCell ref="F18:G18"/>
    <mergeCell ref="H18:I18"/>
  </mergeCells>
  <conditionalFormatting sqref="E7 E9 E11">
    <cfRule type="cellIs" dxfId="20" priority="1" stopIfTrue="1" operator="equal">
      <formula>"Bye"</formula>
    </cfRule>
  </conditionalFormatting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CE72B-CB2F-4526-ADB9-AC79B8C036B5}">
  <sheetPr>
    <tabColor indexed="11"/>
  </sheetPr>
  <dimension ref="A1:O42"/>
  <sheetViews>
    <sheetView workbookViewId="0">
      <selection activeCell="P20" sqref="P20"/>
    </sheetView>
  </sheetViews>
  <sheetFormatPr defaultRowHeight="13.2" x14ac:dyDescent="0.25"/>
  <cols>
    <col min="9" max="9" width="22.44140625" customWidth="1"/>
  </cols>
  <sheetData>
    <row r="1" spans="1:15" ht="24.6" x14ac:dyDescent="0.25">
      <c r="A1" s="248" t="s">
        <v>76</v>
      </c>
      <c r="B1" s="248"/>
      <c r="C1" s="248"/>
      <c r="D1" s="248"/>
      <c r="E1" s="248"/>
      <c r="F1" s="248"/>
      <c r="G1" s="80"/>
      <c r="H1" s="83" t="s">
        <v>30</v>
      </c>
      <c r="I1" s="81"/>
      <c r="J1" s="82"/>
      <c r="L1" s="84"/>
      <c r="M1" s="157"/>
      <c r="N1" s="159"/>
      <c r="O1" s="159" t="s">
        <v>11</v>
      </c>
    </row>
    <row r="2" spans="1:15" x14ac:dyDescent="0.25">
      <c r="A2" s="86" t="s">
        <v>29</v>
      </c>
      <c r="B2" s="87"/>
      <c r="C2" s="87"/>
      <c r="D2" s="87"/>
      <c r="E2" s="87" t="s">
        <v>181</v>
      </c>
      <c r="F2" s="87"/>
      <c r="G2" s="88"/>
      <c r="H2" s="89"/>
      <c r="I2" s="89"/>
      <c r="J2" s="90"/>
      <c r="K2" s="84"/>
      <c r="L2" s="84"/>
      <c r="M2" s="158"/>
      <c r="N2" s="162"/>
      <c r="O2" s="163"/>
    </row>
    <row r="3" spans="1:15" x14ac:dyDescent="0.25">
      <c r="A3" s="7" t="s">
        <v>13</v>
      </c>
      <c r="B3" s="7"/>
      <c r="C3" s="7"/>
      <c r="D3" s="7"/>
      <c r="E3" s="7" t="s">
        <v>12</v>
      </c>
      <c r="F3" s="7"/>
      <c r="G3" s="7"/>
      <c r="H3" s="7" t="s">
        <v>16</v>
      </c>
      <c r="I3" s="7"/>
      <c r="J3" s="16"/>
      <c r="K3" s="7"/>
      <c r="L3" s="8" t="s">
        <v>17</v>
      </c>
      <c r="M3" s="7"/>
      <c r="N3" s="165"/>
      <c r="O3" s="164"/>
    </row>
    <row r="4" spans="1:15" ht="13.8" thickBot="1" x14ac:dyDescent="0.3">
      <c r="A4" s="249" t="e">
        <f>#REF!</f>
        <v>#REF!</v>
      </c>
      <c r="B4" s="249"/>
      <c r="C4" s="249"/>
      <c r="D4" s="91"/>
      <c r="E4" s="92" t="e">
        <f>#REF!</f>
        <v>#REF!</v>
      </c>
      <c r="F4" s="92"/>
      <c r="G4" s="92"/>
      <c r="H4" s="95"/>
      <c r="I4" s="92"/>
      <c r="J4" s="94"/>
      <c r="K4" s="95"/>
      <c r="L4" s="97" t="e">
        <f>#REF!</f>
        <v>#REF!</v>
      </c>
      <c r="M4" s="95"/>
      <c r="N4" s="167"/>
      <c r="O4" s="168"/>
    </row>
    <row r="5" spans="1:15" x14ac:dyDescent="0.25">
      <c r="A5" s="5"/>
      <c r="B5" s="5" t="s">
        <v>28</v>
      </c>
      <c r="C5" s="154" t="s">
        <v>38</v>
      </c>
      <c r="D5" s="5" t="s">
        <v>23</v>
      </c>
      <c r="E5" s="5" t="s">
        <v>42</v>
      </c>
      <c r="F5" s="5"/>
      <c r="G5" s="5" t="s">
        <v>15</v>
      </c>
      <c r="H5" s="5"/>
      <c r="I5" s="5" t="s">
        <v>18</v>
      </c>
      <c r="J5" s="5"/>
      <c r="K5" s="199" t="s">
        <v>43</v>
      </c>
      <c r="L5" s="199" t="s">
        <v>44</v>
      </c>
      <c r="M5" s="199" t="s">
        <v>45</v>
      </c>
      <c r="N5" s="161"/>
      <c r="O5" s="161"/>
    </row>
    <row r="6" spans="1:15" x14ac:dyDescent="0.25">
      <c r="A6" s="131"/>
      <c r="B6" s="131"/>
      <c r="C6" s="198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61"/>
      <c r="O6" s="161"/>
    </row>
    <row r="7" spans="1:15" x14ac:dyDescent="0.25">
      <c r="A7" s="169" t="s">
        <v>39</v>
      </c>
      <c r="B7" s="200"/>
      <c r="C7" s="155" t="str">
        <f>IF($B7="","",VLOOKUP($B7,#REF!,5))</f>
        <v/>
      </c>
      <c r="D7" s="155" t="str">
        <f>IF($B7="","",VLOOKUP($B7,#REF!,15))</f>
        <v/>
      </c>
      <c r="E7" s="244" t="s">
        <v>145</v>
      </c>
      <c r="F7" s="156"/>
      <c r="G7" s="244" t="s">
        <v>134</v>
      </c>
      <c r="H7" s="156"/>
      <c r="I7" s="244" t="s">
        <v>170</v>
      </c>
      <c r="J7" s="131"/>
      <c r="K7" s="226"/>
      <c r="L7" s="215" t="str">
        <f>IF(K7="","",CONCATENATE(VLOOKUP($Y$3,$AB$1:$AK$1,K7)," pont"))</f>
        <v/>
      </c>
      <c r="M7" s="227"/>
      <c r="N7" s="161"/>
      <c r="O7" s="161"/>
    </row>
    <row r="8" spans="1:15" x14ac:dyDescent="0.25">
      <c r="A8" s="169"/>
      <c r="B8" s="201"/>
      <c r="C8" s="170"/>
      <c r="D8" s="170"/>
      <c r="E8" s="170"/>
      <c r="F8" s="170"/>
      <c r="G8" s="170"/>
      <c r="H8" s="170"/>
      <c r="I8" s="170"/>
      <c r="J8" s="131"/>
      <c r="K8" s="169"/>
      <c r="L8" s="169"/>
      <c r="M8" s="228"/>
      <c r="N8" s="161"/>
      <c r="O8" s="161"/>
    </row>
    <row r="9" spans="1:15" x14ac:dyDescent="0.25">
      <c r="A9" s="169" t="s">
        <v>40</v>
      </c>
      <c r="B9" s="200"/>
      <c r="C9" s="155" t="str">
        <f>IF($B9="","",VLOOKUP($B9,#REF!,5))</f>
        <v/>
      </c>
      <c r="D9" s="155" t="str">
        <f>IF($B9="","",VLOOKUP($B9,#REF!,15))</f>
        <v/>
      </c>
      <c r="E9" s="244" t="s">
        <v>182</v>
      </c>
      <c r="F9" s="156"/>
      <c r="G9" s="244" t="s">
        <v>183</v>
      </c>
      <c r="H9" s="156"/>
      <c r="I9" s="244" t="s">
        <v>122</v>
      </c>
      <c r="J9" s="131"/>
      <c r="K9" s="226"/>
      <c r="L9" s="215" t="str">
        <f>IF(K9="","",CONCATENATE(VLOOKUP($Y$3,$AB$1:$AK$1,K9)," pont"))</f>
        <v/>
      </c>
      <c r="M9" s="227"/>
      <c r="N9" s="161"/>
      <c r="O9" s="161"/>
    </row>
    <row r="10" spans="1:15" x14ac:dyDescent="0.25">
      <c r="A10" s="169"/>
      <c r="B10" s="201"/>
      <c r="C10" s="170"/>
      <c r="D10" s="170"/>
      <c r="E10" s="170"/>
      <c r="F10" s="170"/>
      <c r="G10" s="170"/>
      <c r="H10" s="170"/>
      <c r="I10" s="170"/>
      <c r="J10" s="131"/>
      <c r="K10" s="169"/>
      <c r="L10" s="169"/>
      <c r="M10" s="228"/>
      <c r="N10" s="161"/>
      <c r="O10" s="161"/>
    </row>
    <row r="11" spans="1:15" x14ac:dyDescent="0.25">
      <c r="A11" s="169" t="s">
        <v>41</v>
      </c>
      <c r="B11" s="200"/>
      <c r="C11" s="155" t="str">
        <f>IF($B11="","",VLOOKUP($B11,#REF!,5))</f>
        <v/>
      </c>
      <c r="D11" s="155" t="str">
        <f>IF($B11="","",VLOOKUP($B11,#REF!,15))</f>
        <v/>
      </c>
      <c r="E11" s="244" t="s">
        <v>184</v>
      </c>
      <c r="F11" s="156"/>
      <c r="G11" s="244" t="s">
        <v>185</v>
      </c>
      <c r="H11" s="156"/>
      <c r="I11" s="244" t="s">
        <v>150</v>
      </c>
      <c r="J11" s="131"/>
      <c r="K11" s="226"/>
      <c r="L11" s="215" t="str">
        <f>IF(K11="","",CONCATENATE(VLOOKUP($Y$3,$AB$1:$AK$1,K11)," pont"))</f>
        <v/>
      </c>
      <c r="M11" s="227"/>
      <c r="N11" s="161"/>
      <c r="O11" s="161"/>
    </row>
    <row r="12" spans="1:15" x14ac:dyDescent="0.25">
      <c r="A12" s="131"/>
      <c r="B12" s="131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</row>
    <row r="13" spans="1:15" x14ac:dyDescent="0.25">
      <c r="A13" s="131"/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</row>
    <row r="14" spans="1:15" x14ac:dyDescent="0.25">
      <c r="A14" s="131"/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</row>
    <row r="15" spans="1:15" x14ac:dyDescent="0.25">
      <c r="A15" s="131"/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</row>
    <row r="16" spans="1:15" x14ac:dyDescent="0.25">
      <c r="A16" s="131"/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</row>
    <row r="17" spans="1:15" x14ac:dyDescent="0.25">
      <c r="A17" s="131"/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</row>
    <row r="18" spans="1:15" x14ac:dyDescent="0.25">
      <c r="A18" s="131"/>
      <c r="B18" s="253"/>
      <c r="C18" s="253"/>
      <c r="D18" s="254" t="str">
        <f>E7</f>
        <v>MOLNÁR</v>
      </c>
      <c r="E18" s="254"/>
      <c r="F18" s="254" t="str">
        <f>E9</f>
        <v>LENGYEL</v>
      </c>
      <c r="G18" s="254"/>
      <c r="H18" s="254" t="str">
        <f>E11</f>
        <v>ANTAL</v>
      </c>
      <c r="I18" s="254"/>
      <c r="J18" s="131"/>
      <c r="K18" s="131"/>
      <c r="L18" s="131"/>
      <c r="M18" s="131"/>
    </row>
    <row r="19" spans="1:15" x14ac:dyDescent="0.25">
      <c r="A19" s="204" t="s">
        <v>39</v>
      </c>
      <c r="B19" s="250" t="str">
        <f>E7</f>
        <v>MOLNÁR</v>
      </c>
      <c r="C19" s="250"/>
      <c r="D19" s="251"/>
      <c r="E19" s="251"/>
      <c r="F19" s="252"/>
      <c r="G19" s="252"/>
      <c r="H19" s="252"/>
      <c r="I19" s="252"/>
      <c r="J19" s="131"/>
      <c r="K19" s="131"/>
      <c r="L19" s="131"/>
      <c r="M19" s="131"/>
    </row>
    <row r="20" spans="1:15" x14ac:dyDescent="0.25">
      <c r="A20" s="204" t="s">
        <v>40</v>
      </c>
      <c r="B20" s="250" t="str">
        <f>E9</f>
        <v>LENGYEL</v>
      </c>
      <c r="C20" s="250"/>
      <c r="D20" s="252"/>
      <c r="E20" s="252"/>
      <c r="F20" s="251"/>
      <c r="G20" s="251"/>
      <c r="H20" s="252"/>
      <c r="I20" s="252"/>
      <c r="J20" s="131"/>
      <c r="K20" s="131"/>
      <c r="L20" s="131"/>
      <c r="M20" s="131"/>
    </row>
    <row r="21" spans="1:15" x14ac:dyDescent="0.25">
      <c r="A21" s="204" t="s">
        <v>41</v>
      </c>
      <c r="B21" s="250" t="str">
        <f>E11</f>
        <v>ANTAL</v>
      </c>
      <c r="C21" s="250"/>
      <c r="D21" s="252"/>
      <c r="E21" s="252"/>
      <c r="F21" s="252"/>
      <c r="G21" s="252"/>
      <c r="H21" s="251"/>
      <c r="I21" s="251"/>
      <c r="J21" s="131"/>
      <c r="K21" s="131"/>
      <c r="L21" s="131"/>
      <c r="M21" s="131"/>
    </row>
    <row r="22" spans="1:15" x14ac:dyDescent="0.25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</row>
    <row r="23" spans="1:15" x14ac:dyDescent="0.25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</row>
    <row r="24" spans="1:15" x14ac:dyDescent="0.25">
      <c r="A24" s="131"/>
      <c r="B24" s="131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</row>
    <row r="25" spans="1:15" x14ac:dyDescent="0.25">
      <c r="A25" s="131"/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</row>
    <row r="26" spans="1:15" x14ac:dyDescent="0.25">
      <c r="A26" s="131"/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</row>
    <row r="27" spans="1:15" x14ac:dyDescent="0.25">
      <c r="A27" s="131"/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</row>
    <row r="28" spans="1:15" x14ac:dyDescent="0.25">
      <c r="A28" s="131"/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</row>
    <row r="29" spans="1:15" x14ac:dyDescent="0.25">
      <c r="A29" s="131"/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</row>
    <row r="30" spans="1:15" x14ac:dyDescent="0.25">
      <c r="A30" s="131"/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</row>
    <row r="31" spans="1:15" x14ac:dyDescent="0.25">
      <c r="A31" s="131"/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</row>
    <row r="32" spans="1:15" x14ac:dyDescent="0.25">
      <c r="A32" s="131"/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09"/>
      <c r="M32" s="109"/>
      <c r="O32" s="161"/>
    </row>
    <row r="33" spans="1:15" x14ac:dyDescent="0.25">
      <c r="A33" s="37" t="s">
        <v>23</v>
      </c>
      <c r="B33" s="38"/>
      <c r="C33" s="77"/>
      <c r="D33" s="177" t="s">
        <v>2</v>
      </c>
      <c r="E33" s="178" t="s">
        <v>25</v>
      </c>
      <c r="F33" s="196"/>
      <c r="G33" s="177" t="s">
        <v>2</v>
      </c>
      <c r="H33" s="178" t="s">
        <v>32</v>
      </c>
      <c r="I33" s="59"/>
      <c r="J33" s="178" t="s">
        <v>33</v>
      </c>
      <c r="K33" s="58" t="s">
        <v>34</v>
      </c>
      <c r="L33" s="5"/>
      <c r="M33" s="240"/>
      <c r="N33" s="239"/>
      <c r="O33" s="161"/>
    </row>
    <row r="34" spans="1:15" x14ac:dyDescent="0.25">
      <c r="A34" s="142" t="s">
        <v>24</v>
      </c>
      <c r="B34" s="143"/>
      <c r="C34" s="145"/>
      <c r="D34" s="179"/>
      <c r="E34" s="256"/>
      <c r="F34" s="256"/>
      <c r="G34" s="190" t="s">
        <v>3</v>
      </c>
      <c r="H34" s="143"/>
      <c r="I34" s="180"/>
      <c r="J34" s="191"/>
      <c r="K34" s="137" t="s">
        <v>26</v>
      </c>
      <c r="L34" s="197"/>
      <c r="M34" s="185"/>
      <c r="O34" s="161"/>
    </row>
    <row r="35" spans="1:15" x14ac:dyDescent="0.25">
      <c r="A35" s="146" t="s">
        <v>31</v>
      </c>
      <c r="B35" s="57"/>
      <c r="C35" s="148"/>
      <c r="D35" s="182"/>
      <c r="E35" s="255"/>
      <c r="F35" s="255"/>
      <c r="G35" s="192" t="s">
        <v>4</v>
      </c>
      <c r="H35" s="183"/>
      <c r="I35" s="184"/>
      <c r="J35" s="10"/>
      <c r="K35" s="194"/>
      <c r="L35" s="109"/>
      <c r="M35" s="189"/>
      <c r="O35" s="161"/>
    </row>
    <row r="36" spans="1:15" x14ac:dyDescent="0.25">
      <c r="A36" s="66"/>
      <c r="B36" s="67"/>
      <c r="C36" s="68"/>
      <c r="D36" s="182"/>
      <c r="E36" s="186"/>
      <c r="F36" s="187"/>
      <c r="G36" s="192" t="s">
        <v>5</v>
      </c>
      <c r="H36" s="183"/>
      <c r="I36" s="184"/>
      <c r="J36" s="10"/>
      <c r="K36" s="137" t="s">
        <v>27</v>
      </c>
      <c r="L36" s="197"/>
      <c r="M36" s="181"/>
      <c r="O36" s="161"/>
    </row>
    <row r="37" spans="1:15" x14ac:dyDescent="0.25">
      <c r="A37" s="49"/>
      <c r="B37" s="72"/>
      <c r="C37" s="50"/>
      <c r="D37" s="182"/>
      <c r="E37" s="186"/>
      <c r="F37" s="187"/>
      <c r="G37" s="192" t="s">
        <v>6</v>
      </c>
      <c r="H37" s="183"/>
      <c r="I37" s="184"/>
      <c r="J37" s="10"/>
      <c r="K37" s="195"/>
      <c r="L37" s="187"/>
      <c r="M37" s="185"/>
      <c r="O37" s="161"/>
    </row>
    <row r="38" spans="1:15" x14ac:dyDescent="0.25">
      <c r="A38" s="61"/>
      <c r="B38" s="69"/>
      <c r="C38" s="76"/>
      <c r="D38" s="182"/>
      <c r="E38" s="186"/>
      <c r="F38" s="187"/>
      <c r="G38" s="192" t="s">
        <v>7</v>
      </c>
      <c r="H38" s="183"/>
      <c r="I38" s="184"/>
      <c r="J38" s="10"/>
      <c r="K38" s="146"/>
      <c r="L38" s="109"/>
      <c r="M38" s="189"/>
      <c r="O38" s="161"/>
    </row>
    <row r="39" spans="1:15" x14ac:dyDescent="0.25">
      <c r="A39" s="62"/>
      <c r="B39" s="70"/>
      <c r="C39" s="50"/>
      <c r="D39" s="182"/>
      <c r="E39" s="186"/>
      <c r="F39" s="187"/>
      <c r="G39" s="192" t="s">
        <v>8</v>
      </c>
      <c r="H39" s="183"/>
      <c r="I39" s="184"/>
      <c r="J39" s="10"/>
      <c r="K39" s="137" t="s">
        <v>19</v>
      </c>
      <c r="L39" s="197"/>
      <c r="M39" s="181"/>
      <c r="O39" s="161"/>
    </row>
    <row r="40" spans="1:15" x14ac:dyDescent="0.25">
      <c r="A40" s="62"/>
      <c r="B40" s="70"/>
      <c r="C40" s="64"/>
      <c r="D40" s="182"/>
      <c r="E40" s="186"/>
      <c r="F40" s="187"/>
      <c r="G40" s="192" t="s">
        <v>9</v>
      </c>
      <c r="H40" s="183"/>
      <c r="I40" s="184"/>
      <c r="J40" s="10"/>
      <c r="K40" s="195"/>
      <c r="L40" s="187"/>
      <c r="M40" s="185"/>
      <c r="O40" s="161"/>
    </row>
    <row r="41" spans="1:15" x14ac:dyDescent="0.25">
      <c r="A41" s="63"/>
      <c r="B41" s="60"/>
      <c r="C41" s="65"/>
      <c r="D41" s="188"/>
      <c r="E41" s="51"/>
      <c r="F41" s="109"/>
      <c r="G41" s="193" t="s">
        <v>10</v>
      </c>
      <c r="H41" s="57"/>
      <c r="I41" s="139"/>
      <c r="J41" s="53"/>
      <c r="K41" s="146" t="e">
        <f>L4</f>
        <v>#REF!</v>
      </c>
      <c r="L41" s="109"/>
      <c r="M41" s="189"/>
      <c r="O41" s="161"/>
    </row>
    <row r="42" spans="1:15" x14ac:dyDescent="0.25">
      <c r="O42" s="161"/>
    </row>
  </sheetData>
  <mergeCells count="20">
    <mergeCell ref="B21:C21"/>
    <mergeCell ref="D21:E21"/>
    <mergeCell ref="F21:G21"/>
    <mergeCell ref="H21:I21"/>
    <mergeCell ref="E34:F34"/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A1:F1"/>
    <mergeCell ref="A4:C4"/>
    <mergeCell ref="B18:C18"/>
    <mergeCell ref="D18:E18"/>
    <mergeCell ref="F18:G18"/>
    <mergeCell ref="H18:I18"/>
  </mergeCells>
  <conditionalFormatting sqref="E7 E9 E11">
    <cfRule type="cellIs" dxfId="19" priority="1" stopIfTrue="1" operator="equal">
      <formula>"Bye"</formula>
    </cfRule>
  </conditionalFormatting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E30AC-7DA6-4314-892F-0AA22FCD7FB5}">
  <sheetPr>
    <tabColor indexed="11"/>
  </sheetPr>
  <dimension ref="A1:R22"/>
  <sheetViews>
    <sheetView workbookViewId="0">
      <selection activeCell="T10" sqref="T10"/>
    </sheetView>
  </sheetViews>
  <sheetFormatPr defaultRowHeight="13.2" x14ac:dyDescent="0.25"/>
  <sheetData>
    <row r="1" spans="1:18" ht="24.6" x14ac:dyDescent="0.25">
      <c r="A1" s="79" t="e">
        <f>#REF!</f>
        <v>#REF!</v>
      </c>
      <c r="B1" s="79"/>
      <c r="C1" s="80"/>
      <c r="D1" s="80"/>
      <c r="E1" s="80"/>
      <c r="F1" s="80"/>
      <c r="G1" s="80"/>
      <c r="H1" s="79"/>
      <c r="I1" s="81"/>
      <c r="J1" s="82"/>
      <c r="K1" s="83" t="s">
        <v>30</v>
      </c>
      <c r="L1" s="84"/>
      <c r="M1" s="85"/>
      <c r="N1" s="82"/>
      <c r="O1" s="82" t="s">
        <v>11</v>
      </c>
      <c r="P1" s="82"/>
      <c r="Q1" s="80"/>
      <c r="R1" s="82"/>
    </row>
    <row r="2" spans="1:18" x14ac:dyDescent="0.25">
      <c r="A2" s="86" t="s">
        <v>29</v>
      </c>
      <c r="B2" s="87"/>
      <c r="C2" s="87"/>
      <c r="D2" s="87"/>
      <c r="E2" s="87" t="e">
        <f>#REF!</f>
        <v>#REF!</v>
      </c>
      <c r="F2" s="87"/>
      <c r="G2" s="88"/>
      <c r="H2" s="89"/>
      <c r="I2" s="89"/>
      <c r="J2" s="90"/>
      <c r="K2" s="84"/>
      <c r="L2" s="84"/>
      <c r="M2" s="84"/>
      <c r="N2" s="90"/>
      <c r="O2" s="89"/>
      <c r="P2" s="90"/>
      <c r="Q2" s="89"/>
      <c r="R2" s="90"/>
    </row>
    <row r="3" spans="1:18" x14ac:dyDescent="0.25">
      <c r="A3" s="7" t="s">
        <v>13</v>
      </c>
      <c r="B3" s="7"/>
      <c r="C3" s="7"/>
      <c r="D3" s="7"/>
      <c r="E3" s="7"/>
      <c r="F3" s="7"/>
      <c r="G3" s="7" t="s">
        <v>12</v>
      </c>
      <c r="H3" s="7"/>
      <c r="I3" s="7"/>
      <c r="J3" s="16"/>
      <c r="K3" s="7" t="s">
        <v>16</v>
      </c>
      <c r="L3" s="16"/>
      <c r="M3" s="7"/>
      <c r="N3" s="16"/>
      <c r="O3" s="7"/>
      <c r="P3" s="16"/>
      <c r="Q3" s="7"/>
      <c r="R3" s="8" t="s">
        <v>17</v>
      </c>
    </row>
    <row r="4" spans="1:18" ht="13.8" thickBot="1" x14ac:dyDescent="0.3">
      <c r="A4" s="249" t="e">
        <f>#REF!</f>
        <v>#REF!</v>
      </c>
      <c r="B4" s="249"/>
      <c r="C4" s="249"/>
      <c r="D4" s="91"/>
      <c r="E4" s="92"/>
      <c r="F4" s="92"/>
      <c r="G4" s="92" t="e">
        <f>#REF!</f>
        <v>#REF!</v>
      </c>
      <c r="H4" s="93"/>
      <c r="I4" s="92"/>
      <c r="J4" s="94"/>
      <c r="K4" s="95"/>
      <c r="L4" s="94"/>
      <c r="M4" s="96"/>
      <c r="N4" s="94"/>
      <c r="O4" s="92"/>
      <c r="P4" s="94"/>
      <c r="Q4" s="92"/>
      <c r="R4" s="97" t="e">
        <f>#REF!</f>
        <v>#REF!</v>
      </c>
    </row>
    <row r="5" spans="1:18" x14ac:dyDescent="0.25">
      <c r="A5" s="17"/>
      <c r="B5" s="18" t="s">
        <v>1</v>
      </c>
      <c r="C5" s="78" t="s">
        <v>23</v>
      </c>
      <c r="D5" s="18" t="s">
        <v>22</v>
      </c>
      <c r="E5" s="18" t="s">
        <v>20</v>
      </c>
      <c r="F5" s="19" t="s">
        <v>14</v>
      </c>
      <c r="G5" s="19" t="s">
        <v>15</v>
      </c>
      <c r="H5" s="19"/>
      <c r="I5" s="19" t="s">
        <v>18</v>
      </c>
      <c r="J5" s="19"/>
      <c r="K5" s="18" t="s">
        <v>21</v>
      </c>
      <c r="L5" s="20"/>
      <c r="M5" s="18" t="s">
        <v>36</v>
      </c>
      <c r="N5" s="20"/>
      <c r="O5" s="18" t="s">
        <v>35</v>
      </c>
      <c r="P5" s="20"/>
      <c r="Q5" s="18"/>
      <c r="R5" s="21"/>
    </row>
    <row r="6" spans="1:18" x14ac:dyDescent="0.25">
      <c r="A6" s="217"/>
      <c r="B6" s="218"/>
      <c r="C6" s="218"/>
      <c r="D6" s="218"/>
      <c r="E6" s="218"/>
      <c r="F6" s="217" t="str">
        <f>IF(Y3="","",CONCATENATE(VLOOKUP(Y3,AB1:AH1,4)," pont"))</f>
        <v/>
      </c>
      <c r="G6" s="219"/>
      <c r="H6" s="220"/>
      <c r="I6" s="219"/>
      <c r="J6" s="221"/>
      <c r="K6" s="218" t="str">
        <f>IF(Y3="","",CONCATENATE(VLOOKUP(Y3,AB1:AH1,3)," pont"))</f>
        <v/>
      </c>
      <c r="L6" s="221"/>
      <c r="M6" s="218" t="str">
        <f>IF(Y3="","",CONCATENATE(VLOOKUP(Y3,AB1:AH1,2)," pont"))</f>
        <v/>
      </c>
      <c r="N6" s="221"/>
      <c r="O6" s="218" t="str">
        <f>IF(Y3="","",CONCATENATE(VLOOKUP(Y3,AB1:AH1,1)," pont"))</f>
        <v/>
      </c>
      <c r="P6" s="221"/>
      <c r="Q6" s="218"/>
      <c r="R6" s="222"/>
    </row>
    <row r="7" spans="1:18" x14ac:dyDescent="0.25">
      <c r="A7" s="22">
        <v>1</v>
      </c>
      <c r="B7" s="98" t="str">
        <f>IF($E7="","",VLOOKUP($E7,#REF!,14))</f>
        <v/>
      </c>
      <c r="C7" s="99" t="str">
        <f>IF($E7="","",VLOOKUP($E7,#REF!,15))</f>
        <v/>
      </c>
      <c r="D7" s="99" t="str">
        <f>IF($E7="","",VLOOKUP($E7,#REF!,5))</f>
        <v/>
      </c>
      <c r="E7" s="100"/>
      <c r="F7" s="101" t="str">
        <f>UPPER(IF($E7="","",VLOOKUP($E7,#REF!,2)))</f>
        <v/>
      </c>
      <c r="G7" s="101" t="str">
        <f>IF($E7="","",VLOOKUP($E7,#REF!,3))</f>
        <v/>
      </c>
      <c r="H7" s="101"/>
      <c r="I7" s="101" t="str">
        <f>IF($E7="","",VLOOKUP($E7,#REF!,4))</f>
        <v/>
      </c>
      <c r="J7" s="102"/>
      <c r="K7" s="103"/>
      <c r="L7" s="103"/>
      <c r="M7" s="103"/>
      <c r="N7" s="103"/>
      <c r="O7" s="23"/>
      <c r="P7" s="24"/>
      <c r="Q7" s="25"/>
      <c r="R7" s="26"/>
    </row>
    <row r="8" spans="1:18" x14ac:dyDescent="0.25">
      <c r="A8" s="28"/>
      <c r="B8" s="104"/>
      <c r="C8" s="105"/>
      <c r="D8" s="105"/>
      <c r="E8" s="55"/>
      <c r="F8" s="106"/>
      <c r="G8" s="106"/>
      <c r="H8" s="107"/>
      <c r="I8" s="238" t="s">
        <v>0</v>
      </c>
      <c r="J8" s="29"/>
      <c r="K8" s="108" t="str">
        <f>UPPER(IF(OR(J8="a",J8="as"),F7,IF(OR(J8="b",J8="bs"),F9,)))</f>
        <v/>
      </c>
      <c r="L8" s="108"/>
      <c r="M8" s="103"/>
      <c r="N8" s="103"/>
      <c r="O8" s="23"/>
      <c r="P8" s="24"/>
      <c r="Q8" s="25"/>
      <c r="R8" s="26"/>
    </row>
    <row r="9" spans="1:18" x14ac:dyDescent="0.25">
      <c r="A9" s="28">
        <v>2</v>
      </c>
      <c r="B9" s="98" t="str">
        <f>IF($E9="","",VLOOKUP($E9,#REF!,14))</f>
        <v/>
      </c>
      <c r="C9" s="99" t="str">
        <f>IF($E9="","",VLOOKUP($E9,#REF!,15))</f>
        <v/>
      </c>
      <c r="D9" s="99" t="str">
        <f>IF($E9="","",VLOOKUP($E9,#REF!,5))</f>
        <v/>
      </c>
      <c r="E9" s="234"/>
      <c r="F9" s="151" t="str">
        <f>UPPER(IF($E9="","",VLOOKUP($E9,#REF!,2)))</f>
        <v/>
      </c>
      <c r="G9" s="151" t="str">
        <f>IF($E9="","",VLOOKUP($E9,#REF!,3))</f>
        <v/>
      </c>
      <c r="H9" s="151"/>
      <c r="I9" s="151" t="str">
        <f>IF($E9="","",VLOOKUP($E9,#REF!,4))</f>
        <v/>
      </c>
      <c r="J9" s="110"/>
      <c r="K9" s="103"/>
      <c r="L9" s="111"/>
      <c r="M9" s="103"/>
      <c r="N9" s="103"/>
      <c r="O9" s="23"/>
      <c r="P9" s="24"/>
      <c r="Q9" s="25"/>
      <c r="R9" s="26"/>
    </row>
    <row r="10" spans="1:18" x14ac:dyDescent="0.25">
      <c r="A10" s="28"/>
      <c r="B10" s="104"/>
      <c r="C10" s="105"/>
      <c r="D10" s="105"/>
      <c r="E10" s="235"/>
      <c r="F10" s="236"/>
      <c r="G10" s="236"/>
      <c r="H10" s="237"/>
      <c r="I10" s="236"/>
      <c r="J10" s="112"/>
      <c r="K10" s="238" t="s">
        <v>0</v>
      </c>
      <c r="L10" s="30"/>
      <c r="M10" s="108" t="str">
        <f>UPPER(IF(OR(L10="a",L10="as"),K8,IF(OR(L10="b",L10="bs"),K12,)))</f>
        <v/>
      </c>
      <c r="N10" s="113"/>
      <c r="O10" s="114"/>
      <c r="P10" s="114"/>
      <c r="Q10" s="25"/>
      <c r="R10" s="26"/>
    </row>
    <row r="11" spans="1:18" x14ac:dyDescent="0.25">
      <c r="A11" s="28">
        <v>3</v>
      </c>
      <c r="B11" s="98" t="str">
        <f>IF($E11="","",VLOOKUP($E11,#REF!,14))</f>
        <v/>
      </c>
      <c r="C11" s="99" t="str">
        <f>IF($E11="","",VLOOKUP($E11,#REF!,15))</f>
        <v/>
      </c>
      <c r="D11" s="99" t="str">
        <f>IF($E11="","",VLOOKUP($E11,#REF!,5))</f>
        <v/>
      </c>
      <c r="E11" s="234"/>
      <c r="F11" s="151" t="str">
        <f>UPPER(IF($E11="","",VLOOKUP($E11,#REF!,2)))</f>
        <v/>
      </c>
      <c r="G11" s="151" t="str">
        <f>IF($E11="","",VLOOKUP($E11,#REF!,3))</f>
        <v/>
      </c>
      <c r="H11" s="151"/>
      <c r="I11" s="151" t="str">
        <f>IF($E11="","",VLOOKUP($E11,#REF!,4))</f>
        <v/>
      </c>
      <c r="J11" s="102"/>
      <c r="K11" s="103"/>
      <c r="L11" s="115"/>
      <c r="M11" s="103"/>
      <c r="N11" s="116"/>
      <c r="O11" s="114"/>
      <c r="P11" s="114"/>
      <c r="Q11" s="25"/>
      <c r="R11" s="26"/>
    </row>
    <row r="12" spans="1:18" x14ac:dyDescent="0.25">
      <c r="A12" s="28"/>
      <c r="B12" s="104"/>
      <c r="C12" s="105"/>
      <c r="D12" s="105"/>
      <c r="E12" s="235"/>
      <c r="F12" s="236"/>
      <c r="G12" s="236"/>
      <c r="H12" s="237"/>
      <c r="I12" s="238" t="s">
        <v>0</v>
      </c>
      <c r="J12" s="29"/>
      <c r="K12" s="108" t="str">
        <f>UPPER(IF(OR(J12="a",J12="as"),F11,IF(OR(J12="b",J12="bs"),F13,)))</f>
        <v/>
      </c>
      <c r="L12" s="117"/>
      <c r="M12" s="103"/>
      <c r="N12" s="116"/>
      <c r="O12" s="114"/>
      <c r="P12" s="114"/>
      <c r="Q12" s="25"/>
      <c r="R12" s="26"/>
    </row>
    <row r="13" spans="1:18" x14ac:dyDescent="0.25">
      <c r="A13" s="28">
        <v>4</v>
      </c>
      <c r="B13" s="98" t="str">
        <f>IF($E13="","",VLOOKUP($E13,#REF!,14))</f>
        <v/>
      </c>
      <c r="C13" s="99" t="str">
        <f>IF($E13="","",VLOOKUP($E13,#REF!,15))</f>
        <v/>
      </c>
      <c r="D13" s="99" t="str">
        <f>IF($E13="","",VLOOKUP($E13,#REF!,5))</f>
        <v/>
      </c>
      <c r="E13" s="234"/>
      <c r="F13" s="151" t="str">
        <f>UPPER(IF($E13="","",VLOOKUP($E13,#REF!,2)))</f>
        <v/>
      </c>
      <c r="G13" s="151" t="str">
        <f>IF($E13="","",VLOOKUP($E13,#REF!,3))</f>
        <v/>
      </c>
      <c r="H13" s="151"/>
      <c r="I13" s="151" t="str">
        <f>IF($E13="","",VLOOKUP($E13,#REF!,4))</f>
        <v/>
      </c>
      <c r="J13" s="118"/>
      <c r="K13" s="103"/>
      <c r="L13" s="103"/>
      <c r="M13" s="103"/>
      <c r="N13" s="116"/>
      <c r="O13" s="114"/>
      <c r="P13" s="114"/>
      <c r="Q13" s="25"/>
      <c r="R13" s="26"/>
    </row>
    <row r="14" spans="1:18" x14ac:dyDescent="0.25">
      <c r="A14" s="28"/>
      <c r="B14" s="104"/>
      <c r="C14" s="105"/>
      <c r="D14" s="105"/>
      <c r="E14" s="235"/>
      <c r="F14" s="236"/>
      <c r="G14" s="236"/>
      <c r="H14" s="237"/>
      <c r="I14" s="236"/>
      <c r="J14" s="112"/>
      <c r="K14" s="103"/>
      <c r="L14" s="103"/>
      <c r="M14" s="238" t="s">
        <v>0</v>
      </c>
      <c r="N14" s="30"/>
      <c r="O14" s="108" t="str">
        <f>UPPER(IF(OR(N14="a",N14="as"),M10,IF(OR(N14="b",N14="bs"),M18,)))</f>
        <v/>
      </c>
      <c r="P14" s="113"/>
      <c r="Q14" s="25"/>
      <c r="R14" s="26"/>
    </row>
    <row r="15" spans="1:18" x14ac:dyDescent="0.25">
      <c r="A15" s="150">
        <v>5</v>
      </c>
      <c r="B15" s="98" t="str">
        <f>IF($E15="","",VLOOKUP($E15,#REF!,14))</f>
        <v/>
      </c>
      <c r="C15" s="99" t="str">
        <f>IF($E15="","",VLOOKUP($E15,#REF!,15))</f>
        <v/>
      </c>
      <c r="D15" s="99" t="str">
        <f>IF($E15="","",VLOOKUP($E15,#REF!,5))</f>
        <v/>
      </c>
      <c r="E15" s="234"/>
      <c r="F15" s="151" t="str">
        <f>UPPER(IF($E15="","",VLOOKUP($E15,#REF!,2)))</f>
        <v/>
      </c>
      <c r="G15" s="151" t="str">
        <f>IF($E15="","",VLOOKUP($E15,#REF!,3))</f>
        <v/>
      </c>
      <c r="H15" s="151"/>
      <c r="I15" s="151" t="str">
        <f>IF($E15="","",VLOOKUP($E15,#REF!,4))</f>
        <v/>
      </c>
      <c r="J15" s="120"/>
      <c r="K15" s="103"/>
      <c r="L15" s="103"/>
      <c r="M15" s="103"/>
      <c r="N15" s="116"/>
      <c r="O15" s="103"/>
      <c r="P15" s="149"/>
      <c r="Q15" s="71"/>
      <c r="R15" s="26"/>
    </row>
    <row r="16" spans="1:18" x14ac:dyDescent="0.25">
      <c r="A16" s="28"/>
      <c r="B16" s="104"/>
      <c r="C16" s="105"/>
      <c r="D16" s="105"/>
      <c r="E16" s="235"/>
      <c r="F16" s="236"/>
      <c r="G16" s="236"/>
      <c r="H16" s="237"/>
      <c r="I16" s="238" t="s">
        <v>0</v>
      </c>
      <c r="J16" s="29"/>
      <c r="K16" s="108" t="str">
        <f>UPPER(IF(OR(J16="a",J16="as"),F15,IF(OR(J16="b",J16="bs"),F17,)))</f>
        <v/>
      </c>
      <c r="L16" s="108"/>
      <c r="M16" s="103"/>
      <c r="N16" s="116"/>
      <c r="O16" s="238"/>
      <c r="P16" s="149"/>
      <c r="Q16" s="71"/>
      <c r="R16" s="26"/>
    </row>
    <row r="17" spans="1:18" x14ac:dyDescent="0.25">
      <c r="A17" s="28">
        <v>6</v>
      </c>
      <c r="B17" s="98" t="str">
        <f>IF($E17="","",VLOOKUP($E17,#REF!,14))</f>
        <v/>
      </c>
      <c r="C17" s="99" t="str">
        <f>IF($E17="","",VLOOKUP($E17,#REF!,15))</f>
        <v/>
      </c>
      <c r="D17" s="99" t="str">
        <f>IF($E17="","",VLOOKUP($E17,#REF!,5))</f>
        <v/>
      </c>
      <c r="E17" s="234"/>
      <c r="F17" s="151" t="str">
        <f>UPPER(IF($E17="","",VLOOKUP($E17,#REF!,2)))</f>
        <v/>
      </c>
      <c r="G17" s="151" t="str">
        <f>IF($E17="","",VLOOKUP($E17,#REF!,3))</f>
        <v/>
      </c>
      <c r="H17" s="151"/>
      <c r="I17" s="151" t="str">
        <f>IF($E17="","",VLOOKUP($E17,#REF!,4))</f>
        <v/>
      </c>
      <c r="J17" s="110"/>
      <c r="K17" s="103"/>
      <c r="L17" s="111"/>
      <c r="M17" s="103"/>
      <c r="N17" s="116"/>
      <c r="O17" s="114"/>
      <c r="P17" s="149"/>
      <c r="Q17" s="71"/>
      <c r="R17" s="26"/>
    </row>
    <row r="18" spans="1:18" x14ac:dyDescent="0.25">
      <c r="A18" s="28"/>
      <c r="B18" s="104"/>
      <c r="C18" s="105"/>
      <c r="D18" s="105"/>
      <c r="E18" s="235"/>
      <c r="F18" s="236"/>
      <c r="G18" s="236"/>
      <c r="H18" s="237"/>
      <c r="I18" s="236"/>
      <c r="J18" s="112"/>
      <c r="K18" s="238" t="s">
        <v>0</v>
      </c>
      <c r="L18" s="30"/>
      <c r="M18" s="108" t="str">
        <f>UPPER(IF(OR(L18="a",L18="as"),K16,IF(OR(L18="b",L18="bs"),K20,)))</f>
        <v/>
      </c>
      <c r="N18" s="121"/>
      <c r="O18" s="114"/>
      <c r="P18" s="149"/>
      <c r="Q18" s="71"/>
      <c r="R18" s="26"/>
    </row>
    <row r="19" spans="1:18" x14ac:dyDescent="0.25">
      <c r="A19" s="28">
        <v>7</v>
      </c>
      <c r="B19" s="98" t="str">
        <f>IF($E19="","",VLOOKUP($E19,#REF!,14))</f>
        <v/>
      </c>
      <c r="C19" s="99" t="str">
        <f>IF($E19="","",VLOOKUP($E19,#REF!,15))</f>
        <v/>
      </c>
      <c r="D19" s="99" t="str">
        <f>IF($E19="","",VLOOKUP($E19,#REF!,5))</f>
        <v/>
      </c>
      <c r="E19" s="234"/>
      <c r="F19" s="151" t="str">
        <f>UPPER(IF($E19="","",VLOOKUP($E19,#REF!,2)))</f>
        <v/>
      </c>
      <c r="G19" s="151" t="str">
        <f>IF($E19="","",VLOOKUP($E19,#REF!,3))</f>
        <v/>
      </c>
      <c r="H19" s="151"/>
      <c r="I19" s="151" t="str">
        <f>IF($E19="","",VLOOKUP($E19,#REF!,4))</f>
        <v/>
      </c>
      <c r="J19" s="102"/>
      <c r="K19" s="103"/>
      <c r="L19" s="115"/>
      <c r="M19" s="103"/>
      <c r="N19" s="114"/>
      <c r="O19" s="114"/>
      <c r="P19" s="149"/>
      <c r="Q19" s="71"/>
      <c r="R19" s="26"/>
    </row>
    <row r="20" spans="1:18" x14ac:dyDescent="0.25">
      <c r="A20" s="28"/>
      <c r="B20" s="104"/>
      <c r="C20" s="105"/>
      <c r="D20" s="105"/>
      <c r="E20" s="55"/>
      <c r="F20" s="106"/>
      <c r="G20" s="106"/>
      <c r="H20" s="107"/>
      <c r="I20" s="238" t="s">
        <v>0</v>
      </c>
      <c r="J20" s="29"/>
      <c r="K20" s="108" t="str">
        <f>UPPER(IF(OR(J20="a",J20="as"),F19,IF(OR(J20="b",J20="bs"),F21,)))</f>
        <v/>
      </c>
      <c r="L20" s="117"/>
      <c r="M20" s="103"/>
      <c r="N20" s="114"/>
      <c r="O20" s="114"/>
      <c r="P20" s="149"/>
      <c r="Q20" s="71"/>
      <c r="R20" s="26"/>
    </row>
    <row r="21" spans="1:18" x14ac:dyDescent="0.25">
      <c r="A21" s="153">
        <v>8</v>
      </c>
      <c r="B21" s="98" t="str">
        <f>IF($E21="","",VLOOKUP($E21,#REF!,14))</f>
        <v/>
      </c>
      <c r="C21" s="99" t="str">
        <f>IF($E21="","",VLOOKUP($E21,#REF!,15))</f>
        <v/>
      </c>
      <c r="D21" s="99" t="str">
        <f>IF($E21="","",VLOOKUP($E21,#REF!,5))</f>
        <v/>
      </c>
      <c r="E21" s="100"/>
      <c r="F21" s="152" t="str">
        <f>UPPER(IF($E21="","",VLOOKUP($E21,#REF!,2)))</f>
        <v/>
      </c>
      <c r="G21" s="152" t="str">
        <f>IF($E21="","",VLOOKUP($E21,#REF!,3))</f>
        <v/>
      </c>
      <c r="H21" s="152"/>
      <c r="I21" s="152" t="str">
        <f>IF($E21="","",VLOOKUP($E21,#REF!,4))</f>
        <v/>
      </c>
      <c r="J21" s="118"/>
      <c r="K21" s="103"/>
      <c r="L21" s="103"/>
      <c r="M21" s="103"/>
      <c r="N21" s="114"/>
      <c r="O21" s="114"/>
      <c r="P21" s="149"/>
      <c r="Q21" s="71"/>
      <c r="R21" s="26"/>
    </row>
    <row r="22" spans="1:18" x14ac:dyDescent="0.25">
      <c r="A22" s="133"/>
      <c r="B22" s="23"/>
      <c r="C22" s="23"/>
      <c r="D22" s="23"/>
      <c r="E22" s="55"/>
      <c r="F22" s="23"/>
      <c r="G22" s="23"/>
      <c r="H22" s="23"/>
      <c r="I22" s="23"/>
      <c r="J22" s="55"/>
      <c r="K22" s="23"/>
      <c r="L22" s="23"/>
      <c r="M22" s="23"/>
      <c r="N22" s="25"/>
      <c r="O22" s="25"/>
      <c r="P22" s="25"/>
      <c r="Q22" s="25"/>
      <c r="R22" s="26"/>
    </row>
  </sheetData>
  <mergeCells count="1">
    <mergeCell ref="A4:C4"/>
  </mergeCells>
  <conditionalFormatting sqref="G22:I22 H21 H7 H9 H11 H13 H15 H17 H19">
    <cfRule type="expression" dxfId="18" priority="4" stopIfTrue="1">
      <formula>AND($E7&lt;9,$C7&gt;0)</formula>
    </cfRule>
  </conditionalFormatting>
  <conditionalFormatting sqref="K10 I8 I12 I16 I20 K18 M14">
    <cfRule type="expression" dxfId="17" priority="5" stopIfTrue="1">
      <formula>AND($O$1="CU",I8="Umpire")</formula>
    </cfRule>
    <cfRule type="expression" dxfId="16" priority="6" stopIfTrue="1">
      <formula>AND($O$1="CU",I8&lt;&gt;"Umpire",J8&lt;&gt;"")</formula>
    </cfRule>
    <cfRule type="expression" dxfId="15" priority="7" stopIfTrue="1">
      <formula>AND($O$1="CU",I8&lt;&gt;"Umpire")</formula>
    </cfRule>
  </conditionalFormatting>
  <conditionalFormatting sqref="E22">
    <cfRule type="expression" dxfId="14" priority="8" stopIfTrue="1">
      <formula>AND($E22&lt;9,$C22&gt;0)</formula>
    </cfRule>
  </conditionalFormatting>
  <conditionalFormatting sqref="F22">
    <cfRule type="cellIs" dxfId="13" priority="9" stopIfTrue="1" operator="equal">
      <formula>"Bye"</formula>
    </cfRule>
    <cfRule type="expression" dxfId="12" priority="10" stopIfTrue="1">
      <formula>AND($E22&lt;9,$C22&gt;0)</formula>
    </cfRule>
  </conditionalFormatting>
  <conditionalFormatting sqref="M10 M18 O14 K8 K12 K16 K20">
    <cfRule type="expression" dxfId="11" priority="11" stopIfTrue="1">
      <formula>J8="as"</formula>
    </cfRule>
    <cfRule type="expression" dxfId="10" priority="12" stopIfTrue="1">
      <formula>J8="bs"</formula>
    </cfRule>
  </conditionalFormatting>
  <conditionalFormatting sqref="B22">
    <cfRule type="cellIs" dxfId="9" priority="13" stopIfTrue="1" operator="equal">
      <formula>"QA"</formula>
    </cfRule>
    <cfRule type="cellIs" dxfId="8" priority="14" stopIfTrue="1" operator="equal">
      <formula>"DA"</formula>
    </cfRule>
  </conditionalFormatting>
  <conditionalFormatting sqref="J8 J12 J16 J20 N14 L10 L18">
    <cfRule type="expression" dxfId="7" priority="15" stopIfTrue="1">
      <formula>$O$1="CU"</formula>
    </cfRule>
  </conditionalFormatting>
  <conditionalFormatting sqref="E21 E7">
    <cfRule type="expression" dxfId="6" priority="16" stopIfTrue="1">
      <formula>$E7&lt;5</formula>
    </cfRule>
  </conditionalFormatting>
  <conditionalFormatting sqref="F19 F21 F9 F17 F15 F13 F11 F7">
    <cfRule type="cellIs" dxfId="5" priority="17" stopIfTrue="1" operator="equal">
      <formula>"Bye"</formula>
    </cfRule>
  </conditionalFormatting>
  <conditionalFormatting sqref="O16">
    <cfRule type="expression" dxfId="4" priority="1" stopIfTrue="1">
      <formula>AND($O$1="CU",O16="Umpire")</formula>
    </cfRule>
    <cfRule type="expression" dxfId="3" priority="2" stopIfTrue="1">
      <formula>AND($O$1="CU",O16&lt;&gt;"Umpire",P16&lt;&gt;"")</formula>
    </cfRule>
    <cfRule type="expression" dxfId="2" priority="3" stopIfTrue="1">
      <formula>AND($O$1="CU",O16&lt;&gt;"Umpire")</formula>
    </cfRule>
  </conditionalFormatting>
  <dataValidations count="1">
    <dataValidation type="list" allowBlank="1" showInputMessage="1" sqref="I16 K18 K10 I20 I12 I8 M14 O16" xr:uid="{FD23E365-262B-47F3-9A62-915402C020D2}">
      <formula1>$U$7:$U$16</formula1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71073" r:id="rId3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518160</xdr:colOff>
                    <xdr:row>0</xdr:row>
                    <xdr:rowOff>7620</xdr:rowOff>
                  </from>
                  <to>
                    <xdr:col>14</xdr:col>
                    <xdr:colOff>365760</xdr:colOff>
                    <xdr:row>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1074" r:id="rId4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502920</xdr:colOff>
                    <xdr:row>1</xdr:row>
                    <xdr:rowOff>190500</xdr:rowOff>
                  </from>
                  <to>
                    <xdr:col>14</xdr:col>
                    <xdr:colOff>365760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BE673-7E18-4A79-8033-51046E59ADA9}">
  <sheetPr>
    <tabColor indexed="11"/>
  </sheetPr>
  <dimension ref="A1:O42"/>
  <sheetViews>
    <sheetView workbookViewId="0">
      <selection activeCell="I11" sqref="I11"/>
    </sheetView>
  </sheetViews>
  <sheetFormatPr defaultRowHeight="13.2" x14ac:dyDescent="0.25"/>
  <cols>
    <col min="9" max="9" width="17.6640625" customWidth="1"/>
  </cols>
  <sheetData>
    <row r="1" spans="1:15" ht="24.6" x14ac:dyDescent="0.25">
      <c r="A1" s="248" t="s">
        <v>76</v>
      </c>
      <c r="B1" s="248"/>
      <c r="C1" s="248"/>
      <c r="D1" s="248"/>
      <c r="E1" s="248"/>
      <c r="F1" s="248"/>
      <c r="G1" s="80"/>
      <c r="H1" s="83" t="s">
        <v>30</v>
      </c>
      <c r="I1" s="81"/>
      <c r="J1" s="82"/>
      <c r="L1" s="84"/>
      <c r="M1" s="157"/>
      <c r="N1" s="159"/>
      <c r="O1" s="159" t="s">
        <v>11</v>
      </c>
    </row>
    <row r="2" spans="1:15" x14ac:dyDescent="0.25">
      <c r="A2" s="86" t="s">
        <v>29</v>
      </c>
      <c r="B2" s="87"/>
      <c r="C2" s="87"/>
      <c r="D2" s="87"/>
      <c r="E2" s="87" t="s">
        <v>110</v>
      </c>
      <c r="F2" s="87"/>
      <c r="G2" s="88"/>
      <c r="H2" s="89"/>
      <c r="I2" s="89"/>
      <c r="J2" s="90"/>
      <c r="K2" s="84"/>
      <c r="L2" s="84"/>
      <c r="M2" s="158"/>
      <c r="N2" s="162"/>
      <c r="O2" s="163"/>
    </row>
    <row r="3" spans="1:15" x14ac:dyDescent="0.25">
      <c r="A3" s="7" t="s">
        <v>13</v>
      </c>
      <c r="B3" s="7"/>
      <c r="C3" s="7"/>
      <c r="D3" s="7"/>
      <c r="E3" s="7" t="s">
        <v>12</v>
      </c>
      <c r="F3" s="7"/>
      <c r="G3" s="7"/>
      <c r="H3" s="7" t="s">
        <v>16</v>
      </c>
      <c r="I3" s="7"/>
      <c r="J3" s="16"/>
      <c r="K3" s="7"/>
      <c r="L3" s="8" t="s">
        <v>17</v>
      </c>
      <c r="M3" s="7"/>
      <c r="N3" s="165"/>
      <c r="O3" s="164"/>
    </row>
    <row r="4" spans="1:15" ht="13.8" thickBot="1" x14ac:dyDescent="0.3">
      <c r="A4" s="249" t="e">
        <f>#REF!</f>
        <v>#REF!</v>
      </c>
      <c r="B4" s="249"/>
      <c r="C4" s="249"/>
      <c r="D4" s="91"/>
      <c r="E4" s="92" t="e">
        <f>#REF!</f>
        <v>#REF!</v>
      </c>
      <c r="F4" s="92"/>
      <c r="G4" s="92"/>
      <c r="H4" s="95"/>
      <c r="I4" s="92"/>
      <c r="J4" s="94"/>
      <c r="K4" s="95"/>
      <c r="L4" s="97" t="e">
        <f>#REF!</f>
        <v>#REF!</v>
      </c>
      <c r="M4" s="95"/>
      <c r="N4" s="167"/>
      <c r="O4" s="168"/>
    </row>
    <row r="5" spans="1:15" x14ac:dyDescent="0.25">
      <c r="A5" s="5"/>
      <c r="B5" s="5" t="s">
        <v>28</v>
      </c>
      <c r="C5" s="154" t="s">
        <v>38</v>
      </c>
      <c r="D5" s="5" t="s">
        <v>23</v>
      </c>
      <c r="E5" s="5" t="s">
        <v>42</v>
      </c>
      <c r="F5" s="5"/>
      <c r="G5" s="5" t="s">
        <v>15</v>
      </c>
      <c r="H5" s="5"/>
      <c r="I5" s="5" t="s">
        <v>18</v>
      </c>
      <c r="J5" s="5"/>
      <c r="K5" s="199" t="s">
        <v>43</v>
      </c>
      <c r="L5" s="199" t="s">
        <v>44</v>
      </c>
      <c r="M5" s="199" t="s">
        <v>45</v>
      </c>
      <c r="N5" s="161"/>
      <c r="O5" s="161"/>
    </row>
    <row r="6" spans="1:15" x14ac:dyDescent="0.25">
      <c r="A6" s="131"/>
      <c r="B6" s="131"/>
      <c r="C6" s="198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61"/>
      <c r="O6" s="161"/>
    </row>
    <row r="7" spans="1:15" x14ac:dyDescent="0.25">
      <c r="A7" s="169" t="s">
        <v>39</v>
      </c>
      <c r="B7" s="200"/>
      <c r="C7" s="155" t="str">
        <f>IF($B7="","",VLOOKUP($B7,#REF!,5))</f>
        <v/>
      </c>
      <c r="D7" s="155" t="str">
        <f>IF($B7="","",VLOOKUP($B7,#REF!,15))</f>
        <v/>
      </c>
      <c r="E7" s="244" t="s">
        <v>111</v>
      </c>
      <c r="F7" s="156"/>
      <c r="G7" s="244" t="s">
        <v>85</v>
      </c>
      <c r="H7" s="156"/>
      <c r="I7" s="244" t="s">
        <v>89</v>
      </c>
      <c r="J7" s="131"/>
      <c r="K7" s="226"/>
      <c r="L7" s="215" t="str">
        <f>IF(K7="","",CONCATENATE(VLOOKUP($Y$3,$AB$1:$AK$1,K7)," pont"))</f>
        <v/>
      </c>
      <c r="M7" s="227"/>
      <c r="N7" s="161"/>
      <c r="O7" s="161"/>
    </row>
    <row r="8" spans="1:15" x14ac:dyDescent="0.25">
      <c r="A8" s="169"/>
      <c r="B8" s="201"/>
      <c r="C8" s="170"/>
      <c r="D8" s="170"/>
      <c r="E8" s="170"/>
      <c r="F8" s="170"/>
      <c r="G8" s="170"/>
      <c r="H8" s="170"/>
      <c r="I8" s="170"/>
      <c r="J8" s="131"/>
      <c r="K8" s="169"/>
      <c r="L8" s="169"/>
      <c r="M8" s="228"/>
      <c r="N8" s="161"/>
      <c r="O8" s="161"/>
    </row>
    <row r="9" spans="1:15" x14ac:dyDescent="0.25">
      <c r="A9" s="169" t="s">
        <v>40</v>
      </c>
      <c r="B9" s="200"/>
      <c r="C9" s="155" t="str">
        <f>IF($B9="","",VLOOKUP($B9,#REF!,5))</f>
        <v/>
      </c>
      <c r="D9" s="155" t="str">
        <f>IF($B9="","",VLOOKUP($B9,#REF!,15))</f>
        <v/>
      </c>
      <c r="E9" s="244" t="s">
        <v>112</v>
      </c>
      <c r="F9" s="156"/>
      <c r="G9" s="244" t="s">
        <v>113</v>
      </c>
      <c r="H9" s="156"/>
      <c r="I9" s="244" t="s">
        <v>108</v>
      </c>
      <c r="J9" s="131"/>
      <c r="K9" s="226"/>
      <c r="L9" s="215" t="str">
        <f>IF(K9="","",CONCATENATE(VLOOKUP($Y$3,$AB$1:$AK$1,K9)," pont"))</f>
        <v/>
      </c>
      <c r="M9" s="227"/>
      <c r="N9" s="161"/>
      <c r="O9" s="161"/>
    </row>
    <row r="10" spans="1:15" x14ac:dyDescent="0.25">
      <c r="A10" s="169"/>
      <c r="B10" s="201"/>
      <c r="C10" s="170"/>
      <c r="D10" s="170"/>
      <c r="E10" s="170"/>
      <c r="F10" s="170"/>
      <c r="G10" s="170"/>
      <c r="H10" s="170"/>
      <c r="I10" s="170"/>
      <c r="J10" s="131"/>
      <c r="K10" s="169"/>
      <c r="L10" s="169"/>
      <c r="M10" s="228"/>
      <c r="N10" s="161"/>
      <c r="O10" s="161"/>
    </row>
    <row r="11" spans="1:15" x14ac:dyDescent="0.25">
      <c r="A11" s="169" t="s">
        <v>41</v>
      </c>
      <c r="B11" s="200"/>
      <c r="C11" s="155" t="str">
        <f>IF($B11="","",VLOOKUP($B11,#REF!,5))</f>
        <v/>
      </c>
      <c r="D11" s="155" t="str">
        <f>IF($B11="","",VLOOKUP($B11,#REF!,15))</f>
        <v/>
      </c>
      <c r="E11" s="244" t="s">
        <v>112</v>
      </c>
      <c r="F11" s="156"/>
      <c r="G11" s="244" t="s">
        <v>114</v>
      </c>
      <c r="H11" s="156"/>
      <c r="I11" s="244" t="s">
        <v>108</v>
      </c>
      <c r="J11" s="131"/>
      <c r="K11" s="226"/>
      <c r="L11" s="215" t="str">
        <f>IF(K11="","",CONCATENATE(VLOOKUP($Y$3,$AB$1:$AK$1,K11)," pont"))</f>
        <v/>
      </c>
      <c r="M11" s="227"/>
      <c r="N11" s="161"/>
      <c r="O11" s="161"/>
    </row>
    <row r="12" spans="1:15" x14ac:dyDescent="0.25">
      <c r="A12" s="131"/>
      <c r="B12" s="131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</row>
    <row r="13" spans="1:15" x14ac:dyDescent="0.25">
      <c r="A13" s="131"/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</row>
    <row r="14" spans="1:15" x14ac:dyDescent="0.25">
      <c r="A14" s="131"/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</row>
    <row r="15" spans="1:15" x14ac:dyDescent="0.25">
      <c r="A15" s="131"/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</row>
    <row r="16" spans="1:15" x14ac:dyDescent="0.25">
      <c r="A16" s="131"/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</row>
    <row r="17" spans="1:15" x14ac:dyDescent="0.25">
      <c r="A17" s="131"/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</row>
    <row r="18" spans="1:15" x14ac:dyDescent="0.25">
      <c r="A18" s="131"/>
      <c r="B18" s="253"/>
      <c r="C18" s="253"/>
      <c r="D18" s="254" t="str">
        <f>E7</f>
        <v>BENCSIK</v>
      </c>
      <c r="E18" s="254"/>
      <c r="F18" s="254" t="str">
        <f>E9</f>
        <v>RÉGER</v>
      </c>
      <c r="G18" s="254"/>
      <c r="H18" s="254" t="str">
        <f>E11</f>
        <v>RÉGER</v>
      </c>
      <c r="I18" s="254"/>
      <c r="J18" s="131"/>
      <c r="K18" s="131"/>
      <c r="L18" s="131"/>
      <c r="M18" s="131"/>
    </row>
    <row r="19" spans="1:15" x14ac:dyDescent="0.25">
      <c r="A19" s="204" t="s">
        <v>39</v>
      </c>
      <c r="B19" s="250" t="str">
        <f>E7</f>
        <v>BENCSIK</v>
      </c>
      <c r="C19" s="250"/>
      <c r="D19" s="251"/>
      <c r="E19" s="251"/>
      <c r="F19" s="252"/>
      <c r="G19" s="252"/>
      <c r="H19" s="252"/>
      <c r="I19" s="252"/>
      <c r="J19" s="131"/>
      <c r="K19" s="131"/>
      <c r="L19" s="131"/>
      <c r="M19" s="131"/>
    </row>
    <row r="20" spans="1:15" x14ac:dyDescent="0.25">
      <c r="A20" s="204" t="s">
        <v>40</v>
      </c>
      <c r="B20" s="250" t="str">
        <f>E9</f>
        <v>RÉGER</v>
      </c>
      <c r="C20" s="250"/>
      <c r="D20" s="252"/>
      <c r="E20" s="252"/>
      <c r="F20" s="251"/>
      <c r="G20" s="251"/>
      <c r="H20" s="252"/>
      <c r="I20" s="252"/>
      <c r="J20" s="131"/>
      <c r="K20" s="131"/>
      <c r="L20" s="131"/>
      <c r="M20" s="131"/>
    </row>
    <row r="21" spans="1:15" x14ac:dyDescent="0.25">
      <c r="A21" s="204" t="s">
        <v>41</v>
      </c>
      <c r="B21" s="250" t="str">
        <f>E11</f>
        <v>RÉGER</v>
      </c>
      <c r="C21" s="250"/>
      <c r="D21" s="252"/>
      <c r="E21" s="252"/>
      <c r="F21" s="252"/>
      <c r="G21" s="252"/>
      <c r="H21" s="251"/>
      <c r="I21" s="251"/>
      <c r="J21" s="131"/>
      <c r="K21" s="131"/>
      <c r="L21" s="131"/>
      <c r="M21" s="131"/>
    </row>
    <row r="22" spans="1:15" x14ac:dyDescent="0.25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</row>
    <row r="23" spans="1:15" x14ac:dyDescent="0.25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</row>
    <row r="24" spans="1:15" x14ac:dyDescent="0.25">
      <c r="A24" s="131"/>
      <c r="B24" s="131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</row>
    <row r="25" spans="1:15" x14ac:dyDescent="0.25">
      <c r="A25" s="131"/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</row>
    <row r="26" spans="1:15" x14ac:dyDescent="0.25">
      <c r="A26" s="131"/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</row>
    <row r="27" spans="1:15" x14ac:dyDescent="0.25">
      <c r="A27" s="131"/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</row>
    <row r="28" spans="1:15" x14ac:dyDescent="0.25">
      <c r="A28" s="131"/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</row>
    <row r="29" spans="1:15" x14ac:dyDescent="0.25">
      <c r="A29" s="131"/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</row>
    <row r="30" spans="1:15" x14ac:dyDescent="0.25">
      <c r="A30" s="131"/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</row>
    <row r="31" spans="1:15" x14ac:dyDescent="0.25">
      <c r="A31" s="131"/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</row>
    <row r="32" spans="1:15" x14ac:dyDescent="0.25">
      <c r="A32" s="131"/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09"/>
      <c r="M32" s="109"/>
      <c r="O32" s="161"/>
    </row>
    <row r="33" spans="1:15" x14ac:dyDescent="0.25">
      <c r="A33" s="37" t="s">
        <v>23</v>
      </c>
      <c r="B33" s="38"/>
      <c r="C33" s="77"/>
      <c r="D33" s="177" t="s">
        <v>2</v>
      </c>
      <c r="E33" s="178" t="s">
        <v>25</v>
      </c>
      <c r="F33" s="196"/>
      <c r="G33" s="177" t="s">
        <v>2</v>
      </c>
      <c r="H33" s="178" t="s">
        <v>32</v>
      </c>
      <c r="I33" s="59"/>
      <c r="J33" s="178" t="s">
        <v>33</v>
      </c>
      <c r="K33" s="58" t="s">
        <v>34</v>
      </c>
      <c r="L33" s="5"/>
      <c r="M33" s="240"/>
      <c r="N33" s="239"/>
      <c r="O33" s="161"/>
    </row>
    <row r="34" spans="1:15" x14ac:dyDescent="0.25">
      <c r="A34" s="142" t="s">
        <v>24</v>
      </c>
      <c r="B34" s="143"/>
      <c r="C34" s="145"/>
      <c r="D34" s="179"/>
      <c r="E34" s="256"/>
      <c r="F34" s="256"/>
      <c r="G34" s="190" t="s">
        <v>3</v>
      </c>
      <c r="H34" s="143"/>
      <c r="I34" s="180"/>
      <c r="J34" s="191"/>
      <c r="K34" s="137" t="s">
        <v>26</v>
      </c>
      <c r="L34" s="197"/>
      <c r="M34" s="185"/>
      <c r="O34" s="161"/>
    </row>
    <row r="35" spans="1:15" x14ac:dyDescent="0.25">
      <c r="A35" s="146" t="s">
        <v>31</v>
      </c>
      <c r="B35" s="57"/>
      <c r="C35" s="148"/>
      <c r="D35" s="182"/>
      <c r="E35" s="255"/>
      <c r="F35" s="255"/>
      <c r="G35" s="192" t="s">
        <v>4</v>
      </c>
      <c r="H35" s="183"/>
      <c r="I35" s="184"/>
      <c r="J35" s="10"/>
      <c r="K35" s="194"/>
      <c r="L35" s="109"/>
      <c r="M35" s="189"/>
      <c r="O35" s="161"/>
    </row>
    <row r="36" spans="1:15" x14ac:dyDescent="0.25">
      <c r="A36" s="66"/>
      <c r="B36" s="67"/>
      <c r="C36" s="68"/>
      <c r="D36" s="182"/>
      <c r="E36" s="186"/>
      <c r="F36" s="187"/>
      <c r="G36" s="192" t="s">
        <v>5</v>
      </c>
      <c r="H36" s="183"/>
      <c r="I36" s="184"/>
      <c r="J36" s="10"/>
      <c r="K36" s="137" t="s">
        <v>27</v>
      </c>
      <c r="L36" s="197"/>
      <c r="M36" s="181"/>
      <c r="O36" s="161"/>
    </row>
    <row r="37" spans="1:15" x14ac:dyDescent="0.25">
      <c r="A37" s="49"/>
      <c r="B37" s="72"/>
      <c r="C37" s="50"/>
      <c r="D37" s="182"/>
      <c r="E37" s="186"/>
      <c r="F37" s="187"/>
      <c r="G37" s="192" t="s">
        <v>6</v>
      </c>
      <c r="H37" s="183"/>
      <c r="I37" s="184"/>
      <c r="J37" s="10"/>
      <c r="K37" s="195"/>
      <c r="L37" s="187"/>
      <c r="M37" s="185"/>
      <c r="O37" s="161"/>
    </row>
    <row r="38" spans="1:15" x14ac:dyDescent="0.25">
      <c r="A38" s="61"/>
      <c r="B38" s="69"/>
      <c r="C38" s="76"/>
      <c r="D38" s="182"/>
      <c r="E38" s="186"/>
      <c r="F38" s="187"/>
      <c r="G38" s="192" t="s">
        <v>7</v>
      </c>
      <c r="H38" s="183"/>
      <c r="I38" s="184"/>
      <c r="J38" s="10"/>
      <c r="K38" s="146"/>
      <c r="L38" s="109"/>
      <c r="M38" s="189"/>
      <c r="O38" s="161"/>
    </row>
    <row r="39" spans="1:15" x14ac:dyDescent="0.25">
      <c r="A39" s="62"/>
      <c r="B39" s="70"/>
      <c r="C39" s="50"/>
      <c r="D39" s="182"/>
      <c r="E39" s="186"/>
      <c r="F39" s="187"/>
      <c r="G39" s="192" t="s">
        <v>8</v>
      </c>
      <c r="H39" s="183"/>
      <c r="I39" s="184"/>
      <c r="J39" s="10"/>
      <c r="K39" s="137" t="s">
        <v>19</v>
      </c>
      <c r="L39" s="197"/>
      <c r="M39" s="181"/>
      <c r="O39" s="161"/>
    </row>
    <row r="40" spans="1:15" x14ac:dyDescent="0.25">
      <c r="A40" s="62"/>
      <c r="B40" s="70"/>
      <c r="C40" s="64"/>
      <c r="D40" s="182"/>
      <c r="E40" s="186"/>
      <c r="F40" s="187"/>
      <c r="G40" s="192" t="s">
        <v>9</v>
      </c>
      <c r="H40" s="183"/>
      <c r="I40" s="184"/>
      <c r="J40" s="10"/>
      <c r="K40" s="195"/>
      <c r="L40" s="187"/>
      <c r="M40" s="185"/>
      <c r="O40" s="161"/>
    </row>
    <row r="41" spans="1:15" x14ac:dyDescent="0.25">
      <c r="A41" s="63"/>
      <c r="B41" s="60"/>
      <c r="C41" s="65"/>
      <c r="D41" s="188"/>
      <c r="E41" s="51"/>
      <c r="F41" s="109"/>
      <c r="G41" s="193" t="s">
        <v>10</v>
      </c>
      <c r="H41" s="57"/>
      <c r="I41" s="139"/>
      <c r="J41" s="53"/>
      <c r="K41" s="146" t="e">
        <f>L4</f>
        <v>#REF!</v>
      </c>
      <c r="L41" s="109"/>
      <c r="M41" s="189"/>
      <c r="O41" s="161"/>
    </row>
    <row r="42" spans="1:15" x14ac:dyDescent="0.25">
      <c r="O42" s="161"/>
    </row>
  </sheetData>
  <mergeCells count="20">
    <mergeCell ref="B21:C21"/>
    <mergeCell ref="D21:E21"/>
    <mergeCell ref="F21:G21"/>
    <mergeCell ref="H21:I21"/>
    <mergeCell ref="E34:F34"/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A1:F1"/>
    <mergeCell ref="A4:C4"/>
    <mergeCell ref="B18:C18"/>
    <mergeCell ref="D18:E18"/>
    <mergeCell ref="F18:G18"/>
    <mergeCell ref="H18:I18"/>
  </mergeCells>
  <conditionalFormatting sqref="E7 E9 E11">
    <cfRule type="cellIs" dxfId="1" priority="1" stopIfTrue="1" operator="equal">
      <formula>"Bye"</formula>
    </cfRule>
  </conditionalFormatting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7F176-EC3E-4B1E-85C9-B435FCF3E36F}">
  <sheetPr>
    <tabColor indexed="11"/>
  </sheetPr>
  <dimension ref="A1:O42"/>
  <sheetViews>
    <sheetView workbookViewId="0">
      <selection activeCell="I11" sqref="I11"/>
    </sheetView>
  </sheetViews>
  <sheetFormatPr defaultRowHeight="13.2" x14ac:dyDescent="0.25"/>
  <cols>
    <col min="9" max="9" width="17.33203125" customWidth="1"/>
  </cols>
  <sheetData>
    <row r="1" spans="1:15" ht="24.6" x14ac:dyDescent="0.25">
      <c r="A1" s="248" t="s">
        <v>76</v>
      </c>
      <c r="B1" s="248"/>
      <c r="C1" s="248"/>
      <c r="D1" s="248"/>
      <c r="E1" s="248"/>
      <c r="F1" s="248"/>
      <c r="G1" s="80"/>
      <c r="H1" s="83" t="s">
        <v>30</v>
      </c>
      <c r="I1" s="81"/>
      <c r="J1" s="82"/>
      <c r="L1" s="84"/>
      <c r="M1" s="157"/>
      <c r="N1" s="159"/>
      <c r="O1" s="159" t="s">
        <v>11</v>
      </c>
    </row>
    <row r="2" spans="1:15" x14ac:dyDescent="0.25">
      <c r="A2" s="86" t="s">
        <v>29</v>
      </c>
      <c r="B2" s="87"/>
      <c r="C2" s="87"/>
      <c r="D2" s="87"/>
      <c r="E2" s="87" t="s">
        <v>115</v>
      </c>
      <c r="F2" s="87"/>
      <c r="G2" s="88"/>
      <c r="H2" s="89"/>
      <c r="I2" s="89"/>
      <c r="J2" s="90"/>
      <c r="K2" s="84"/>
      <c r="L2" s="84"/>
      <c r="M2" s="158"/>
      <c r="N2" s="162"/>
      <c r="O2" s="163"/>
    </row>
    <row r="3" spans="1:15" x14ac:dyDescent="0.25">
      <c r="A3" s="7" t="s">
        <v>13</v>
      </c>
      <c r="B3" s="7"/>
      <c r="C3" s="7"/>
      <c r="D3" s="7"/>
      <c r="E3" s="7" t="s">
        <v>12</v>
      </c>
      <c r="F3" s="7"/>
      <c r="G3" s="7"/>
      <c r="H3" s="7" t="s">
        <v>16</v>
      </c>
      <c r="I3" s="7"/>
      <c r="J3" s="16"/>
      <c r="K3" s="7"/>
      <c r="L3" s="8" t="s">
        <v>17</v>
      </c>
      <c r="M3" s="7"/>
      <c r="N3" s="165"/>
      <c r="O3" s="164"/>
    </row>
    <row r="4" spans="1:15" ht="13.8" thickBot="1" x14ac:dyDescent="0.3">
      <c r="A4" s="249" t="e">
        <f>#REF!</f>
        <v>#REF!</v>
      </c>
      <c r="B4" s="249"/>
      <c r="C4" s="249"/>
      <c r="D4" s="91"/>
      <c r="E4" s="92" t="e">
        <f>#REF!</f>
        <v>#REF!</v>
      </c>
      <c r="F4" s="92"/>
      <c r="G4" s="92"/>
      <c r="H4" s="95"/>
      <c r="I4" s="92"/>
      <c r="J4" s="94"/>
      <c r="K4" s="95"/>
      <c r="L4" s="97" t="e">
        <f>#REF!</f>
        <v>#REF!</v>
      </c>
      <c r="M4" s="95"/>
      <c r="N4" s="167"/>
      <c r="O4" s="168"/>
    </row>
    <row r="5" spans="1:15" x14ac:dyDescent="0.25">
      <c r="A5" s="5"/>
      <c r="B5" s="5" t="s">
        <v>28</v>
      </c>
      <c r="C5" s="154" t="s">
        <v>38</v>
      </c>
      <c r="D5" s="5" t="s">
        <v>23</v>
      </c>
      <c r="E5" s="5" t="s">
        <v>42</v>
      </c>
      <c r="F5" s="5"/>
      <c r="G5" s="5" t="s">
        <v>15</v>
      </c>
      <c r="H5" s="5"/>
      <c r="I5" s="5" t="s">
        <v>18</v>
      </c>
      <c r="J5" s="5"/>
      <c r="K5" s="199" t="s">
        <v>43</v>
      </c>
      <c r="L5" s="199" t="s">
        <v>44</v>
      </c>
      <c r="M5" s="199" t="s">
        <v>45</v>
      </c>
      <c r="N5" s="161"/>
      <c r="O5" s="161"/>
    </row>
    <row r="6" spans="1:15" x14ac:dyDescent="0.25">
      <c r="A6" s="131"/>
      <c r="B6" s="131"/>
      <c r="C6" s="198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61"/>
      <c r="O6" s="161"/>
    </row>
    <row r="7" spans="1:15" x14ac:dyDescent="0.25">
      <c r="A7" s="169" t="s">
        <v>39</v>
      </c>
      <c r="B7" s="200"/>
      <c r="C7" s="155" t="str">
        <f>IF($B7="","",VLOOKUP($B7,#REF!,5))</f>
        <v/>
      </c>
      <c r="D7" s="155" t="str">
        <f>IF($B7="","",VLOOKUP($B7,#REF!,15))</f>
        <v/>
      </c>
      <c r="E7" s="244" t="s">
        <v>116</v>
      </c>
      <c r="F7" s="156"/>
      <c r="G7" s="244" t="s">
        <v>117</v>
      </c>
      <c r="H7" s="156"/>
      <c r="I7" s="244" t="s">
        <v>118</v>
      </c>
      <c r="J7" s="131"/>
      <c r="K7" s="226"/>
      <c r="L7" s="215" t="str">
        <f>IF(K7="","",CONCATENATE(VLOOKUP($Y$3,$AB$1:$AK$1,K7)," pont"))</f>
        <v/>
      </c>
      <c r="M7" s="227"/>
      <c r="N7" s="161"/>
      <c r="O7" s="161"/>
    </row>
    <row r="8" spans="1:15" x14ac:dyDescent="0.25">
      <c r="A8" s="169"/>
      <c r="B8" s="201"/>
      <c r="C8" s="170"/>
      <c r="D8" s="170"/>
      <c r="E8" s="170"/>
      <c r="F8" s="170"/>
      <c r="G8" s="170"/>
      <c r="H8" s="170"/>
      <c r="I8" s="170"/>
      <c r="J8" s="131"/>
      <c r="K8" s="169"/>
      <c r="L8" s="169"/>
      <c r="M8" s="228"/>
      <c r="N8" s="161"/>
      <c r="O8" s="161"/>
    </row>
    <row r="9" spans="1:15" x14ac:dyDescent="0.25">
      <c r="A9" s="169" t="s">
        <v>40</v>
      </c>
      <c r="B9" s="200"/>
      <c r="C9" s="155" t="str">
        <f>IF($B9="","",VLOOKUP($B9,#REF!,5))</f>
        <v/>
      </c>
      <c r="D9" s="155" t="str">
        <f>IF($B9="","",VLOOKUP($B9,#REF!,15))</f>
        <v/>
      </c>
      <c r="E9" s="244" t="s">
        <v>119</v>
      </c>
      <c r="F9" s="156"/>
      <c r="G9" s="244" t="s">
        <v>120</v>
      </c>
      <c r="H9" s="156"/>
      <c r="I9" s="244" t="s">
        <v>122</v>
      </c>
      <c r="J9" s="245" t="s">
        <v>121</v>
      </c>
      <c r="K9" s="226"/>
      <c r="L9" s="215" t="str">
        <f>IF(K9="","",CONCATENATE(VLOOKUP($Y$3,$AB$1:$AK$1,K9)," pont"))</f>
        <v/>
      </c>
      <c r="M9" s="227"/>
      <c r="N9" s="161"/>
      <c r="O9" s="161"/>
    </row>
    <row r="10" spans="1:15" x14ac:dyDescent="0.25">
      <c r="A10" s="169"/>
      <c r="B10" s="201"/>
      <c r="C10" s="170"/>
      <c r="D10" s="170"/>
      <c r="E10" s="170"/>
      <c r="F10" s="170"/>
      <c r="G10" s="170"/>
      <c r="H10" s="170"/>
      <c r="I10" s="170"/>
      <c r="J10" s="131"/>
      <c r="K10" s="169"/>
      <c r="L10" s="169"/>
      <c r="M10" s="228"/>
      <c r="N10" s="161"/>
      <c r="O10" s="161"/>
    </row>
    <row r="11" spans="1:15" x14ac:dyDescent="0.25">
      <c r="A11" s="169" t="s">
        <v>41</v>
      </c>
      <c r="B11" s="200"/>
      <c r="C11" s="155" t="str">
        <f>IF($B11="","",VLOOKUP($B11,#REF!,5))</f>
        <v/>
      </c>
      <c r="D11" s="155" t="str">
        <f>IF($B11="","",VLOOKUP($B11,#REF!,15))</f>
        <v/>
      </c>
      <c r="E11" s="244" t="s">
        <v>99</v>
      </c>
      <c r="F11" s="156"/>
      <c r="G11" s="244" t="s">
        <v>123</v>
      </c>
      <c r="H11" s="156"/>
      <c r="I11" s="244" t="s">
        <v>122</v>
      </c>
      <c r="J11" s="131"/>
      <c r="K11" s="226"/>
      <c r="L11" s="215" t="str">
        <f>IF(K11="","",CONCATENATE(VLOOKUP($Y$3,$AB$1:$AK$1,K11)," pont"))</f>
        <v/>
      </c>
      <c r="M11" s="227"/>
      <c r="N11" s="161"/>
      <c r="O11" s="161"/>
    </row>
    <row r="12" spans="1:15" x14ac:dyDescent="0.25">
      <c r="A12" s="131"/>
      <c r="B12" s="131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</row>
    <row r="13" spans="1:15" x14ac:dyDescent="0.25">
      <c r="A13" s="131"/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</row>
    <row r="14" spans="1:15" x14ac:dyDescent="0.25">
      <c r="A14" s="131"/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</row>
    <row r="15" spans="1:15" x14ac:dyDescent="0.25">
      <c r="A15" s="131"/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</row>
    <row r="16" spans="1:15" x14ac:dyDescent="0.25">
      <c r="A16" s="131"/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</row>
    <row r="17" spans="1:15" x14ac:dyDescent="0.25">
      <c r="A17" s="131"/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</row>
    <row r="18" spans="1:15" x14ac:dyDescent="0.25">
      <c r="A18" s="131"/>
      <c r="B18" s="253"/>
      <c r="C18" s="253"/>
      <c r="D18" s="254" t="str">
        <f>E7</f>
        <v>SCHREIBER</v>
      </c>
      <c r="E18" s="254"/>
      <c r="F18" s="254" t="str">
        <f>E9</f>
        <v>LÉSZEG</v>
      </c>
      <c r="G18" s="254"/>
      <c r="H18" s="254" t="str">
        <f>E11</f>
        <v>SZABÓ</v>
      </c>
      <c r="I18" s="254"/>
      <c r="J18" s="131"/>
      <c r="K18" s="131"/>
      <c r="L18" s="131"/>
      <c r="M18" s="131"/>
    </row>
    <row r="19" spans="1:15" x14ac:dyDescent="0.25">
      <c r="A19" s="204" t="s">
        <v>39</v>
      </c>
      <c r="B19" s="250" t="str">
        <f>E7</f>
        <v>SCHREIBER</v>
      </c>
      <c r="C19" s="250"/>
      <c r="D19" s="251"/>
      <c r="E19" s="251"/>
      <c r="F19" s="252"/>
      <c r="G19" s="252"/>
      <c r="H19" s="252"/>
      <c r="I19" s="252"/>
      <c r="J19" s="131"/>
      <c r="K19" s="131"/>
      <c r="L19" s="131"/>
      <c r="M19" s="131"/>
    </row>
    <row r="20" spans="1:15" x14ac:dyDescent="0.25">
      <c r="A20" s="204" t="s">
        <v>40</v>
      </c>
      <c r="B20" s="250" t="str">
        <f>E9</f>
        <v>LÉSZEG</v>
      </c>
      <c r="C20" s="250"/>
      <c r="D20" s="252"/>
      <c r="E20" s="252"/>
      <c r="F20" s="251"/>
      <c r="G20" s="251"/>
      <c r="H20" s="252"/>
      <c r="I20" s="252"/>
      <c r="J20" s="131"/>
      <c r="K20" s="131"/>
      <c r="L20" s="131"/>
      <c r="M20" s="131"/>
    </row>
    <row r="21" spans="1:15" x14ac:dyDescent="0.25">
      <c r="A21" s="204" t="s">
        <v>41</v>
      </c>
      <c r="B21" s="250" t="str">
        <f>E11</f>
        <v>SZABÓ</v>
      </c>
      <c r="C21" s="250"/>
      <c r="D21" s="252"/>
      <c r="E21" s="252"/>
      <c r="F21" s="252"/>
      <c r="G21" s="252"/>
      <c r="H21" s="251"/>
      <c r="I21" s="251"/>
      <c r="J21" s="131"/>
      <c r="K21" s="131"/>
      <c r="L21" s="131"/>
      <c r="M21" s="131"/>
    </row>
    <row r="22" spans="1:15" x14ac:dyDescent="0.25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</row>
    <row r="23" spans="1:15" x14ac:dyDescent="0.25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</row>
    <row r="24" spans="1:15" x14ac:dyDescent="0.25">
      <c r="A24" s="131"/>
      <c r="B24" s="131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</row>
    <row r="25" spans="1:15" x14ac:dyDescent="0.25">
      <c r="A25" s="131"/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</row>
    <row r="26" spans="1:15" x14ac:dyDescent="0.25">
      <c r="A26" s="131"/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</row>
    <row r="27" spans="1:15" x14ac:dyDescent="0.25">
      <c r="A27" s="131"/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</row>
    <row r="28" spans="1:15" x14ac:dyDescent="0.25">
      <c r="A28" s="131"/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</row>
    <row r="29" spans="1:15" x14ac:dyDescent="0.25">
      <c r="A29" s="131"/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</row>
    <row r="30" spans="1:15" x14ac:dyDescent="0.25">
      <c r="A30" s="131"/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</row>
    <row r="31" spans="1:15" x14ac:dyDescent="0.25">
      <c r="A31" s="131"/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</row>
    <row r="32" spans="1:15" x14ac:dyDescent="0.25">
      <c r="A32" s="131"/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09"/>
      <c r="M32" s="109"/>
      <c r="O32" s="161"/>
    </row>
    <row r="33" spans="1:15" x14ac:dyDescent="0.25">
      <c r="A33" s="37" t="s">
        <v>23</v>
      </c>
      <c r="B33" s="38"/>
      <c r="C33" s="77"/>
      <c r="D33" s="177" t="s">
        <v>2</v>
      </c>
      <c r="E33" s="178" t="s">
        <v>25</v>
      </c>
      <c r="F33" s="196"/>
      <c r="G33" s="177" t="s">
        <v>2</v>
      </c>
      <c r="H33" s="178" t="s">
        <v>32</v>
      </c>
      <c r="I33" s="59"/>
      <c r="J33" s="178" t="s">
        <v>33</v>
      </c>
      <c r="K33" s="58" t="s">
        <v>34</v>
      </c>
      <c r="L33" s="5"/>
      <c r="M33" s="240"/>
      <c r="N33" s="239"/>
      <c r="O33" s="161"/>
    </row>
    <row r="34" spans="1:15" x14ac:dyDescent="0.25">
      <c r="A34" s="142" t="s">
        <v>24</v>
      </c>
      <c r="B34" s="143"/>
      <c r="C34" s="145"/>
      <c r="D34" s="179"/>
      <c r="E34" s="256"/>
      <c r="F34" s="256"/>
      <c r="G34" s="190" t="s">
        <v>3</v>
      </c>
      <c r="H34" s="143"/>
      <c r="I34" s="180"/>
      <c r="J34" s="191"/>
      <c r="K34" s="137" t="s">
        <v>26</v>
      </c>
      <c r="L34" s="197"/>
      <c r="M34" s="185"/>
      <c r="O34" s="161"/>
    </row>
    <row r="35" spans="1:15" x14ac:dyDescent="0.25">
      <c r="A35" s="146" t="s">
        <v>31</v>
      </c>
      <c r="B35" s="57"/>
      <c r="C35" s="148"/>
      <c r="D35" s="182"/>
      <c r="E35" s="255"/>
      <c r="F35" s="255"/>
      <c r="G35" s="192" t="s">
        <v>4</v>
      </c>
      <c r="H35" s="183"/>
      <c r="I35" s="184"/>
      <c r="J35" s="10"/>
      <c r="K35" s="194"/>
      <c r="L35" s="109"/>
      <c r="M35" s="189"/>
      <c r="O35" s="161"/>
    </row>
    <row r="36" spans="1:15" x14ac:dyDescent="0.25">
      <c r="A36" s="66"/>
      <c r="B36" s="67"/>
      <c r="C36" s="68"/>
      <c r="D36" s="182"/>
      <c r="E36" s="186"/>
      <c r="F36" s="187"/>
      <c r="G36" s="192" t="s">
        <v>5</v>
      </c>
      <c r="H36" s="183"/>
      <c r="I36" s="184"/>
      <c r="J36" s="10"/>
      <c r="K36" s="137" t="s">
        <v>27</v>
      </c>
      <c r="L36" s="197"/>
      <c r="M36" s="181"/>
      <c r="O36" s="161"/>
    </row>
    <row r="37" spans="1:15" x14ac:dyDescent="0.25">
      <c r="A37" s="49"/>
      <c r="B37" s="72"/>
      <c r="C37" s="50"/>
      <c r="D37" s="182"/>
      <c r="E37" s="186"/>
      <c r="F37" s="187"/>
      <c r="G37" s="192" t="s">
        <v>6</v>
      </c>
      <c r="H37" s="183"/>
      <c r="I37" s="184"/>
      <c r="J37" s="10"/>
      <c r="K37" s="195"/>
      <c r="L37" s="187"/>
      <c r="M37" s="185"/>
      <c r="O37" s="161"/>
    </row>
    <row r="38" spans="1:15" x14ac:dyDescent="0.25">
      <c r="A38" s="61"/>
      <c r="B38" s="69"/>
      <c r="C38" s="76"/>
      <c r="D38" s="182"/>
      <c r="E38" s="186"/>
      <c r="F38" s="187"/>
      <c r="G38" s="192" t="s">
        <v>7</v>
      </c>
      <c r="H38" s="183"/>
      <c r="I38" s="184"/>
      <c r="J38" s="10"/>
      <c r="K38" s="146"/>
      <c r="L38" s="109"/>
      <c r="M38" s="189"/>
      <c r="O38" s="161"/>
    </row>
    <row r="39" spans="1:15" x14ac:dyDescent="0.25">
      <c r="A39" s="62"/>
      <c r="B39" s="70"/>
      <c r="C39" s="50"/>
      <c r="D39" s="182"/>
      <c r="E39" s="186"/>
      <c r="F39" s="187"/>
      <c r="G39" s="192" t="s">
        <v>8</v>
      </c>
      <c r="H39" s="183"/>
      <c r="I39" s="184"/>
      <c r="J39" s="10"/>
      <c r="K39" s="137" t="s">
        <v>19</v>
      </c>
      <c r="L39" s="197"/>
      <c r="M39" s="181"/>
      <c r="O39" s="161"/>
    </row>
    <row r="40" spans="1:15" x14ac:dyDescent="0.25">
      <c r="A40" s="62"/>
      <c r="B40" s="70"/>
      <c r="C40" s="64"/>
      <c r="D40" s="182"/>
      <c r="E40" s="186"/>
      <c r="F40" s="187"/>
      <c r="G40" s="192" t="s">
        <v>9</v>
      </c>
      <c r="H40" s="183"/>
      <c r="I40" s="184"/>
      <c r="J40" s="10"/>
      <c r="K40" s="195"/>
      <c r="L40" s="187"/>
      <c r="M40" s="185"/>
      <c r="O40" s="161"/>
    </row>
    <row r="41" spans="1:15" x14ac:dyDescent="0.25">
      <c r="A41" s="63"/>
      <c r="B41" s="60"/>
      <c r="C41" s="65"/>
      <c r="D41" s="188"/>
      <c r="E41" s="51"/>
      <c r="F41" s="109"/>
      <c r="G41" s="193" t="s">
        <v>10</v>
      </c>
      <c r="H41" s="57"/>
      <c r="I41" s="139"/>
      <c r="J41" s="53"/>
      <c r="K41" s="146" t="e">
        <f>L4</f>
        <v>#REF!</v>
      </c>
      <c r="L41" s="109"/>
      <c r="M41" s="189"/>
      <c r="O41" s="161"/>
    </row>
    <row r="42" spans="1:15" x14ac:dyDescent="0.25">
      <c r="O42" s="161"/>
    </row>
  </sheetData>
  <mergeCells count="20">
    <mergeCell ref="B21:C21"/>
    <mergeCell ref="D21:E21"/>
    <mergeCell ref="F21:G21"/>
    <mergeCell ref="H21:I21"/>
    <mergeCell ref="E34:F34"/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A1:F1"/>
    <mergeCell ref="A4:C4"/>
    <mergeCell ref="B18:C18"/>
    <mergeCell ref="D18:E18"/>
    <mergeCell ref="F18:G18"/>
    <mergeCell ref="H18:I18"/>
  </mergeCells>
  <conditionalFormatting sqref="E7 E9 E11">
    <cfRule type="cellIs" dxfId="0" priority="1" stopIfTrue="1" operator="equal">
      <formula>"Bye"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7EB46-C4A5-488B-B3B0-0A67180C8974}">
  <dimension ref="A1:G81"/>
  <sheetViews>
    <sheetView tabSelected="1" workbookViewId="0">
      <selection activeCell="A3" sqref="A3:G3"/>
    </sheetView>
  </sheetViews>
  <sheetFormatPr defaultRowHeight="14.4" x14ac:dyDescent="0.3"/>
  <cols>
    <col min="1" max="1" width="5.6640625" style="269" customWidth="1"/>
    <col min="2" max="2" width="6.5546875" style="269" customWidth="1"/>
    <col min="3" max="3" width="8.5546875" style="270" customWidth="1"/>
    <col min="4" max="4" width="5.6640625" style="269" customWidth="1"/>
    <col min="5" max="5" width="25" style="269" customWidth="1"/>
    <col min="6" max="6" width="22.109375" style="269" customWidth="1"/>
    <col min="7" max="7" width="12" style="269" customWidth="1"/>
    <col min="8" max="16384" width="8.88671875" style="258"/>
  </cols>
  <sheetData>
    <row r="1" spans="1:7" ht="45" customHeight="1" x14ac:dyDescent="0.3">
      <c r="A1" s="257" t="s">
        <v>212</v>
      </c>
      <c r="B1" s="257"/>
      <c r="C1" s="257"/>
      <c r="D1" s="257"/>
      <c r="E1" s="257"/>
      <c r="F1" s="257"/>
      <c r="G1" s="257"/>
    </row>
    <row r="2" spans="1:7" ht="46.5" customHeight="1" x14ac:dyDescent="0.3">
      <c r="A2" s="259" t="s">
        <v>213</v>
      </c>
      <c r="B2" s="260"/>
      <c r="C2" s="260"/>
      <c r="D2" s="260"/>
      <c r="E2" s="260"/>
      <c r="F2" s="260"/>
      <c r="G2" s="261"/>
    </row>
    <row r="3" spans="1:7" ht="48" customHeight="1" x14ac:dyDescent="0.3">
      <c r="A3" s="262"/>
      <c r="B3" s="262"/>
      <c r="C3" s="262"/>
      <c r="D3" s="262"/>
      <c r="E3" s="262"/>
      <c r="F3" s="262"/>
      <c r="G3" s="262"/>
    </row>
    <row r="4" spans="1:7" ht="21.9" customHeight="1" x14ac:dyDescent="0.3">
      <c r="A4" s="263">
        <v>0.375</v>
      </c>
      <c r="B4" s="264"/>
      <c r="C4" s="264" t="s">
        <v>214</v>
      </c>
      <c r="D4" s="264"/>
      <c r="E4" s="264" t="s">
        <v>215</v>
      </c>
      <c r="F4" s="264" t="s">
        <v>216</v>
      </c>
      <c r="G4" s="264"/>
    </row>
    <row r="5" spans="1:7" ht="21.9" customHeight="1" x14ac:dyDescent="0.3">
      <c r="A5" s="264"/>
      <c r="B5" s="264"/>
      <c r="C5" s="264"/>
      <c r="D5" s="264"/>
      <c r="E5" s="264" t="s">
        <v>217</v>
      </c>
      <c r="F5" s="264" t="s">
        <v>218</v>
      </c>
      <c r="G5" s="264"/>
    </row>
    <row r="6" spans="1:7" ht="21.9" customHeight="1" x14ac:dyDescent="0.3">
      <c r="A6" s="264"/>
      <c r="B6" s="264"/>
      <c r="C6" s="264" t="s">
        <v>219</v>
      </c>
      <c r="D6" s="264"/>
      <c r="E6" s="264" t="s">
        <v>220</v>
      </c>
      <c r="F6" s="264" t="s">
        <v>221</v>
      </c>
      <c r="G6" s="264"/>
    </row>
    <row r="7" spans="1:7" ht="21.9" customHeight="1" x14ac:dyDescent="0.3">
      <c r="A7" s="264"/>
      <c r="B7" s="264"/>
      <c r="C7" s="264"/>
      <c r="D7" s="264"/>
      <c r="E7" s="264" t="s">
        <v>222</v>
      </c>
      <c r="F7" s="264" t="s">
        <v>223</v>
      </c>
      <c r="G7" s="264"/>
    </row>
    <row r="8" spans="1:7" ht="21.9" customHeight="1" x14ac:dyDescent="0.3">
      <c r="A8" s="263"/>
      <c r="B8" s="264"/>
      <c r="C8" s="264"/>
      <c r="D8" s="264"/>
      <c r="E8" s="264" t="s">
        <v>224</v>
      </c>
      <c r="F8" s="264" t="s">
        <v>225</v>
      </c>
      <c r="G8" s="264"/>
    </row>
    <row r="9" spans="1:7" ht="21.9" customHeight="1" x14ac:dyDescent="0.3">
      <c r="A9" s="264"/>
      <c r="B9" s="264"/>
      <c r="C9" s="264"/>
      <c r="D9" s="264"/>
      <c r="E9" s="264" t="s">
        <v>226</v>
      </c>
      <c r="F9" s="264" t="s">
        <v>227</v>
      </c>
      <c r="G9" s="264"/>
    </row>
    <row r="10" spans="1:7" ht="21.9" customHeight="1" x14ac:dyDescent="0.3">
      <c r="A10" s="263">
        <v>0.38541666666666669</v>
      </c>
      <c r="B10" s="264"/>
      <c r="C10" s="264" t="s">
        <v>228</v>
      </c>
      <c r="D10" s="264"/>
      <c r="E10" s="264" t="s">
        <v>229</v>
      </c>
      <c r="F10" s="264" t="s">
        <v>216</v>
      </c>
      <c r="G10" s="264"/>
    </row>
    <row r="11" spans="1:7" ht="21.9" customHeight="1" x14ac:dyDescent="0.3">
      <c r="A11" s="264"/>
      <c r="B11" s="264"/>
      <c r="C11" s="264"/>
      <c r="D11" s="264"/>
      <c r="E11" s="264" t="s">
        <v>218</v>
      </c>
      <c r="F11" s="264" t="s">
        <v>215</v>
      </c>
      <c r="G11" s="264"/>
    </row>
    <row r="12" spans="1:7" ht="21.9" customHeight="1" x14ac:dyDescent="0.3">
      <c r="A12" s="263">
        <v>0.39583333333333331</v>
      </c>
      <c r="B12" s="264"/>
      <c r="C12" s="264" t="s">
        <v>230</v>
      </c>
      <c r="D12" s="264"/>
      <c r="E12" s="264" t="s">
        <v>231</v>
      </c>
      <c r="F12" s="264" t="s">
        <v>232</v>
      </c>
      <c r="G12" s="264"/>
    </row>
    <row r="13" spans="1:7" ht="21.9" customHeight="1" x14ac:dyDescent="0.3">
      <c r="A13" s="264"/>
      <c r="B13" s="264"/>
      <c r="C13" s="264" t="s">
        <v>233</v>
      </c>
      <c r="D13" s="264"/>
      <c r="E13" s="264" t="s">
        <v>234</v>
      </c>
      <c r="F13" s="264" t="s">
        <v>235</v>
      </c>
      <c r="G13" s="264"/>
    </row>
    <row r="14" spans="1:7" ht="21.9" customHeight="1" x14ac:dyDescent="0.3">
      <c r="A14" s="264"/>
      <c r="B14" s="264"/>
      <c r="C14" s="264"/>
      <c r="D14" s="264"/>
      <c r="E14" s="264" t="s">
        <v>236</v>
      </c>
      <c r="F14" s="264" t="s">
        <v>237</v>
      </c>
      <c r="G14" s="264"/>
    </row>
    <row r="15" spans="1:7" ht="21.9" customHeight="1" x14ac:dyDescent="0.3">
      <c r="A15" s="264"/>
      <c r="B15" s="264"/>
      <c r="C15" s="264" t="s">
        <v>238</v>
      </c>
      <c r="D15" s="264"/>
      <c r="E15" s="264" t="s">
        <v>239</v>
      </c>
      <c r="F15" s="264" t="s">
        <v>240</v>
      </c>
      <c r="G15" s="264"/>
    </row>
    <row r="16" spans="1:7" ht="21.9" customHeight="1" x14ac:dyDescent="0.3">
      <c r="A16" s="263">
        <v>0.39583333333333331</v>
      </c>
      <c r="B16" s="264"/>
      <c r="C16" s="264" t="s">
        <v>214</v>
      </c>
      <c r="D16" s="264"/>
      <c r="E16" s="264" t="s">
        <v>215</v>
      </c>
      <c r="F16" s="264" t="s">
        <v>217</v>
      </c>
      <c r="G16" s="264"/>
    </row>
    <row r="17" spans="1:7" ht="21.9" customHeight="1" x14ac:dyDescent="0.3">
      <c r="A17" s="264"/>
      <c r="B17" s="264"/>
      <c r="C17" s="264"/>
      <c r="D17" s="264"/>
      <c r="E17" s="264" t="s">
        <v>229</v>
      </c>
      <c r="F17" s="264" t="s">
        <v>218</v>
      </c>
      <c r="G17" s="264"/>
    </row>
    <row r="18" spans="1:7" ht="21.9" customHeight="1" x14ac:dyDescent="0.3">
      <c r="A18" s="263">
        <v>0.41666666666666669</v>
      </c>
      <c r="B18" s="264"/>
      <c r="C18" s="264" t="s">
        <v>219</v>
      </c>
      <c r="D18" s="264"/>
      <c r="E18" s="264" t="s">
        <v>241</v>
      </c>
      <c r="F18" s="264" t="s">
        <v>221</v>
      </c>
      <c r="G18" s="264"/>
    </row>
    <row r="19" spans="1:7" ht="21.9" customHeight="1" x14ac:dyDescent="0.3">
      <c r="A19" s="264"/>
      <c r="B19" s="264"/>
      <c r="C19" s="264"/>
      <c r="D19" s="264"/>
      <c r="E19" s="264" t="s">
        <v>242</v>
      </c>
      <c r="F19" s="264" t="s">
        <v>223</v>
      </c>
      <c r="G19" s="264"/>
    </row>
    <row r="20" spans="1:7" ht="21.9" customHeight="1" x14ac:dyDescent="0.3">
      <c r="A20" s="263"/>
      <c r="B20" s="264"/>
      <c r="C20" s="264"/>
      <c r="D20" s="264"/>
      <c r="E20" s="264" t="s">
        <v>243</v>
      </c>
      <c r="F20" s="264" t="s">
        <v>225</v>
      </c>
      <c r="G20" s="264"/>
    </row>
    <row r="21" spans="1:7" ht="21.9" customHeight="1" x14ac:dyDescent="0.3">
      <c r="A21" s="264"/>
      <c r="B21" s="264"/>
      <c r="C21" s="264"/>
      <c r="D21" s="264"/>
      <c r="E21" s="264" t="s">
        <v>244</v>
      </c>
      <c r="F21" s="264" t="s">
        <v>227</v>
      </c>
      <c r="G21" s="264"/>
    </row>
    <row r="22" spans="1:7" ht="21.9" customHeight="1" x14ac:dyDescent="0.3">
      <c r="A22" s="263">
        <v>0.41666666666666669</v>
      </c>
      <c r="B22" s="264"/>
      <c r="C22" s="264" t="s">
        <v>214</v>
      </c>
      <c r="D22" s="264"/>
      <c r="E22" s="264" t="s">
        <v>218</v>
      </c>
      <c r="F22" s="264" t="s">
        <v>216</v>
      </c>
      <c r="G22" s="264"/>
    </row>
    <row r="23" spans="1:7" ht="21.9" customHeight="1" x14ac:dyDescent="0.3">
      <c r="A23" s="264"/>
      <c r="B23" s="264"/>
      <c r="C23" s="264"/>
      <c r="D23" s="264"/>
      <c r="E23" s="264" t="s">
        <v>217</v>
      </c>
      <c r="F23" s="264" t="s">
        <v>229</v>
      </c>
      <c r="G23" s="264"/>
    </row>
    <row r="24" spans="1:7" ht="21.9" customHeight="1" x14ac:dyDescent="0.3">
      <c r="A24" s="263">
        <v>0.4375</v>
      </c>
      <c r="B24" s="264"/>
      <c r="C24" s="264" t="s">
        <v>230</v>
      </c>
      <c r="D24" s="264"/>
      <c r="E24" s="264" t="s">
        <v>245</v>
      </c>
      <c r="F24" s="264" t="s">
        <v>232</v>
      </c>
      <c r="G24" s="264"/>
    </row>
    <row r="25" spans="1:7" ht="21.9" customHeight="1" x14ac:dyDescent="0.3">
      <c r="A25" s="264"/>
      <c r="B25" s="264"/>
      <c r="C25" s="264" t="s">
        <v>246</v>
      </c>
      <c r="D25" s="264"/>
      <c r="E25" s="264" t="s">
        <v>234</v>
      </c>
      <c r="F25" s="264" t="s">
        <v>237</v>
      </c>
      <c r="G25" s="264"/>
    </row>
    <row r="26" spans="1:7" ht="21.9" customHeight="1" x14ac:dyDescent="0.3">
      <c r="A26" s="264"/>
      <c r="B26" s="264"/>
      <c r="C26" s="264"/>
      <c r="D26" s="264"/>
      <c r="E26" s="264" t="s">
        <v>236</v>
      </c>
      <c r="F26" s="264" t="s">
        <v>235</v>
      </c>
      <c r="G26" s="264"/>
    </row>
    <row r="27" spans="1:7" ht="21.9" customHeight="1" x14ac:dyDescent="0.3">
      <c r="A27" s="264"/>
      <c r="B27" s="264"/>
      <c r="C27" s="264" t="s">
        <v>247</v>
      </c>
      <c r="D27" s="264"/>
      <c r="E27" s="264" t="s">
        <v>240</v>
      </c>
      <c r="F27" s="264" t="s">
        <v>248</v>
      </c>
      <c r="G27" s="264"/>
    </row>
    <row r="28" spans="1:7" ht="21.9" customHeight="1" x14ac:dyDescent="0.3">
      <c r="A28" s="263"/>
      <c r="B28" s="264"/>
      <c r="C28" s="264" t="s">
        <v>214</v>
      </c>
      <c r="D28" s="264"/>
      <c r="E28" s="264" t="s">
        <v>229</v>
      </c>
      <c r="F28" s="264" t="s">
        <v>215</v>
      </c>
      <c r="G28" s="264"/>
    </row>
    <row r="29" spans="1:7" ht="21.9" customHeight="1" x14ac:dyDescent="0.3">
      <c r="A29" s="264"/>
      <c r="B29" s="264"/>
      <c r="C29" s="264"/>
      <c r="D29" s="264"/>
      <c r="E29" s="264" t="s">
        <v>217</v>
      </c>
      <c r="F29" s="264" t="s">
        <v>216</v>
      </c>
      <c r="G29" s="264"/>
    </row>
    <row r="30" spans="1:7" ht="21.9" customHeight="1" x14ac:dyDescent="0.3">
      <c r="A30" s="263">
        <v>0.45833333333333331</v>
      </c>
      <c r="B30" s="264"/>
      <c r="C30" s="264" t="s">
        <v>249</v>
      </c>
      <c r="D30" s="264"/>
      <c r="E30" s="264" t="s">
        <v>241</v>
      </c>
      <c r="F30" s="264" t="s">
        <v>220</v>
      </c>
      <c r="G30" s="264"/>
    </row>
    <row r="31" spans="1:7" ht="21.9" customHeight="1" x14ac:dyDescent="0.3">
      <c r="A31" s="264"/>
      <c r="B31" s="264"/>
      <c r="C31" s="264"/>
      <c r="D31" s="264"/>
      <c r="E31" s="264" t="s">
        <v>242</v>
      </c>
      <c r="F31" s="264" t="s">
        <v>222</v>
      </c>
      <c r="G31" s="264"/>
    </row>
    <row r="32" spans="1:7" ht="21.9" customHeight="1" x14ac:dyDescent="0.3">
      <c r="A32" s="263"/>
      <c r="B32" s="264"/>
      <c r="C32" s="264"/>
      <c r="D32" s="264"/>
      <c r="E32" s="264" t="s">
        <v>243</v>
      </c>
      <c r="F32" s="264" t="s">
        <v>224</v>
      </c>
      <c r="G32" s="264"/>
    </row>
    <row r="33" spans="1:7" ht="21.9" customHeight="1" x14ac:dyDescent="0.3">
      <c r="A33" s="264"/>
      <c r="B33" s="264"/>
      <c r="C33" s="264"/>
      <c r="D33" s="264"/>
      <c r="E33" s="264" t="s">
        <v>244</v>
      </c>
      <c r="F33" s="264" t="s">
        <v>226</v>
      </c>
      <c r="G33" s="264"/>
    </row>
    <row r="34" spans="1:7" ht="21.9" customHeight="1" x14ac:dyDescent="0.3">
      <c r="A34" s="263">
        <v>0.47916666666666669</v>
      </c>
      <c r="B34" s="264"/>
      <c r="C34" s="264" t="s">
        <v>233</v>
      </c>
      <c r="D34" s="264"/>
      <c r="E34" s="264" t="s">
        <v>234</v>
      </c>
      <c r="F34" s="264" t="s">
        <v>236</v>
      </c>
      <c r="G34" s="264"/>
    </row>
    <row r="35" spans="1:7" ht="21.9" customHeight="1" x14ac:dyDescent="0.3">
      <c r="A35" s="264"/>
      <c r="B35" s="264"/>
      <c r="C35" s="264"/>
      <c r="D35" s="264"/>
      <c r="E35" s="264" t="s">
        <v>235</v>
      </c>
      <c r="F35" s="264" t="s">
        <v>237</v>
      </c>
      <c r="G35" s="264"/>
    </row>
    <row r="36" spans="1:7" ht="21.9" customHeight="1" x14ac:dyDescent="0.3">
      <c r="A36" s="263"/>
      <c r="B36" s="264"/>
      <c r="C36" s="264" t="s">
        <v>230</v>
      </c>
      <c r="D36" s="264"/>
      <c r="E36" s="264" t="s">
        <v>231</v>
      </c>
      <c r="F36" s="264" t="s">
        <v>245</v>
      </c>
      <c r="G36" s="264"/>
    </row>
    <row r="37" spans="1:7" ht="21.9" customHeight="1" x14ac:dyDescent="0.3">
      <c r="A37" s="264"/>
      <c r="B37" s="264"/>
      <c r="C37" s="264" t="s">
        <v>238</v>
      </c>
      <c r="D37" s="264"/>
      <c r="E37" s="264" t="s">
        <v>248</v>
      </c>
      <c r="F37" s="264" t="s">
        <v>239</v>
      </c>
      <c r="G37" s="264"/>
    </row>
    <row r="38" spans="1:7" ht="21.9" customHeight="1" x14ac:dyDescent="0.3">
      <c r="A38" s="264"/>
      <c r="B38" s="264"/>
      <c r="C38" s="264" t="s">
        <v>250</v>
      </c>
      <c r="D38" s="264"/>
      <c r="E38" s="264" t="s">
        <v>37</v>
      </c>
      <c r="F38" s="264"/>
      <c r="G38" s="264"/>
    </row>
    <row r="39" spans="1:7" ht="21.9" customHeight="1" x14ac:dyDescent="0.3">
      <c r="A39" s="264"/>
      <c r="B39" s="264"/>
      <c r="C39" s="264"/>
      <c r="D39" s="264"/>
      <c r="E39" s="264" t="s">
        <v>37</v>
      </c>
      <c r="F39" s="264"/>
      <c r="G39" s="264"/>
    </row>
    <row r="40" spans="1:7" ht="21.9" customHeight="1" x14ac:dyDescent="0.3">
      <c r="A40" s="263">
        <v>0.5</v>
      </c>
      <c r="B40" s="264"/>
      <c r="C40" s="264" t="s">
        <v>251</v>
      </c>
      <c r="D40" s="264"/>
      <c r="E40" s="264" t="s">
        <v>252</v>
      </c>
      <c r="F40" s="264" t="s">
        <v>253</v>
      </c>
      <c r="G40" s="264"/>
    </row>
    <row r="41" spans="1:7" ht="21.9" customHeight="1" x14ac:dyDescent="0.3">
      <c r="A41" s="264"/>
      <c r="B41" s="264"/>
      <c r="C41" s="264"/>
      <c r="D41" s="264"/>
      <c r="E41" s="264" t="s">
        <v>254</v>
      </c>
      <c r="F41" s="264" t="s">
        <v>255</v>
      </c>
      <c r="G41" s="264"/>
    </row>
    <row r="42" spans="1:7" ht="21.9" customHeight="1" x14ac:dyDescent="0.3">
      <c r="A42" s="264"/>
      <c r="B42" s="264"/>
      <c r="C42" s="264"/>
      <c r="D42" s="264"/>
      <c r="E42" s="264" t="s">
        <v>256</v>
      </c>
      <c r="F42" s="264" t="s">
        <v>257</v>
      </c>
      <c r="G42" s="264"/>
    </row>
    <row r="43" spans="1:7" ht="21.9" customHeight="1" x14ac:dyDescent="0.3">
      <c r="A43" s="264"/>
      <c r="B43" s="264"/>
      <c r="C43" s="264"/>
      <c r="D43" s="264"/>
      <c r="E43" s="264" t="s">
        <v>258</v>
      </c>
      <c r="F43" s="264" t="s">
        <v>259</v>
      </c>
      <c r="G43" s="264"/>
    </row>
    <row r="44" spans="1:7" ht="21.9" customHeight="1" x14ac:dyDescent="0.3">
      <c r="A44" s="264"/>
      <c r="B44" s="264"/>
      <c r="C44" s="264"/>
      <c r="D44" s="264"/>
      <c r="E44" s="264" t="s">
        <v>260</v>
      </c>
      <c r="F44" s="264" t="s">
        <v>261</v>
      </c>
      <c r="G44" s="264"/>
    </row>
    <row r="45" spans="1:7" ht="21.9" customHeight="1" x14ac:dyDescent="0.3">
      <c r="A45" s="264"/>
      <c r="B45" s="264"/>
      <c r="C45" s="264" t="s">
        <v>262</v>
      </c>
      <c r="D45" s="264"/>
      <c r="E45" s="264" t="s">
        <v>263</v>
      </c>
      <c r="F45" s="264" t="s">
        <v>264</v>
      </c>
      <c r="G45" s="264"/>
    </row>
    <row r="46" spans="1:7" ht="21.9" customHeight="1" x14ac:dyDescent="0.3">
      <c r="A46" s="263">
        <v>0.52083333333333337</v>
      </c>
      <c r="B46" s="264"/>
      <c r="C46" s="264" t="s">
        <v>219</v>
      </c>
      <c r="D46" s="264"/>
      <c r="E46" s="264" t="s">
        <v>36</v>
      </c>
      <c r="F46" s="264"/>
      <c r="G46" s="264"/>
    </row>
    <row r="47" spans="1:7" ht="21.9" customHeight="1" x14ac:dyDescent="0.3">
      <c r="A47" s="265"/>
      <c r="B47" s="264"/>
      <c r="C47" s="264" t="s">
        <v>265</v>
      </c>
      <c r="D47" s="264"/>
      <c r="E47" s="264" t="s">
        <v>266</v>
      </c>
      <c r="F47" s="264" t="s">
        <v>267</v>
      </c>
      <c r="G47" s="264"/>
    </row>
    <row r="48" spans="1:7" ht="21.9" customHeight="1" x14ac:dyDescent="0.3">
      <c r="A48" s="265"/>
      <c r="B48" s="264"/>
      <c r="C48" s="264"/>
      <c r="D48" s="264"/>
      <c r="E48" s="264" t="s">
        <v>268</v>
      </c>
      <c r="F48" s="264" t="s">
        <v>269</v>
      </c>
      <c r="G48" s="264"/>
    </row>
    <row r="49" spans="1:7" ht="21.9" customHeight="1" x14ac:dyDescent="0.3">
      <c r="A49" s="265"/>
      <c r="B49" s="264"/>
      <c r="C49" s="264" t="s">
        <v>270</v>
      </c>
      <c r="D49" s="264"/>
      <c r="E49" s="264" t="s">
        <v>271</v>
      </c>
      <c r="F49" s="264" t="s">
        <v>272</v>
      </c>
      <c r="G49" s="264"/>
    </row>
    <row r="50" spans="1:7" ht="21.9" customHeight="1" x14ac:dyDescent="0.3">
      <c r="A50" s="265"/>
      <c r="B50" s="264"/>
      <c r="C50" s="264"/>
      <c r="D50" s="264"/>
      <c r="E50" s="264" t="s">
        <v>273</v>
      </c>
      <c r="F50" s="264" t="s">
        <v>274</v>
      </c>
      <c r="G50" s="264"/>
    </row>
    <row r="51" spans="1:7" ht="21.9" customHeight="1" x14ac:dyDescent="0.3">
      <c r="A51" s="265"/>
      <c r="B51" s="264"/>
      <c r="C51" s="264" t="s">
        <v>275</v>
      </c>
      <c r="D51" s="264"/>
      <c r="E51" s="264" t="s">
        <v>276</v>
      </c>
      <c r="F51" s="264" t="s">
        <v>277</v>
      </c>
      <c r="G51" s="264"/>
    </row>
    <row r="52" spans="1:7" ht="21.9" customHeight="1" x14ac:dyDescent="0.3">
      <c r="A52" s="265" t="s">
        <v>278</v>
      </c>
      <c r="B52" s="258"/>
      <c r="C52" s="266" t="s">
        <v>279</v>
      </c>
      <c r="D52" s="267"/>
      <c r="E52" s="267" t="s">
        <v>252</v>
      </c>
      <c r="F52" s="267" t="s">
        <v>255</v>
      </c>
      <c r="G52" s="264"/>
    </row>
    <row r="53" spans="1:7" ht="21.9" customHeight="1" x14ac:dyDescent="0.3">
      <c r="A53" s="265"/>
      <c r="B53" s="258"/>
      <c r="C53" s="268"/>
      <c r="D53" s="265"/>
      <c r="E53" s="265" t="s">
        <v>254</v>
      </c>
      <c r="F53" s="265" t="s">
        <v>253</v>
      </c>
      <c r="G53" s="264"/>
    </row>
    <row r="54" spans="1:7" ht="21.9" customHeight="1" x14ac:dyDescent="0.3">
      <c r="A54" s="265"/>
      <c r="B54" s="265"/>
      <c r="C54" s="268"/>
      <c r="D54" s="265"/>
      <c r="E54" s="265" t="s">
        <v>256</v>
      </c>
      <c r="F54" s="265" t="s">
        <v>259</v>
      </c>
      <c r="G54" s="265"/>
    </row>
    <row r="55" spans="1:7" ht="21.9" customHeight="1" x14ac:dyDescent="0.3">
      <c r="A55" s="265"/>
      <c r="B55" s="265"/>
      <c r="C55" s="268"/>
      <c r="D55" s="265"/>
      <c r="E55" s="265" t="s">
        <v>258</v>
      </c>
      <c r="F55" s="265" t="s">
        <v>257</v>
      </c>
      <c r="G55" s="265"/>
    </row>
    <row r="56" spans="1:7" ht="21.9" customHeight="1" x14ac:dyDescent="0.3">
      <c r="A56" s="265"/>
      <c r="B56" s="265"/>
      <c r="C56" s="268"/>
      <c r="D56" s="265"/>
      <c r="E56" s="265" t="s">
        <v>280</v>
      </c>
      <c r="F56" s="265" t="s">
        <v>261</v>
      </c>
      <c r="G56" s="265"/>
    </row>
    <row r="57" spans="1:7" ht="21.9" customHeight="1" x14ac:dyDescent="0.3">
      <c r="A57" s="265"/>
      <c r="B57" s="265"/>
      <c r="C57" s="268" t="s">
        <v>281</v>
      </c>
      <c r="D57" s="265"/>
      <c r="E57" s="265" t="s">
        <v>282</v>
      </c>
      <c r="F57" s="265" t="s">
        <v>264</v>
      </c>
      <c r="G57" s="265"/>
    </row>
    <row r="58" spans="1:7" ht="21.9" customHeight="1" x14ac:dyDescent="0.3">
      <c r="A58" s="265" t="s">
        <v>283</v>
      </c>
      <c r="B58" s="265"/>
      <c r="C58" s="268" t="s">
        <v>265</v>
      </c>
      <c r="D58" s="265"/>
      <c r="E58" s="265" t="s">
        <v>266</v>
      </c>
      <c r="F58" s="265" t="s">
        <v>269</v>
      </c>
      <c r="G58" s="265"/>
    </row>
    <row r="59" spans="1:7" ht="21.9" customHeight="1" x14ac:dyDescent="0.3">
      <c r="A59" s="265"/>
      <c r="B59" s="265"/>
      <c r="C59" s="268"/>
      <c r="D59" s="265"/>
      <c r="E59" s="265" t="s">
        <v>268</v>
      </c>
      <c r="F59" s="265" t="s">
        <v>267</v>
      </c>
      <c r="G59" s="265"/>
    </row>
    <row r="60" spans="1:7" ht="21.9" customHeight="1" x14ac:dyDescent="0.3">
      <c r="A60" s="265"/>
      <c r="B60" s="265"/>
      <c r="C60" s="268" t="s">
        <v>284</v>
      </c>
      <c r="D60" s="265"/>
      <c r="E60" s="265" t="s">
        <v>271</v>
      </c>
      <c r="F60" s="265" t="s">
        <v>274</v>
      </c>
      <c r="G60" s="265"/>
    </row>
    <row r="61" spans="1:7" ht="21.9" customHeight="1" x14ac:dyDescent="0.3">
      <c r="A61" s="265"/>
      <c r="B61" s="265"/>
      <c r="C61" s="268"/>
      <c r="D61" s="265"/>
      <c r="E61" s="265" t="s">
        <v>273</v>
      </c>
      <c r="F61" s="265" t="s">
        <v>272</v>
      </c>
      <c r="G61" s="265"/>
    </row>
    <row r="62" spans="1:7" ht="21.9" customHeight="1" x14ac:dyDescent="0.3">
      <c r="A62" s="265"/>
      <c r="B62" s="265"/>
      <c r="C62" s="268" t="s">
        <v>275</v>
      </c>
      <c r="D62" s="265"/>
      <c r="E62" s="265" t="s">
        <v>285</v>
      </c>
      <c r="F62" s="265" t="s">
        <v>277</v>
      </c>
      <c r="G62" s="265"/>
    </row>
    <row r="63" spans="1:7" ht="21.9" customHeight="1" x14ac:dyDescent="0.3">
      <c r="A63" s="265" t="s">
        <v>286</v>
      </c>
      <c r="B63" s="265"/>
      <c r="C63" s="268" t="s">
        <v>279</v>
      </c>
      <c r="D63" s="265"/>
      <c r="E63" s="265" t="s">
        <v>252</v>
      </c>
      <c r="F63" s="265" t="s">
        <v>254</v>
      </c>
      <c r="G63" s="265"/>
    </row>
    <row r="64" spans="1:7" ht="21.9" customHeight="1" x14ac:dyDescent="0.3">
      <c r="A64" s="265"/>
      <c r="B64" s="265"/>
      <c r="C64" s="268"/>
      <c r="D64" s="265"/>
      <c r="E64" s="265" t="s">
        <v>255</v>
      </c>
      <c r="F64" s="265" t="s">
        <v>253</v>
      </c>
      <c r="G64" s="265"/>
    </row>
    <row r="65" spans="1:7" ht="21.9" customHeight="1" x14ac:dyDescent="0.3">
      <c r="A65" s="265"/>
      <c r="B65" s="265"/>
      <c r="C65" s="268"/>
      <c r="D65" s="265"/>
      <c r="E65" s="265" t="s">
        <v>256</v>
      </c>
      <c r="F65" s="265" t="s">
        <v>258</v>
      </c>
      <c r="G65" s="265"/>
    </row>
    <row r="66" spans="1:7" ht="21.9" customHeight="1" x14ac:dyDescent="0.3">
      <c r="A66" s="265"/>
      <c r="B66" s="265"/>
      <c r="C66" s="268"/>
      <c r="D66" s="265"/>
      <c r="E66" s="265" t="s">
        <v>259</v>
      </c>
      <c r="F66" s="265" t="s">
        <v>257</v>
      </c>
      <c r="G66" s="265"/>
    </row>
    <row r="67" spans="1:7" ht="21.9" customHeight="1" x14ac:dyDescent="0.3">
      <c r="A67" s="265"/>
      <c r="B67" s="265"/>
      <c r="C67" s="268"/>
      <c r="D67" s="265"/>
      <c r="E67" s="265" t="s">
        <v>280</v>
      </c>
      <c r="F67" s="265" t="s">
        <v>260</v>
      </c>
      <c r="G67" s="265"/>
    </row>
    <row r="68" spans="1:7" ht="21.9" customHeight="1" x14ac:dyDescent="0.3">
      <c r="A68" s="265"/>
      <c r="B68" s="265"/>
      <c r="C68" s="268" t="s">
        <v>287</v>
      </c>
      <c r="D68" s="265"/>
      <c r="E68" s="265" t="s">
        <v>282</v>
      </c>
      <c r="F68" s="265" t="s">
        <v>263</v>
      </c>
      <c r="G68" s="265"/>
    </row>
    <row r="69" spans="1:7" ht="21.9" customHeight="1" x14ac:dyDescent="0.3">
      <c r="A69" s="265" t="s">
        <v>288</v>
      </c>
      <c r="B69" s="265"/>
      <c r="C69" s="268" t="s">
        <v>289</v>
      </c>
      <c r="D69" s="265"/>
      <c r="E69" s="265" t="s">
        <v>266</v>
      </c>
      <c r="F69" s="265" t="s">
        <v>268</v>
      </c>
      <c r="G69" s="265"/>
    </row>
    <row r="70" spans="1:7" ht="21.9" customHeight="1" x14ac:dyDescent="0.3">
      <c r="A70" s="265"/>
      <c r="B70" s="265"/>
      <c r="C70" s="268"/>
      <c r="D70" s="265"/>
      <c r="E70" s="265" t="s">
        <v>269</v>
      </c>
      <c r="F70" s="265" t="s">
        <v>267</v>
      </c>
      <c r="G70" s="265"/>
    </row>
    <row r="71" spans="1:7" ht="21.9" customHeight="1" x14ac:dyDescent="0.3">
      <c r="A71" s="265"/>
      <c r="B71" s="265"/>
      <c r="C71" s="268" t="s">
        <v>284</v>
      </c>
      <c r="D71" s="265"/>
      <c r="E71" s="265" t="s">
        <v>271</v>
      </c>
      <c r="F71" s="265" t="s">
        <v>273</v>
      </c>
      <c r="G71" s="265"/>
    </row>
    <row r="72" spans="1:7" ht="21.9" customHeight="1" x14ac:dyDescent="0.3">
      <c r="A72" s="265"/>
      <c r="B72" s="265"/>
      <c r="C72" s="268"/>
      <c r="D72" s="265"/>
      <c r="E72" s="265" t="s">
        <v>272</v>
      </c>
      <c r="F72" s="265" t="s">
        <v>274</v>
      </c>
      <c r="G72" s="265"/>
    </row>
    <row r="73" spans="1:7" ht="21.75" customHeight="1" x14ac:dyDescent="0.3">
      <c r="A73" s="265"/>
      <c r="B73" s="265"/>
      <c r="C73" s="268" t="s">
        <v>290</v>
      </c>
      <c r="D73" s="265"/>
      <c r="E73" s="265" t="s">
        <v>285</v>
      </c>
      <c r="F73" s="265" t="s">
        <v>291</v>
      </c>
      <c r="G73" s="265"/>
    </row>
    <row r="74" spans="1:7" ht="22.5" customHeight="1" x14ac:dyDescent="0.3">
      <c r="A74" s="265" t="s">
        <v>292</v>
      </c>
      <c r="B74" s="265"/>
      <c r="C74" s="268" t="s">
        <v>293</v>
      </c>
      <c r="D74" s="265"/>
      <c r="E74" s="265" t="s">
        <v>37</v>
      </c>
      <c r="F74" s="265"/>
      <c r="G74" s="265"/>
    </row>
    <row r="75" spans="1:7" ht="22.5" customHeight="1" x14ac:dyDescent="0.3">
      <c r="A75" s="265"/>
      <c r="B75" s="265"/>
      <c r="C75" s="268"/>
      <c r="D75" s="265"/>
      <c r="E75" s="265" t="s">
        <v>37</v>
      </c>
      <c r="F75" s="265"/>
      <c r="G75" s="265"/>
    </row>
    <row r="76" spans="1:7" ht="22.5" customHeight="1" x14ac:dyDescent="0.3">
      <c r="A76" s="269" t="s">
        <v>294</v>
      </c>
      <c r="B76" s="265"/>
      <c r="C76" s="268" t="s">
        <v>295</v>
      </c>
      <c r="D76" s="265"/>
      <c r="E76" s="265" t="s">
        <v>36</v>
      </c>
      <c r="F76" s="265"/>
      <c r="G76" s="265"/>
    </row>
    <row r="77" spans="1:7" x14ac:dyDescent="0.3">
      <c r="A77" s="265"/>
      <c r="B77" s="265"/>
      <c r="C77" s="268"/>
      <c r="D77" s="265"/>
      <c r="E77" s="265"/>
      <c r="F77" s="265"/>
      <c r="G77" s="265"/>
    </row>
    <row r="78" spans="1:7" x14ac:dyDescent="0.3">
      <c r="A78" s="265"/>
      <c r="B78" s="265"/>
      <c r="C78" s="268"/>
      <c r="D78" s="265"/>
      <c r="E78" s="265"/>
      <c r="F78" s="265"/>
      <c r="G78" s="265"/>
    </row>
    <row r="79" spans="1:7" x14ac:dyDescent="0.3">
      <c r="A79" s="265"/>
      <c r="B79" s="265"/>
      <c r="C79" s="268"/>
      <c r="D79" s="265"/>
      <c r="E79" s="265"/>
      <c r="F79" s="265"/>
      <c r="G79" s="265"/>
    </row>
    <row r="80" spans="1:7" x14ac:dyDescent="0.3">
      <c r="A80" s="265"/>
      <c r="B80" s="265"/>
      <c r="C80" s="268"/>
      <c r="D80" s="265"/>
      <c r="E80" s="265"/>
      <c r="F80" s="265"/>
      <c r="G80" s="265"/>
    </row>
    <row r="81" spans="1:7" x14ac:dyDescent="0.3">
      <c r="A81" s="265"/>
      <c r="B81" s="265"/>
      <c r="C81" s="268"/>
      <c r="D81" s="265"/>
      <c r="E81" s="265"/>
      <c r="F81" s="265"/>
      <c r="G81" s="265"/>
    </row>
  </sheetData>
  <mergeCells count="3">
    <mergeCell ref="A1:G1"/>
    <mergeCell ref="A2:G2"/>
    <mergeCell ref="A3:G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68E2D-2008-4D21-95EC-36A98B7077C9}">
  <sheetPr codeName="Munka3">
    <tabColor indexed="11"/>
  </sheetPr>
  <dimension ref="A1:AK43"/>
  <sheetViews>
    <sheetView workbookViewId="0">
      <selection activeCell="I15" sqref="I15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11.6640625" customWidth="1"/>
    <col min="7" max="7" width="9.33203125" customWidth="1"/>
    <col min="8" max="8" width="7.109375" customWidth="1"/>
    <col min="9" max="9" width="23.6640625" customWidth="1"/>
    <col min="10" max="10" width="14.5546875" customWidth="1"/>
    <col min="11" max="12" width="8.5546875" customWidth="1"/>
    <col min="13" max="13" width="7.88671875" customWidth="1"/>
    <col min="15" max="15" width="5.109375" customWidth="1"/>
    <col min="16" max="16" width="11.5546875" customWidth="1"/>
    <col min="17" max="17" width="9.33203125" customWidth="1"/>
    <col min="25" max="37" width="0" hidden="1" customWidth="1"/>
  </cols>
  <sheetData>
    <row r="1" spans="1:37" ht="24.6" x14ac:dyDescent="0.25">
      <c r="A1" s="248" t="s">
        <v>76</v>
      </c>
      <c r="B1" s="248"/>
      <c r="C1" s="248"/>
      <c r="D1" s="248"/>
      <c r="E1" s="248"/>
      <c r="F1" s="248"/>
      <c r="G1" s="80"/>
      <c r="H1" s="83" t="s">
        <v>30</v>
      </c>
      <c r="I1" s="81"/>
      <c r="J1" s="82"/>
      <c r="L1" s="84"/>
      <c r="M1" s="157"/>
      <c r="N1" s="159"/>
      <c r="O1" s="159" t="s">
        <v>11</v>
      </c>
      <c r="P1" s="159"/>
      <c r="Q1" s="160"/>
      <c r="R1" s="159"/>
      <c r="S1" s="161"/>
      <c r="AB1" s="225" t="e">
        <f>IF(Y5=1,CONCATENATE(VLOOKUP(Y3,AA16:AH27,2)),CONCATENATE(VLOOKUP(Y3,AA2:AK13,2)))</f>
        <v>#REF!</v>
      </c>
      <c r="AC1" s="225" t="e">
        <f>IF(Y5=1,CONCATENATE(VLOOKUP(Y3,AA16:AK27,3)),CONCATENATE(VLOOKUP(Y3,AA2:AK13,3)))</f>
        <v>#REF!</v>
      </c>
      <c r="AD1" s="225" t="e">
        <f>IF(Y5=1,CONCATENATE(VLOOKUP(Y3,AA16:AK27,4)),CONCATENATE(VLOOKUP(Y3,AA2:AK13,4)))</f>
        <v>#REF!</v>
      </c>
      <c r="AE1" s="225" t="e">
        <f>IF(Y5=1,CONCATENATE(VLOOKUP(Y3,AA16:AK27,5)),CONCATENATE(VLOOKUP(Y3,AA2:AK13,5)))</f>
        <v>#REF!</v>
      </c>
      <c r="AF1" s="225" t="e">
        <f>IF(Y5=1,CONCATENATE(VLOOKUP(Y3,AA16:AK27,6)),CONCATENATE(VLOOKUP(Y3,AA2:AK13,6)))</f>
        <v>#REF!</v>
      </c>
      <c r="AG1" s="225" t="e">
        <f>IF(Y5=1,CONCATENATE(VLOOKUP(Y3,AA16:AK27,7)),CONCATENATE(VLOOKUP(Y3,AA2:AK13,7)))</f>
        <v>#REF!</v>
      </c>
      <c r="AH1" s="225" t="e">
        <f>IF(Y5=1,CONCATENATE(VLOOKUP(Y3,AA16:AK27,8)),CONCATENATE(VLOOKUP(Y3,AA2:AK13,8)))</f>
        <v>#REF!</v>
      </c>
      <c r="AI1" s="225" t="e">
        <f>IF(Y5=1,CONCATENATE(VLOOKUP(Y3,AA16:AK27,9)),CONCATENATE(VLOOKUP(Y3,AA2:AK13,9)))</f>
        <v>#REF!</v>
      </c>
      <c r="AJ1" s="225" t="e">
        <f>IF(Y5=1,CONCATENATE(VLOOKUP(Y3,AA16:AK27,10)),CONCATENATE(VLOOKUP(Y3,AA2:AK13,10)))</f>
        <v>#REF!</v>
      </c>
      <c r="AK1" s="225" t="e">
        <f>IF(Y5=1,CONCATENATE(VLOOKUP(Y3,AA16:AK27,11)),CONCATENATE(VLOOKUP(Y3,AA2:AK13,11)))</f>
        <v>#REF!</v>
      </c>
    </row>
    <row r="2" spans="1:37" x14ac:dyDescent="0.25">
      <c r="A2" s="86" t="s">
        <v>29</v>
      </c>
      <c r="B2" s="87"/>
      <c r="C2" s="87"/>
      <c r="D2" s="87"/>
      <c r="E2" s="87" t="s">
        <v>77</v>
      </c>
      <c r="F2" s="87"/>
      <c r="G2" s="88"/>
      <c r="H2" s="89"/>
      <c r="I2" s="89"/>
      <c r="J2" s="90"/>
      <c r="K2" s="84"/>
      <c r="L2" s="84"/>
      <c r="M2" s="158"/>
      <c r="N2" s="162"/>
      <c r="O2" s="163"/>
      <c r="P2" s="162"/>
      <c r="Q2" s="163"/>
      <c r="R2" s="162"/>
      <c r="S2" s="161"/>
      <c r="Y2" s="214"/>
      <c r="Z2" s="213"/>
      <c r="AA2" s="213" t="s">
        <v>39</v>
      </c>
      <c r="AB2" s="223">
        <v>150</v>
      </c>
      <c r="AC2" s="223">
        <v>120</v>
      </c>
      <c r="AD2" s="223">
        <v>100</v>
      </c>
      <c r="AE2" s="223">
        <v>80</v>
      </c>
      <c r="AF2" s="223">
        <v>70</v>
      </c>
      <c r="AG2" s="223">
        <v>60</v>
      </c>
      <c r="AH2" s="223">
        <v>55</v>
      </c>
      <c r="AI2" s="223">
        <v>50</v>
      </c>
      <c r="AJ2" s="223">
        <v>45</v>
      </c>
      <c r="AK2" s="223">
        <v>40</v>
      </c>
    </row>
    <row r="3" spans="1:37" x14ac:dyDescent="0.25">
      <c r="A3" s="7" t="s">
        <v>13</v>
      </c>
      <c r="B3" s="7"/>
      <c r="C3" s="7"/>
      <c r="D3" s="7"/>
      <c r="E3" s="7" t="s">
        <v>12</v>
      </c>
      <c r="F3" s="7"/>
      <c r="G3" s="7"/>
      <c r="H3" s="7" t="s">
        <v>16</v>
      </c>
      <c r="I3" s="7"/>
      <c r="J3" s="16"/>
      <c r="K3" s="7"/>
      <c r="L3" s="8" t="s">
        <v>17</v>
      </c>
      <c r="M3" s="7"/>
      <c r="N3" s="165"/>
      <c r="O3" s="164"/>
      <c r="P3" s="165"/>
      <c r="Q3" s="164"/>
      <c r="R3" s="166"/>
      <c r="S3" s="161"/>
      <c r="Y3" s="213">
        <f>IF(H4="OB","A",IF(H4="IX","W",H4))</f>
        <v>0</v>
      </c>
      <c r="Z3" s="213"/>
      <c r="AA3" s="213" t="s">
        <v>65</v>
      </c>
      <c r="AB3" s="223">
        <v>120</v>
      </c>
      <c r="AC3" s="223">
        <v>90</v>
      </c>
      <c r="AD3" s="223">
        <v>65</v>
      </c>
      <c r="AE3" s="223">
        <v>55</v>
      </c>
      <c r="AF3" s="223">
        <v>50</v>
      </c>
      <c r="AG3" s="223">
        <v>45</v>
      </c>
      <c r="AH3" s="223">
        <v>40</v>
      </c>
      <c r="AI3" s="223">
        <v>35</v>
      </c>
      <c r="AJ3" s="223">
        <v>25</v>
      </c>
      <c r="AK3" s="223">
        <v>20</v>
      </c>
    </row>
    <row r="4" spans="1:37" ht="13.8" thickBot="1" x14ac:dyDescent="0.3">
      <c r="A4" s="249" t="e">
        <f>#REF!</f>
        <v>#REF!</v>
      </c>
      <c r="B4" s="249"/>
      <c r="C4" s="249"/>
      <c r="D4" s="91"/>
      <c r="E4" s="92" t="e">
        <f>#REF!</f>
        <v>#REF!</v>
      </c>
      <c r="F4" s="92"/>
      <c r="G4" s="92"/>
      <c r="H4" s="95"/>
      <c r="I4" s="92"/>
      <c r="J4" s="94"/>
      <c r="K4" s="95"/>
      <c r="L4" s="97" t="e">
        <f>#REF!</f>
        <v>#REF!</v>
      </c>
      <c r="M4" s="95"/>
      <c r="N4" s="167"/>
      <c r="O4" s="168"/>
      <c r="P4" s="206" t="s">
        <v>49</v>
      </c>
      <c r="Q4" s="207" t="s">
        <v>58</v>
      </c>
      <c r="R4" s="207" t="s">
        <v>54</v>
      </c>
      <c r="S4" s="205"/>
      <c r="Y4" s="213"/>
      <c r="Z4" s="213"/>
      <c r="AA4" s="213" t="s">
        <v>66</v>
      </c>
      <c r="AB4" s="223">
        <v>90</v>
      </c>
      <c r="AC4" s="223">
        <v>60</v>
      </c>
      <c r="AD4" s="223">
        <v>45</v>
      </c>
      <c r="AE4" s="223">
        <v>34</v>
      </c>
      <c r="AF4" s="223">
        <v>27</v>
      </c>
      <c r="AG4" s="223">
        <v>22</v>
      </c>
      <c r="AH4" s="223">
        <v>18</v>
      </c>
      <c r="AI4" s="223">
        <v>15</v>
      </c>
      <c r="AJ4" s="223">
        <v>12</v>
      </c>
      <c r="AK4" s="223">
        <v>9</v>
      </c>
    </row>
    <row r="5" spans="1:37" x14ac:dyDescent="0.25">
      <c r="A5" s="5"/>
      <c r="B5" s="5" t="s">
        <v>28</v>
      </c>
      <c r="C5" s="154" t="s">
        <v>38</v>
      </c>
      <c r="D5" s="5" t="s">
        <v>23</v>
      </c>
      <c r="E5" s="5" t="s">
        <v>42</v>
      </c>
      <c r="F5" s="5"/>
      <c r="G5" s="5" t="s">
        <v>15</v>
      </c>
      <c r="H5" s="5"/>
      <c r="I5" s="5" t="s">
        <v>18</v>
      </c>
      <c r="J5" s="5"/>
      <c r="K5" s="199" t="s">
        <v>43</v>
      </c>
      <c r="L5" s="199" t="s">
        <v>44</v>
      </c>
      <c r="M5" s="199" t="s">
        <v>45</v>
      </c>
      <c r="N5" s="161"/>
      <c r="O5" s="161"/>
      <c r="P5" s="208" t="s">
        <v>56</v>
      </c>
      <c r="Q5" s="209" t="s">
        <v>52</v>
      </c>
      <c r="R5" s="209" t="s">
        <v>59</v>
      </c>
      <c r="S5" s="205"/>
      <c r="Y5" s="213" t="e">
        <f>IF(OR(#REF!="F1",#REF!="F2",#REF!="N1",#REF!="N2"),1,2)</f>
        <v>#REF!</v>
      </c>
      <c r="Z5" s="213"/>
      <c r="AA5" s="213" t="s">
        <v>67</v>
      </c>
      <c r="AB5" s="223">
        <v>60</v>
      </c>
      <c r="AC5" s="223">
        <v>40</v>
      </c>
      <c r="AD5" s="223">
        <v>30</v>
      </c>
      <c r="AE5" s="223">
        <v>20</v>
      </c>
      <c r="AF5" s="223">
        <v>18</v>
      </c>
      <c r="AG5" s="223">
        <v>15</v>
      </c>
      <c r="AH5" s="223">
        <v>12</v>
      </c>
      <c r="AI5" s="223">
        <v>10</v>
      </c>
      <c r="AJ5" s="223">
        <v>8</v>
      </c>
      <c r="AK5" s="223">
        <v>6</v>
      </c>
    </row>
    <row r="6" spans="1:37" x14ac:dyDescent="0.25">
      <c r="A6" s="131"/>
      <c r="B6" s="131"/>
      <c r="C6" s="198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61"/>
      <c r="O6" s="161"/>
      <c r="P6" s="210" t="s">
        <v>57</v>
      </c>
      <c r="Q6" s="211" t="s">
        <v>60</v>
      </c>
      <c r="R6" s="211" t="s">
        <v>55</v>
      </c>
      <c r="S6" s="205"/>
      <c r="Y6" s="213"/>
      <c r="Z6" s="213"/>
      <c r="AA6" s="213" t="s">
        <v>68</v>
      </c>
      <c r="AB6" s="223">
        <v>40</v>
      </c>
      <c r="AC6" s="223">
        <v>25</v>
      </c>
      <c r="AD6" s="223">
        <v>18</v>
      </c>
      <c r="AE6" s="223">
        <v>13</v>
      </c>
      <c r="AF6" s="223">
        <v>10</v>
      </c>
      <c r="AG6" s="223">
        <v>8</v>
      </c>
      <c r="AH6" s="223">
        <v>6</v>
      </c>
      <c r="AI6" s="223">
        <v>5</v>
      </c>
      <c r="AJ6" s="223">
        <v>4</v>
      </c>
      <c r="AK6" s="223">
        <v>3</v>
      </c>
    </row>
    <row r="7" spans="1:37" x14ac:dyDescent="0.25">
      <c r="A7" s="169" t="s">
        <v>39</v>
      </c>
      <c r="B7" s="200"/>
      <c r="C7" s="202" t="str">
        <f>IF($B7="","",VLOOKUP($B7,#REF!,5))</f>
        <v/>
      </c>
      <c r="D7" s="202" t="str">
        <f>IF($B7="","",VLOOKUP($B7,#REF!,15))</f>
        <v/>
      </c>
      <c r="E7" s="246" t="s">
        <v>78</v>
      </c>
      <c r="F7" s="247"/>
      <c r="G7" s="246" t="s">
        <v>79</v>
      </c>
      <c r="H7" s="247"/>
      <c r="I7" s="243" t="s">
        <v>80</v>
      </c>
      <c r="J7" s="131"/>
      <c r="K7" s="226"/>
      <c r="L7" s="215" t="str">
        <f>IF(K7="","",CONCATENATE(VLOOKUP($Y$3,$AB$1:$AK$1,K7)," pont"))</f>
        <v/>
      </c>
      <c r="M7" s="227"/>
      <c r="N7" s="161"/>
      <c r="O7" s="161"/>
      <c r="P7" s="206" t="s">
        <v>63</v>
      </c>
      <c r="Q7" s="207" t="s">
        <v>51</v>
      </c>
      <c r="R7" s="207" t="s">
        <v>61</v>
      </c>
      <c r="S7" s="161"/>
      <c r="Y7" s="213"/>
      <c r="Z7" s="213"/>
      <c r="AA7" s="213" t="s">
        <v>69</v>
      </c>
      <c r="AB7" s="223">
        <v>25</v>
      </c>
      <c r="AC7" s="223">
        <v>15</v>
      </c>
      <c r="AD7" s="223">
        <v>13</v>
      </c>
      <c r="AE7" s="223">
        <v>8</v>
      </c>
      <c r="AF7" s="223">
        <v>6</v>
      </c>
      <c r="AG7" s="223">
        <v>4</v>
      </c>
      <c r="AH7" s="223">
        <v>3</v>
      </c>
      <c r="AI7" s="223">
        <v>2</v>
      </c>
      <c r="AJ7" s="223">
        <v>1</v>
      </c>
      <c r="AK7" s="223">
        <v>0</v>
      </c>
    </row>
    <row r="8" spans="1:37" x14ac:dyDescent="0.25">
      <c r="A8" s="169"/>
      <c r="B8" s="201"/>
      <c r="C8" s="203"/>
      <c r="D8" s="203"/>
      <c r="E8" s="203"/>
      <c r="F8" s="203"/>
      <c r="G8" s="203"/>
      <c r="H8" s="203"/>
      <c r="I8" s="203"/>
      <c r="J8" s="131"/>
      <c r="K8" s="169"/>
      <c r="L8" s="169"/>
      <c r="M8" s="228"/>
      <c r="N8" s="161"/>
      <c r="O8" s="161"/>
      <c r="P8" s="208" t="s">
        <v>64</v>
      </c>
      <c r="Q8" s="209" t="s">
        <v>53</v>
      </c>
      <c r="R8" s="209" t="s">
        <v>62</v>
      </c>
      <c r="S8" s="161"/>
      <c r="Y8" s="213"/>
      <c r="Z8" s="213"/>
      <c r="AA8" s="213" t="s">
        <v>70</v>
      </c>
      <c r="AB8" s="223">
        <v>15</v>
      </c>
      <c r="AC8" s="223">
        <v>10</v>
      </c>
      <c r="AD8" s="223">
        <v>7</v>
      </c>
      <c r="AE8" s="223">
        <v>5</v>
      </c>
      <c r="AF8" s="223">
        <v>4</v>
      </c>
      <c r="AG8" s="223">
        <v>3</v>
      </c>
      <c r="AH8" s="223">
        <v>2</v>
      </c>
      <c r="AI8" s="223">
        <v>1</v>
      </c>
      <c r="AJ8" s="223">
        <v>0</v>
      </c>
      <c r="AK8" s="223">
        <v>0</v>
      </c>
    </row>
    <row r="9" spans="1:37" x14ac:dyDescent="0.25">
      <c r="A9" s="169" t="s">
        <v>40</v>
      </c>
      <c r="B9" s="200"/>
      <c r="C9" s="202" t="str">
        <f>IF($B9="","",VLOOKUP($B9,#REF!,5))</f>
        <v/>
      </c>
      <c r="D9" s="202" t="str">
        <f>IF($B9="","",VLOOKUP($B9,#REF!,15))</f>
        <v/>
      </c>
      <c r="E9" s="246" t="s">
        <v>81</v>
      </c>
      <c r="F9" s="247"/>
      <c r="G9" s="246" t="s">
        <v>82</v>
      </c>
      <c r="H9" s="247"/>
      <c r="I9" s="243" t="s">
        <v>83</v>
      </c>
      <c r="J9" s="131"/>
      <c r="K9" s="226"/>
      <c r="L9" s="215" t="str">
        <f>IF(K9="","",CONCATENATE(VLOOKUP($Y$3,$AB$1:$AK$1,K9)," pont"))</f>
        <v/>
      </c>
      <c r="M9" s="227"/>
      <c r="N9" s="161"/>
      <c r="O9" s="161"/>
      <c r="P9" s="161"/>
      <c r="Q9" s="161"/>
      <c r="R9" s="161"/>
      <c r="S9" s="161"/>
      <c r="Y9" s="213"/>
      <c r="Z9" s="213"/>
      <c r="AA9" s="213" t="s">
        <v>71</v>
      </c>
      <c r="AB9" s="223">
        <v>10</v>
      </c>
      <c r="AC9" s="223">
        <v>6</v>
      </c>
      <c r="AD9" s="223">
        <v>4</v>
      </c>
      <c r="AE9" s="223">
        <v>2</v>
      </c>
      <c r="AF9" s="223">
        <v>1</v>
      </c>
      <c r="AG9" s="223">
        <v>0</v>
      </c>
      <c r="AH9" s="223">
        <v>0</v>
      </c>
      <c r="AI9" s="223">
        <v>0</v>
      </c>
      <c r="AJ9" s="223">
        <v>0</v>
      </c>
      <c r="AK9" s="223">
        <v>0</v>
      </c>
    </row>
    <row r="10" spans="1:37" x14ac:dyDescent="0.25">
      <c r="A10" s="169"/>
      <c r="B10" s="201"/>
      <c r="C10" s="203"/>
      <c r="D10" s="203"/>
      <c r="E10" s="203"/>
      <c r="F10" s="203"/>
      <c r="G10" s="203"/>
      <c r="H10" s="203"/>
      <c r="I10" s="203"/>
      <c r="J10" s="131"/>
      <c r="K10" s="169"/>
      <c r="L10" s="169"/>
      <c r="M10" s="228"/>
      <c r="N10" s="161"/>
      <c r="O10" s="161"/>
      <c r="P10" s="161"/>
      <c r="Q10" s="161"/>
      <c r="R10" s="161"/>
      <c r="S10" s="161"/>
      <c r="Y10" s="213"/>
      <c r="Z10" s="213"/>
      <c r="AA10" s="213" t="s">
        <v>72</v>
      </c>
      <c r="AB10" s="223">
        <v>6</v>
      </c>
      <c r="AC10" s="223">
        <v>3</v>
      </c>
      <c r="AD10" s="223">
        <v>2</v>
      </c>
      <c r="AE10" s="223">
        <v>1</v>
      </c>
      <c r="AF10" s="223">
        <v>0</v>
      </c>
      <c r="AG10" s="223">
        <v>0</v>
      </c>
      <c r="AH10" s="223">
        <v>0</v>
      </c>
      <c r="AI10" s="223">
        <v>0</v>
      </c>
      <c r="AJ10" s="223">
        <v>0</v>
      </c>
      <c r="AK10" s="223">
        <v>0</v>
      </c>
    </row>
    <row r="11" spans="1:37" x14ac:dyDescent="0.25">
      <c r="A11" s="169" t="s">
        <v>41</v>
      </c>
      <c r="B11" s="200"/>
      <c r="C11" s="202" t="str">
        <f>IF($B11="","",VLOOKUP($B11,#REF!,5))</f>
        <v/>
      </c>
      <c r="D11" s="202" t="str">
        <f>IF($B11="","",VLOOKUP($B11,#REF!,15))</f>
        <v/>
      </c>
      <c r="E11" s="246" t="s">
        <v>84</v>
      </c>
      <c r="F11" s="247"/>
      <c r="G11" s="246" t="s">
        <v>85</v>
      </c>
      <c r="H11" s="247"/>
      <c r="I11" s="243" t="s">
        <v>86</v>
      </c>
      <c r="J11" s="131"/>
      <c r="K11" s="226"/>
      <c r="L11" s="215" t="str">
        <f>IF(K11="","",CONCATENATE(VLOOKUP($Y$3,$AB$1:$AK$1,K11)," pont"))</f>
        <v/>
      </c>
      <c r="M11" s="227"/>
      <c r="N11" s="161"/>
      <c r="O11" s="161"/>
      <c r="P11" s="161"/>
      <c r="Q11" s="161"/>
      <c r="R11" s="161"/>
      <c r="S11" s="161"/>
      <c r="Y11" s="213"/>
      <c r="Z11" s="213"/>
      <c r="AA11" s="213" t="s">
        <v>75</v>
      </c>
      <c r="AB11" s="223">
        <v>3</v>
      </c>
      <c r="AC11" s="223">
        <v>2</v>
      </c>
      <c r="AD11" s="223">
        <v>1</v>
      </c>
      <c r="AE11" s="223">
        <v>0</v>
      </c>
      <c r="AF11" s="223">
        <v>0</v>
      </c>
      <c r="AG11" s="223">
        <v>0</v>
      </c>
      <c r="AH11" s="223">
        <v>0</v>
      </c>
      <c r="AI11" s="223">
        <v>0</v>
      </c>
      <c r="AJ11" s="223">
        <v>0</v>
      </c>
      <c r="AK11" s="223">
        <v>0</v>
      </c>
    </row>
    <row r="12" spans="1:37" x14ac:dyDescent="0.25">
      <c r="A12" s="169"/>
      <c r="B12" s="201"/>
      <c r="C12" s="203"/>
      <c r="D12" s="203"/>
      <c r="E12" s="203"/>
      <c r="F12" s="203"/>
      <c r="G12" s="203"/>
      <c r="H12" s="203"/>
      <c r="I12" s="203"/>
      <c r="J12" s="131"/>
      <c r="K12" s="198"/>
      <c r="L12" s="198"/>
      <c r="M12" s="229"/>
      <c r="Y12" s="213"/>
      <c r="Z12" s="213"/>
      <c r="AA12" s="213" t="s">
        <v>73</v>
      </c>
      <c r="AB12" s="224">
        <v>0</v>
      </c>
      <c r="AC12" s="224">
        <v>0</v>
      </c>
      <c r="AD12" s="224">
        <v>0</v>
      </c>
      <c r="AE12" s="224">
        <v>0</v>
      </c>
      <c r="AF12" s="224">
        <v>0</v>
      </c>
      <c r="AG12" s="224">
        <v>0</v>
      </c>
      <c r="AH12" s="224">
        <v>0</v>
      </c>
      <c r="AI12" s="224">
        <v>0</v>
      </c>
      <c r="AJ12" s="224">
        <v>0</v>
      </c>
      <c r="AK12" s="224">
        <v>0</v>
      </c>
    </row>
    <row r="13" spans="1:37" x14ac:dyDescent="0.25">
      <c r="A13" s="169" t="s">
        <v>46</v>
      </c>
      <c r="B13" s="200"/>
      <c r="C13" s="202" t="str">
        <f>IF($B13="","",VLOOKUP($B13,#REF!,5))</f>
        <v/>
      </c>
      <c r="D13" s="202" t="str">
        <f>IF($B13="","",VLOOKUP($B13,#REF!,15))</f>
        <v/>
      </c>
      <c r="E13" s="246" t="s">
        <v>87</v>
      </c>
      <c r="F13" s="247"/>
      <c r="G13" s="246" t="s">
        <v>88</v>
      </c>
      <c r="H13" s="247"/>
      <c r="I13" s="243" t="s">
        <v>89</v>
      </c>
      <c r="J13" s="131"/>
      <c r="K13" s="226"/>
      <c r="L13" s="215" t="str">
        <f>IF(K13="","",CONCATENATE(VLOOKUP($Y$3,$AB$1:$AK$1,K13)," pont"))</f>
        <v/>
      </c>
      <c r="M13" s="227"/>
      <c r="Y13" s="213"/>
      <c r="Z13" s="213"/>
      <c r="AA13" s="213" t="s">
        <v>74</v>
      </c>
      <c r="AB13" s="224">
        <v>0</v>
      </c>
      <c r="AC13" s="224">
        <v>0</v>
      </c>
      <c r="AD13" s="224">
        <v>0</v>
      </c>
      <c r="AE13" s="224">
        <v>0</v>
      </c>
      <c r="AF13" s="224">
        <v>0</v>
      </c>
      <c r="AG13" s="224">
        <v>0</v>
      </c>
      <c r="AH13" s="224">
        <v>0</v>
      </c>
      <c r="AI13" s="224">
        <v>0</v>
      </c>
      <c r="AJ13" s="224">
        <v>0</v>
      </c>
      <c r="AK13" s="224">
        <v>0</v>
      </c>
    </row>
    <row r="14" spans="1:37" x14ac:dyDescent="0.25">
      <c r="A14" s="169"/>
      <c r="B14" s="201"/>
      <c r="C14" s="203"/>
      <c r="D14" s="203"/>
      <c r="E14" s="203"/>
      <c r="F14" s="203"/>
      <c r="G14" s="203"/>
      <c r="H14" s="203"/>
      <c r="I14" s="203"/>
      <c r="J14" s="131"/>
      <c r="K14" s="169"/>
      <c r="L14" s="169"/>
      <c r="M14" s="229"/>
      <c r="Y14" s="213"/>
      <c r="Z14" s="213"/>
      <c r="AA14" s="213"/>
      <c r="AB14" s="213"/>
      <c r="AC14" s="213"/>
      <c r="AD14" s="213"/>
      <c r="AE14" s="213"/>
      <c r="AF14" s="213"/>
      <c r="AG14" s="213"/>
      <c r="AH14" s="213"/>
      <c r="AI14" s="213"/>
      <c r="AJ14" s="213"/>
      <c r="AK14" s="213"/>
    </row>
    <row r="15" spans="1:37" x14ac:dyDescent="0.25">
      <c r="A15" s="169" t="s">
        <v>47</v>
      </c>
      <c r="B15" s="200"/>
      <c r="C15" s="202" t="str">
        <f>IF($B15="","",VLOOKUP($B15,#REF!,5))</f>
        <v/>
      </c>
      <c r="D15" s="202" t="str">
        <f>IF($B15="","",VLOOKUP($B15,#REF!,15))</f>
        <v/>
      </c>
      <c r="E15" s="246" t="s">
        <v>90</v>
      </c>
      <c r="F15" s="247"/>
      <c r="G15" s="246" t="s">
        <v>91</v>
      </c>
      <c r="H15" s="247"/>
      <c r="I15" s="243" t="s">
        <v>89</v>
      </c>
      <c r="J15" s="131"/>
      <c r="K15" s="226"/>
      <c r="L15" s="215" t="str">
        <f>IF(K15="","",CONCATENATE(VLOOKUP($Y$3,$AB$1:$AK$1,K15)," pont"))</f>
        <v/>
      </c>
      <c r="M15" s="227"/>
      <c r="Y15" s="213"/>
      <c r="Z15" s="213"/>
      <c r="AA15" s="213"/>
      <c r="AB15" s="213"/>
      <c r="AC15" s="213"/>
      <c r="AD15" s="213"/>
      <c r="AE15" s="213"/>
      <c r="AF15" s="213"/>
      <c r="AG15" s="213"/>
      <c r="AH15" s="213"/>
      <c r="AI15" s="213"/>
      <c r="AJ15" s="213"/>
      <c r="AK15" s="213"/>
    </row>
    <row r="16" spans="1:37" x14ac:dyDescent="0.25">
      <c r="A16" s="131"/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Y16" s="213"/>
      <c r="Z16" s="213"/>
      <c r="AA16" s="213" t="s">
        <v>39</v>
      </c>
      <c r="AB16" s="213">
        <v>300</v>
      </c>
      <c r="AC16" s="213">
        <v>250</v>
      </c>
      <c r="AD16" s="213">
        <v>220</v>
      </c>
      <c r="AE16" s="213">
        <v>180</v>
      </c>
      <c r="AF16" s="213">
        <v>160</v>
      </c>
      <c r="AG16" s="213">
        <v>150</v>
      </c>
      <c r="AH16" s="213">
        <v>140</v>
      </c>
      <c r="AI16" s="213">
        <v>130</v>
      </c>
      <c r="AJ16" s="213">
        <v>120</v>
      </c>
      <c r="AK16" s="213">
        <v>110</v>
      </c>
    </row>
    <row r="17" spans="1:37" x14ac:dyDescent="0.25">
      <c r="A17" s="131"/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Y17" s="213"/>
      <c r="Z17" s="213"/>
      <c r="AA17" s="213" t="s">
        <v>65</v>
      </c>
      <c r="AB17" s="213">
        <v>250</v>
      </c>
      <c r="AC17" s="213">
        <v>200</v>
      </c>
      <c r="AD17" s="213">
        <v>160</v>
      </c>
      <c r="AE17" s="213">
        <v>140</v>
      </c>
      <c r="AF17" s="213">
        <v>120</v>
      </c>
      <c r="AG17" s="213">
        <v>110</v>
      </c>
      <c r="AH17" s="213">
        <v>100</v>
      </c>
      <c r="AI17" s="213">
        <v>90</v>
      </c>
      <c r="AJ17" s="213">
        <v>80</v>
      </c>
      <c r="AK17" s="213">
        <v>70</v>
      </c>
    </row>
    <row r="18" spans="1:37" ht="18.75" customHeight="1" x14ac:dyDescent="0.25">
      <c r="A18" s="131"/>
      <c r="B18" s="253"/>
      <c r="C18" s="253"/>
      <c r="D18" s="254" t="str">
        <f>E7</f>
        <v>PASZICSNYEK ZSADÁNY</v>
      </c>
      <c r="E18" s="254"/>
      <c r="F18" s="254" t="str">
        <f>E9</f>
        <v>CSÉCSEI</v>
      </c>
      <c r="G18" s="254"/>
      <c r="H18" s="254" t="str">
        <f>E11</f>
        <v>KOCSIS</v>
      </c>
      <c r="I18" s="254"/>
      <c r="J18" s="254" t="str">
        <f>E13</f>
        <v>HATÁR</v>
      </c>
      <c r="K18" s="254"/>
      <c r="L18" s="254" t="str">
        <f>E15</f>
        <v>BETHLENDY</v>
      </c>
      <c r="M18" s="254"/>
      <c r="Y18" s="213"/>
      <c r="Z18" s="213"/>
      <c r="AA18" s="213" t="s">
        <v>66</v>
      </c>
      <c r="AB18" s="213">
        <v>200</v>
      </c>
      <c r="AC18" s="213">
        <v>150</v>
      </c>
      <c r="AD18" s="213">
        <v>130</v>
      </c>
      <c r="AE18" s="213">
        <v>110</v>
      </c>
      <c r="AF18" s="213">
        <v>95</v>
      </c>
      <c r="AG18" s="213">
        <v>80</v>
      </c>
      <c r="AH18" s="213">
        <v>70</v>
      </c>
      <c r="AI18" s="213">
        <v>60</v>
      </c>
      <c r="AJ18" s="213">
        <v>55</v>
      </c>
      <c r="AK18" s="213">
        <v>50</v>
      </c>
    </row>
    <row r="19" spans="1:37" ht="18.75" customHeight="1" x14ac:dyDescent="0.25">
      <c r="A19" s="204" t="s">
        <v>39</v>
      </c>
      <c r="B19" s="250" t="str">
        <f>E7</f>
        <v>PASZICSNYEK ZSADÁNY</v>
      </c>
      <c r="C19" s="250"/>
      <c r="D19" s="251"/>
      <c r="E19" s="251"/>
      <c r="F19" s="252"/>
      <c r="G19" s="252"/>
      <c r="H19" s="252"/>
      <c r="I19" s="252"/>
      <c r="J19" s="254"/>
      <c r="K19" s="254"/>
      <c r="L19" s="254"/>
      <c r="M19" s="254"/>
      <c r="Y19" s="213"/>
      <c r="Z19" s="213"/>
      <c r="AA19" s="213" t="s">
        <v>67</v>
      </c>
      <c r="AB19" s="213">
        <v>150</v>
      </c>
      <c r="AC19" s="213">
        <v>120</v>
      </c>
      <c r="AD19" s="213">
        <v>100</v>
      </c>
      <c r="AE19" s="213">
        <v>80</v>
      </c>
      <c r="AF19" s="213">
        <v>70</v>
      </c>
      <c r="AG19" s="213">
        <v>60</v>
      </c>
      <c r="AH19" s="213">
        <v>55</v>
      </c>
      <c r="AI19" s="213">
        <v>50</v>
      </c>
      <c r="AJ19" s="213">
        <v>45</v>
      </c>
      <c r="AK19" s="213">
        <v>40</v>
      </c>
    </row>
    <row r="20" spans="1:37" ht="18.75" customHeight="1" x14ac:dyDescent="0.25">
      <c r="A20" s="204" t="s">
        <v>40</v>
      </c>
      <c r="B20" s="250" t="str">
        <f>E9</f>
        <v>CSÉCSEI</v>
      </c>
      <c r="C20" s="250"/>
      <c r="D20" s="252"/>
      <c r="E20" s="252"/>
      <c r="F20" s="251"/>
      <c r="G20" s="251"/>
      <c r="H20" s="252"/>
      <c r="I20" s="252"/>
      <c r="J20" s="252"/>
      <c r="K20" s="252"/>
      <c r="L20" s="254"/>
      <c r="M20" s="254"/>
      <c r="Y20" s="213"/>
      <c r="Z20" s="213"/>
      <c r="AA20" s="213" t="s">
        <v>68</v>
      </c>
      <c r="AB20" s="213">
        <v>120</v>
      </c>
      <c r="AC20" s="213">
        <v>90</v>
      </c>
      <c r="AD20" s="213">
        <v>65</v>
      </c>
      <c r="AE20" s="213">
        <v>55</v>
      </c>
      <c r="AF20" s="213">
        <v>50</v>
      </c>
      <c r="AG20" s="213">
        <v>45</v>
      </c>
      <c r="AH20" s="213">
        <v>40</v>
      </c>
      <c r="AI20" s="213">
        <v>35</v>
      </c>
      <c r="AJ20" s="213">
        <v>25</v>
      </c>
      <c r="AK20" s="213">
        <v>20</v>
      </c>
    </row>
    <row r="21" spans="1:37" ht="18.75" customHeight="1" x14ac:dyDescent="0.25">
      <c r="A21" s="204" t="s">
        <v>41</v>
      </c>
      <c r="B21" s="250" t="str">
        <f>E11</f>
        <v>KOCSIS</v>
      </c>
      <c r="C21" s="250"/>
      <c r="D21" s="252"/>
      <c r="E21" s="252"/>
      <c r="F21" s="252"/>
      <c r="G21" s="252"/>
      <c r="H21" s="251"/>
      <c r="I21" s="251"/>
      <c r="J21" s="252"/>
      <c r="K21" s="252"/>
      <c r="L21" s="252"/>
      <c r="M21" s="252"/>
      <c r="Y21" s="213"/>
      <c r="Z21" s="213"/>
      <c r="AA21" s="213" t="s">
        <v>69</v>
      </c>
      <c r="AB21" s="213">
        <v>90</v>
      </c>
      <c r="AC21" s="213">
        <v>60</v>
      </c>
      <c r="AD21" s="213">
        <v>45</v>
      </c>
      <c r="AE21" s="213">
        <v>34</v>
      </c>
      <c r="AF21" s="213">
        <v>27</v>
      </c>
      <c r="AG21" s="213">
        <v>22</v>
      </c>
      <c r="AH21" s="213">
        <v>18</v>
      </c>
      <c r="AI21" s="213">
        <v>15</v>
      </c>
      <c r="AJ21" s="213">
        <v>12</v>
      </c>
      <c r="AK21" s="213">
        <v>9</v>
      </c>
    </row>
    <row r="22" spans="1:37" ht="18.75" customHeight="1" x14ac:dyDescent="0.25">
      <c r="A22" s="204" t="s">
        <v>46</v>
      </c>
      <c r="B22" s="250" t="str">
        <f>E13</f>
        <v>HATÁR</v>
      </c>
      <c r="C22" s="250"/>
      <c r="D22" s="252"/>
      <c r="E22" s="252"/>
      <c r="F22" s="252"/>
      <c r="G22" s="252"/>
      <c r="H22" s="254"/>
      <c r="I22" s="254"/>
      <c r="J22" s="251"/>
      <c r="K22" s="251"/>
      <c r="L22" s="252"/>
      <c r="M22" s="252"/>
      <c r="Y22" s="213"/>
      <c r="Z22" s="213"/>
      <c r="AA22" s="213" t="s">
        <v>70</v>
      </c>
      <c r="AB22" s="213">
        <v>60</v>
      </c>
      <c r="AC22" s="213">
        <v>40</v>
      </c>
      <c r="AD22" s="213">
        <v>30</v>
      </c>
      <c r="AE22" s="213">
        <v>20</v>
      </c>
      <c r="AF22" s="213">
        <v>18</v>
      </c>
      <c r="AG22" s="213">
        <v>15</v>
      </c>
      <c r="AH22" s="213">
        <v>12</v>
      </c>
      <c r="AI22" s="213">
        <v>10</v>
      </c>
      <c r="AJ22" s="213">
        <v>8</v>
      </c>
      <c r="AK22" s="213">
        <v>6</v>
      </c>
    </row>
    <row r="23" spans="1:37" ht="18.75" customHeight="1" x14ac:dyDescent="0.25">
      <c r="A23" s="204" t="s">
        <v>47</v>
      </c>
      <c r="B23" s="250" t="str">
        <f>E15</f>
        <v>BETHLENDY</v>
      </c>
      <c r="C23" s="250"/>
      <c r="D23" s="252"/>
      <c r="E23" s="252"/>
      <c r="F23" s="252"/>
      <c r="G23" s="252"/>
      <c r="H23" s="254"/>
      <c r="I23" s="254"/>
      <c r="J23" s="254"/>
      <c r="K23" s="254"/>
      <c r="L23" s="251"/>
      <c r="M23" s="251"/>
      <c r="Y23" s="213"/>
      <c r="Z23" s="213"/>
      <c r="AA23" s="213" t="s">
        <v>71</v>
      </c>
      <c r="AB23" s="213">
        <v>40</v>
      </c>
      <c r="AC23" s="213">
        <v>25</v>
      </c>
      <c r="AD23" s="213">
        <v>18</v>
      </c>
      <c r="AE23" s="213">
        <v>13</v>
      </c>
      <c r="AF23" s="213">
        <v>8</v>
      </c>
      <c r="AG23" s="213">
        <v>7</v>
      </c>
      <c r="AH23" s="213">
        <v>6</v>
      </c>
      <c r="AI23" s="213">
        <v>5</v>
      </c>
      <c r="AJ23" s="213">
        <v>4</v>
      </c>
      <c r="AK23" s="213">
        <v>3</v>
      </c>
    </row>
    <row r="24" spans="1:37" x14ac:dyDescent="0.25">
      <c r="A24" s="131"/>
      <c r="B24" s="131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Y24" s="213"/>
      <c r="Z24" s="213"/>
      <c r="AA24" s="213" t="s">
        <v>72</v>
      </c>
      <c r="AB24" s="213">
        <v>25</v>
      </c>
      <c r="AC24" s="213">
        <v>15</v>
      </c>
      <c r="AD24" s="213">
        <v>13</v>
      </c>
      <c r="AE24" s="213">
        <v>7</v>
      </c>
      <c r="AF24" s="213">
        <v>6</v>
      </c>
      <c r="AG24" s="213">
        <v>5</v>
      </c>
      <c r="AH24" s="213">
        <v>4</v>
      </c>
      <c r="AI24" s="213">
        <v>3</v>
      </c>
      <c r="AJ24" s="213">
        <v>2</v>
      </c>
      <c r="AK24" s="213">
        <v>1</v>
      </c>
    </row>
    <row r="25" spans="1:37" x14ac:dyDescent="0.25">
      <c r="A25" s="131"/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Y25" s="213"/>
      <c r="Z25" s="213"/>
      <c r="AA25" s="213" t="s">
        <v>75</v>
      </c>
      <c r="AB25" s="213">
        <v>15</v>
      </c>
      <c r="AC25" s="213">
        <v>10</v>
      </c>
      <c r="AD25" s="213">
        <v>8</v>
      </c>
      <c r="AE25" s="213">
        <v>4</v>
      </c>
      <c r="AF25" s="213">
        <v>3</v>
      </c>
      <c r="AG25" s="213">
        <v>2</v>
      </c>
      <c r="AH25" s="213">
        <v>1</v>
      </c>
      <c r="AI25" s="213">
        <v>0</v>
      </c>
      <c r="AJ25" s="213">
        <v>0</v>
      </c>
      <c r="AK25" s="213">
        <v>0</v>
      </c>
    </row>
    <row r="26" spans="1:37" x14ac:dyDescent="0.25">
      <c r="A26" s="131"/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Y26" s="213"/>
      <c r="Z26" s="213"/>
      <c r="AA26" s="213" t="s">
        <v>73</v>
      </c>
      <c r="AB26" s="213">
        <v>10</v>
      </c>
      <c r="AC26" s="213">
        <v>6</v>
      </c>
      <c r="AD26" s="213">
        <v>4</v>
      </c>
      <c r="AE26" s="213">
        <v>2</v>
      </c>
      <c r="AF26" s="213">
        <v>1</v>
      </c>
      <c r="AG26" s="213">
        <v>0</v>
      </c>
      <c r="AH26" s="213">
        <v>0</v>
      </c>
      <c r="AI26" s="213">
        <v>0</v>
      </c>
      <c r="AJ26" s="213">
        <v>0</v>
      </c>
      <c r="AK26" s="213">
        <v>0</v>
      </c>
    </row>
    <row r="27" spans="1:37" x14ac:dyDescent="0.25">
      <c r="A27" s="131"/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Y27" s="213"/>
      <c r="Z27" s="213"/>
      <c r="AA27" s="213" t="s">
        <v>74</v>
      </c>
      <c r="AB27" s="213">
        <v>3</v>
      </c>
      <c r="AC27" s="213">
        <v>2</v>
      </c>
      <c r="AD27" s="213">
        <v>1</v>
      </c>
      <c r="AE27" s="213">
        <v>0</v>
      </c>
      <c r="AF27" s="213">
        <v>0</v>
      </c>
      <c r="AG27" s="213">
        <v>0</v>
      </c>
      <c r="AH27" s="213">
        <v>0</v>
      </c>
      <c r="AI27" s="213">
        <v>0</v>
      </c>
      <c r="AJ27" s="213">
        <v>0</v>
      </c>
      <c r="AK27" s="213">
        <v>0</v>
      </c>
    </row>
    <row r="28" spans="1:37" x14ac:dyDescent="0.25">
      <c r="A28" s="131"/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</row>
    <row r="29" spans="1:37" x14ac:dyDescent="0.25">
      <c r="A29" s="131"/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</row>
    <row r="30" spans="1:37" x14ac:dyDescent="0.25">
      <c r="A30" s="131"/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</row>
    <row r="31" spans="1:37" x14ac:dyDescent="0.25">
      <c r="A31" s="131"/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</row>
    <row r="32" spans="1:37" x14ac:dyDescent="0.25">
      <c r="A32" s="131"/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09"/>
      <c r="M32" s="131"/>
      <c r="O32" s="161"/>
      <c r="P32" s="161"/>
      <c r="Q32" s="161"/>
      <c r="R32" s="161"/>
      <c r="S32" s="161"/>
    </row>
    <row r="33" spans="1:19" x14ac:dyDescent="0.25">
      <c r="A33" s="37" t="s">
        <v>23</v>
      </c>
      <c r="B33" s="38"/>
      <c r="C33" s="77"/>
      <c r="D33" s="177" t="s">
        <v>2</v>
      </c>
      <c r="E33" s="178" t="s">
        <v>25</v>
      </c>
      <c r="F33" s="196"/>
      <c r="G33" s="177" t="s">
        <v>2</v>
      </c>
      <c r="H33" s="178" t="s">
        <v>32</v>
      </c>
      <c r="I33" s="59"/>
      <c r="J33" s="178" t="s">
        <v>33</v>
      </c>
      <c r="K33" s="58" t="s">
        <v>34</v>
      </c>
      <c r="L33" s="5"/>
      <c r="M33" s="196"/>
      <c r="O33" s="161"/>
      <c r="P33" s="171"/>
      <c r="Q33" s="171"/>
      <c r="R33" s="172"/>
      <c r="S33" s="161"/>
    </row>
    <row r="34" spans="1:19" x14ac:dyDescent="0.25">
      <c r="A34" s="142" t="s">
        <v>24</v>
      </c>
      <c r="B34" s="143"/>
      <c r="C34" s="145"/>
      <c r="D34" s="179"/>
      <c r="E34" s="256"/>
      <c r="F34" s="256"/>
      <c r="G34" s="190" t="s">
        <v>3</v>
      </c>
      <c r="H34" s="143"/>
      <c r="I34" s="180"/>
      <c r="J34" s="191"/>
      <c r="K34" s="137" t="s">
        <v>26</v>
      </c>
      <c r="L34" s="197"/>
      <c r="M34" s="181"/>
      <c r="O34" s="161"/>
      <c r="P34" s="173"/>
      <c r="Q34" s="173"/>
      <c r="R34" s="174"/>
      <c r="S34" s="161"/>
    </row>
    <row r="35" spans="1:19" x14ac:dyDescent="0.25">
      <c r="A35" s="146" t="s">
        <v>31</v>
      </c>
      <c r="B35" s="57"/>
      <c r="C35" s="148"/>
      <c r="D35" s="182"/>
      <c r="E35" s="255"/>
      <c r="F35" s="255"/>
      <c r="G35" s="192" t="s">
        <v>4</v>
      </c>
      <c r="H35" s="183"/>
      <c r="I35" s="184"/>
      <c r="J35" s="10"/>
      <c r="K35" s="194"/>
      <c r="L35" s="109"/>
      <c r="M35" s="189"/>
      <c r="O35" s="161"/>
      <c r="P35" s="174"/>
      <c r="Q35" s="175"/>
      <c r="R35" s="174"/>
      <c r="S35" s="161"/>
    </row>
    <row r="36" spans="1:19" x14ac:dyDescent="0.25">
      <c r="A36" s="66"/>
      <c r="B36" s="67"/>
      <c r="C36" s="68"/>
      <c r="D36" s="182"/>
      <c r="E36" s="186"/>
      <c r="F36" s="187"/>
      <c r="G36" s="192" t="s">
        <v>5</v>
      </c>
      <c r="H36" s="183"/>
      <c r="I36" s="184"/>
      <c r="J36" s="10"/>
      <c r="K36" s="137" t="s">
        <v>27</v>
      </c>
      <c r="L36" s="197"/>
      <c r="M36" s="181"/>
      <c r="O36" s="161"/>
      <c r="P36" s="173"/>
      <c r="Q36" s="173"/>
      <c r="R36" s="174"/>
      <c r="S36" s="161"/>
    </row>
    <row r="37" spans="1:19" x14ac:dyDescent="0.25">
      <c r="A37" s="49"/>
      <c r="B37" s="72"/>
      <c r="C37" s="50"/>
      <c r="D37" s="182"/>
      <c r="E37" s="186"/>
      <c r="F37" s="187"/>
      <c r="G37" s="192" t="s">
        <v>6</v>
      </c>
      <c r="H37" s="183"/>
      <c r="I37" s="184"/>
      <c r="J37" s="10"/>
      <c r="K37" s="195"/>
      <c r="L37" s="187"/>
      <c r="M37" s="185"/>
      <c r="O37" s="161"/>
      <c r="P37" s="174"/>
      <c r="Q37" s="175"/>
      <c r="R37" s="174"/>
      <c r="S37" s="161"/>
    </row>
    <row r="38" spans="1:19" x14ac:dyDescent="0.25">
      <c r="A38" s="61"/>
      <c r="B38" s="69"/>
      <c r="C38" s="76"/>
      <c r="D38" s="182"/>
      <c r="E38" s="186"/>
      <c r="F38" s="187"/>
      <c r="G38" s="192" t="s">
        <v>7</v>
      </c>
      <c r="H38" s="183"/>
      <c r="I38" s="184"/>
      <c r="J38" s="10"/>
      <c r="K38" s="146"/>
      <c r="L38" s="109"/>
      <c r="M38" s="189"/>
      <c r="O38" s="161"/>
      <c r="P38" s="174"/>
      <c r="Q38" s="175"/>
      <c r="R38" s="174"/>
      <c r="S38" s="161"/>
    </row>
    <row r="39" spans="1:19" x14ac:dyDescent="0.25">
      <c r="A39" s="62"/>
      <c r="B39" s="70"/>
      <c r="C39" s="50"/>
      <c r="D39" s="182"/>
      <c r="E39" s="186"/>
      <c r="F39" s="187"/>
      <c r="G39" s="192" t="s">
        <v>8</v>
      </c>
      <c r="H39" s="183"/>
      <c r="I39" s="184"/>
      <c r="J39" s="10"/>
      <c r="K39" s="137" t="s">
        <v>19</v>
      </c>
      <c r="L39" s="197"/>
      <c r="M39" s="181"/>
      <c r="O39" s="161"/>
      <c r="P39" s="173"/>
      <c r="Q39" s="173"/>
      <c r="R39" s="174"/>
      <c r="S39" s="161"/>
    </row>
    <row r="40" spans="1:19" x14ac:dyDescent="0.25">
      <c r="A40" s="62"/>
      <c r="B40" s="70"/>
      <c r="C40" s="64"/>
      <c r="D40" s="182"/>
      <c r="E40" s="186"/>
      <c r="F40" s="187"/>
      <c r="G40" s="192" t="s">
        <v>9</v>
      </c>
      <c r="H40" s="183"/>
      <c r="I40" s="184"/>
      <c r="J40" s="10"/>
      <c r="K40" s="195"/>
      <c r="L40" s="187"/>
      <c r="M40" s="185"/>
      <c r="O40" s="161"/>
      <c r="P40" s="174"/>
      <c r="Q40" s="175"/>
      <c r="R40" s="174"/>
      <c r="S40" s="161"/>
    </row>
    <row r="41" spans="1:19" x14ac:dyDescent="0.25">
      <c r="A41" s="63"/>
      <c r="B41" s="60"/>
      <c r="C41" s="65"/>
      <c r="D41" s="188"/>
      <c r="E41" s="51"/>
      <c r="F41" s="109"/>
      <c r="G41" s="193" t="s">
        <v>10</v>
      </c>
      <c r="H41" s="57"/>
      <c r="I41" s="139"/>
      <c r="J41" s="53"/>
      <c r="K41" s="146" t="e">
        <f>L4</f>
        <v>#REF!</v>
      </c>
      <c r="L41" s="109"/>
      <c r="M41" s="189"/>
      <c r="O41" s="161"/>
      <c r="P41" s="174"/>
      <c r="Q41" s="175"/>
      <c r="R41" s="176"/>
      <c r="S41" s="161"/>
    </row>
    <row r="42" spans="1:19" x14ac:dyDescent="0.25">
      <c r="O42" s="161"/>
      <c r="P42" s="161"/>
      <c r="Q42" s="161"/>
      <c r="R42" s="161"/>
      <c r="S42" s="161"/>
    </row>
    <row r="43" spans="1:19" x14ac:dyDescent="0.25">
      <c r="O43" s="161"/>
      <c r="P43" s="161"/>
      <c r="Q43" s="161"/>
      <c r="R43" s="161"/>
      <c r="S43" s="161"/>
    </row>
  </sheetData>
  <mergeCells count="50">
    <mergeCell ref="L18:M18"/>
    <mergeCell ref="L23:M23"/>
    <mergeCell ref="L19:M19"/>
    <mergeCell ref="L20:M20"/>
    <mergeCell ref="L21:M21"/>
    <mergeCell ref="L22:M22"/>
    <mergeCell ref="B23:C23"/>
    <mergeCell ref="D23:E23"/>
    <mergeCell ref="F23:G23"/>
    <mergeCell ref="H23:I23"/>
    <mergeCell ref="J22:K22"/>
    <mergeCell ref="E34:F34"/>
    <mergeCell ref="B22:C22"/>
    <mergeCell ref="H22:I22"/>
    <mergeCell ref="E35:F35"/>
    <mergeCell ref="E15:F15"/>
    <mergeCell ref="G15:H15"/>
    <mergeCell ref="J23:K23"/>
    <mergeCell ref="J20:K20"/>
    <mergeCell ref="J21:K21"/>
    <mergeCell ref="J18:K18"/>
    <mergeCell ref="J19:K19"/>
    <mergeCell ref="D22:E22"/>
    <mergeCell ref="F22:G22"/>
    <mergeCell ref="B21:C21"/>
    <mergeCell ref="D21:E21"/>
    <mergeCell ref="F21:G21"/>
    <mergeCell ref="H21:I21"/>
    <mergeCell ref="B20:C20"/>
    <mergeCell ref="D20:E20"/>
    <mergeCell ref="F20:G20"/>
    <mergeCell ref="H20:I20"/>
    <mergeCell ref="B19:C19"/>
    <mergeCell ref="D19:E19"/>
    <mergeCell ref="F19:G19"/>
    <mergeCell ref="H19:I19"/>
    <mergeCell ref="E13:F13"/>
    <mergeCell ref="G13:H13"/>
    <mergeCell ref="B18:C18"/>
    <mergeCell ref="D18:E18"/>
    <mergeCell ref="F18:G18"/>
    <mergeCell ref="H18:I18"/>
    <mergeCell ref="E9:F9"/>
    <mergeCell ref="G9:H9"/>
    <mergeCell ref="E11:F11"/>
    <mergeCell ref="G11:H11"/>
    <mergeCell ref="A1:F1"/>
    <mergeCell ref="A4:C4"/>
    <mergeCell ref="E7:F7"/>
    <mergeCell ref="G7:H7"/>
  </mergeCells>
  <phoneticPr fontId="44" type="noConversion"/>
  <conditionalFormatting sqref="E7 E9 E11 E13 E15">
    <cfRule type="cellIs" dxfId="51" priority="1" stopIfTrue="1" operator="equal">
      <formula>"Bye"</formula>
    </cfRule>
  </conditionalFormatting>
  <conditionalFormatting sqref="R41">
    <cfRule type="expression" dxfId="50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DFA84-36FD-4184-B3EC-BFFCE0A8AC52}">
  <sheetPr codeName="Munka1">
    <tabColor indexed="11"/>
  </sheetPr>
  <dimension ref="A1:AK43"/>
  <sheetViews>
    <sheetView workbookViewId="0">
      <selection activeCell="I11" sqref="I11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17.441406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style="212" hidden="1" customWidth="1"/>
    <col min="26" max="37" width="0" style="212" hidden="1" customWidth="1"/>
  </cols>
  <sheetData>
    <row r="1" spans="1:37" ht="24.6" x14ac:dyDescent="0.25">
      <c r="A1" s="248" t="s">
        <v>76</v>
      </c>
      <c r="B1" s="248"/>
      <c r="C1" s="248"/>
      <c r="D1" s="248"/>
      <c r="E1" s="248"/>
      <c r="F1" s="248"/>
      <c r="G1" s="80"/>
      <c r="H1" s="83" t="s">
        <v>30</v>
      </c>
      <c r="I1" s="81"/>
      <c r="J1" s="82"/>
      <c r="L1" s="84"/>
      <c r="M1" s="157"/>
      <c r="N1" s="159"/>
      <c r="O1" s="159" t="s">
        <v>11</v>
      </c>
      <c r="P1" s="159"/>
      <c r="Q1" s="160"/>
      <c r="R1" s="159"/>
      <c r="S1" s="161"/>
      <c r="Y1"/>
      <c r="Z1"/>
      <c r="AA1"/>
      <c r="AB1" s="225" t="e">
        <f>IF(Y5=1,CONCATENATE(VLOOKUP(Y3,AA16:AH27,2)),CONCATENATE(VLOOKUP(Y3,AA2:AK13,2)))</f>
        <v>#REF!</v>
      </c>
      <c r="AC1" s="225" t="e">
        <f>IF(Y5=1,CONCATENATE(VLOOKUP(Y3,AA16:AK27,3)),CONCATENATE(VLOOKUP(Y3,AA2:AK13,3)))</f>
        <v>#REF!</v>
      </c>
      <c r="AD1" s="225" t="e">
        <f>IF(Y5=1,CONCATENATE(VLOOKUP(Y3,AA16:AK27,4)),CONCATENATE(VLOOKUP(Y3,AA2:AK13,4)))</f>
        <v>#REF!</v>
      </c>
      <c r="AE1" s="225" t="e">
        <f>IF(Y5=1,CONCATENATE(VLOOKUP(Y3,AA16:AK27,5)),CONCATENATE(VLOOKUP(Y3,AA2:AK13,5)))</f>
        <v>#REF!</v>
      </c>
      <c r="AF1" s="225" t="e">
        <f>IF(Y5=1,CONCATENATE(VLOOKUP(Y3,AA16:AK27,6)),CONCATENATE(VLOOKUP(Y3,AA2:AK13,6)))</f>
        <v>#REF!</v>
      </c>
      <c r="AG1" s="225" t="e">
        <f>IF(Y5=1,CONCATENATE(VLOOKUP(Y3,AA16:AK27,7)),CONCATENATE(VLOOKUP(Y3,AA2:AK13,7)))</f>
        <v>#REF!</v>
      </c>
      <c r="AH1" s="225" t="e">
        <f>IF(Y5=1,CONCATENATE(VLOOKUP(Y3,AA16:AK27,8)),CONCATENATE(VLOOKUP(Y3,AA2:AK13,8)))</f>
        <v>#REF!</v>
      </c>
      <c r="AI1" s="225" t="e">
        <f>IF(Y5=1,CONCATENATE(VLOOKUP(Y3,AA16:AK27,9)),CONCATENATE(VLOOKUP(Y3,AA2:AK13,9)))</f>
        <v>#REF!</v>
      </c>
      <c r="AJ1" s="225" t="e">
        <f>IF(Y5=1,CONCATENATE(VLOOKUP(Y3,AA16:AK27,10)),CONCATENATE(VLOOKUP(Y3,AA2:AK13,10)))</f>
        <v>#REF!</v>
      </c>
      <c r="AK1" s="225" t="e">
        <f>IF(Y5=1,CONCATENATE(VLOOKUP(Y3,AA16:AK27,11)),CONCATENATE(VLOOKUP(Y3,AA2:AK13,11)))</f>
        <v>#REF!</v>
      </c>
    </row>
    <row r="2" spans="1:37" x14ac:dyDescent="0.25">
      <c r="A2" s="86" t="s">
        <v>29</v>
      </c>
      <c r="B2" s="87"/>
      <c r="C2" s="87"/>
      <c r="D2" s="87"/>
      <c r="E2" s="87" t="s">
        <v>92</v>
      </c>
      <c r="F2" s="87"/>
      <c r="G2" s="88"/>
      <c r="H2" s="89"/>
      <c r="I2" s="89"/>
      <c r="J2" s="90"/>
      <c r="K2" s="84"/>
      <c r="L2" s="84"/>
      <c r="M2" s="158"/>
      <c r="N2" s="162"/>
      <c r="O2" s="163"/>
      <c r="P2" s="162"/>
      <c r="Q2" s="163"/>
      <c r="R2" s="162"/>
      <c r="S2" s="161"/>
      <c r="Y2" s="214"/>
      <c r="Z2" s="213"/>
      <c r="AA2" s="213" t="s">
        <v>39</v>
      </c>
      <c r="AB2" s="223">
        <v>150</v>
      </c>
      <c r="AC2" s="223">
        <v>120</v>
      </c>
      <c r="AD2" s="223">
        <v>100</v>
      </c>
      <c r="AE2" s="223">
        <v>80</v>
      </c>
      <c r="AF2" s="223">
        <v>70</v>
      </c>
      <c r="AG2" s="223">
        <v>60</v>
      </c>
      <c r="AH2" s="223">
        <v>55</v>
      </c>
      <c r="AI2" s="223">
        <v>50</v>
      </c>
      <c r="AJ2" s="223">
        <v>45</v>
      </c>
      <c r="AK2" s="223">
        <v>40</v>
      </c>
    </row>
    <row r="3" spans="1:37" x14ac:dyDescent="0.25">
      <c r="A3" s="7" t="s">
        <v>13</v>
      </c>
      <c r="B3" s="7"/>
      <c r="C3" s="7"/>
      <c r="D3" s="7"/>
      <c r="E3" s="7" t="s">
        <v>12</v>
      </c>
      <c r="F3" s="7"/>
      <c r="G3" s="7"/>
      <c r="H3" s="7" t="s">
        <v>16</v>
      </c>
      <c r="I3" s="7"/>
      <c r="J3" s="16"/>
      <c r="K3" s="7"/>
      <c r="L3" s="8" t="s">
        <v>17</v>
      </c>
      <c r="M3" s="7"/>
      <c r="N3" s="165"/>
      <c r="O3" s="164"/>
      <c r="P3" s="165"/>
      <c r="Q3" s="206" t="s">
        <v>49</v>
      </c>
      <c r="R3" s="207" t="s">
        <v>55</v>
      </c>
      <c r="S3" s="161"/>
      <c r="Y3" s="213">
        <f>IF(H4="OB","A",IF(H4="IX","W",H4))</f>
        <v>0</v>
      </c>
      <c r="Z3" s="213"/>
      <c r="AA3" s="213" t="s">
        <v>65</v>
      </c>
      <c r="AB3" s="223">
        <v>120</v>
      </c>
      <c r="AC3" s="223">
        <v>90</v>
      </c>
      <c r="AD3" s="223">
        <v>65</v>
      </c>
      <c r="AE3" s="223">
        <v>55</v>
      </c>
      <c r="AF3" s="223">
        <v>50</v>
      </c>
      <c r="AG3" s="223">
        <v>45</v>
      </c>
      <c r="AH3" s="223">
        <v>40</v>
      </c>
      <c r="AI3" s="223">
        <v>35</v>
      </c>
      <c r="AJ3" s="223">
        <v>25</v>
      </c>
      <c r="AK3" s="223">
        <v>20</v>
      </c>
    </row>
    <row r="4" spans="1:37" ht="13.8" thickBot="1" x14ac:dyDescent="0.3">
      <c r="A4" s="249" t="e">
        <f>#REF!</f>
        <v>#REF!</v>
      </c>
      <c r="B4" s="249"/>
      <c r="C4" s="249"/>
      <c r="D4" s="91"/>
      <c r="E4" s="92" t="e">
        <f>#REF!</f>
        <v>#REF!</v>
      </c>
      <c r="F4" s="92"/>
      <c r="G4" s="92"/>
      <c r="H4" s="95"/>
      <c r="I4" s="92"/>
      <c r="J4" s="94"/>
      <c r="K4" s="95"/>
      <c r="L4" s="97" t="e">
        <f>#REF!</f>
        <v>#REF!</v>
      </c>
      <c r="M4" s="95"/>
      <c r="N4" s="167"/>
      <c r="O4" s="168"/>
      <c r="P4" s="167"/>
      <c r="Q4" s="208" t="s">
        <v>56</v>
      </c>
      <c r="R4" s="209" t="s">
        <v>51</v>
      </c>
      <c r="S4" s="161"/>
      <c r="Y4" s="213"/>
      <c r="Z4" s="213"/>
      <c r="AA4" s="213" t="s">
        <v>66</v>
      </c>
      <c r="AB4" s="223">
        <v>90</v>
      </c>
      <c r="AC4" s="223">
        <v>60</v>
      </c>
      <c r="AD4" s="223">
        <v>45</v>
      </c>
      <c r="AE4" s="223">
        <v>34</v>
      </c>
      <c r="AF4" s="223">
        <v>27</v>
      </c>
      <c r="AG4" s="223">
        <v>22</v>
      </c>
      <c r="AH4" s="223">
        <v>18</v>
      </c>
      <c r="AI4" s="223">
        <v>15</v>
      </c>
      <c r="AJ4" s="223">
        <v>12</v>
      </c>
      <c r="AK4" s="223">
        <v>9</v>
      </c>
    </row>
    <row r="5" spans="1:37" x14ac:dyDescent="0.25">
      <c r="A5" s="5"/>
      <c r="B5" s="5" t="s">
        <v>28</v>
      </c>
      <c r="C5" s="154" t="s">
        <v>38</v>
      </c>
      <c r="D5" s="5" t="s">
        <v>23</v>
      </c>
      <c r="E5" s="5" t="s">
        <v>42</v>
      </c>
      <c r="F5" s="5"/>
      <c r="G5" s="5" t="s">
        <v>15</v>
      </c>
      <c r="H5" s="5"/>
      <c r="I5" s="5" t="s">
        <v>18</v>
      </c>
      <c r="J5" s="5"/>
      <c r="K5" s="199" t="s">
        <v>43</v>
      </c>
      <c r="L5" s="199" t="s">
        <v>44</v>
      </c>
      <c r="M5" s="199" t="s">
        <v>45</v>
      </c>
      <c r="N5" s="161"/>
      <c r="O5" s="161"/>
      <c r="P5" s="161"/>
      <c r="Q5" s="210" t="s">
        <v>57</v>
      </c>
      <c r="R5" s="211" t="s">
        <v>53</v>
      </c>
      <c r="S5" s="161"/>
      <c r="Y5" s="213" t="e">
        <f>IF(OR(#REF!="F1",#REF!="F2",#REF!="N1",#REF!="N2"),1,2)</f>
        <v>#REF!</v>
      </c>
      <c r="Z5" s="213"/>
      <c r="AA5" s="213" t="s">
        <v>67</v>
      </c>
      <c r="AB5" s="223">
        <v>60</v>
      </c>
      <c r="AC5" s="223">
        <v>40</v>
      </c>
      <c r="AD5" s="223">
        <v>30</v>
      </c>
      <c r="AE5" s="223">
        <v>20</v>
      </c>
      <c r="AF5" s="223">
        <v>18</v>
      </c>
      <c r="AG5" s="223">
        <v>15</v>
      </c>
      <c r="AH5" s="223">
        <v>12</v>
      </c>
      <c r="AI5" s="223">
        <v>10</v>
      </c>
      <c r="AJ5" s="223">
        <v>8</v>
      </c>
      <c r="AK5" s="223">
        <v>6</v>
      </c>
    </row>
    <row r="6" spans="1:37" x14ac:dyDescent="0.25">
      <c r="A6" s="131"/>
      <c r="B6" s="131"/>
      <c r="C6" s="198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61"/>
      <c r="O6" s="161"/>
      <c r="P6" s="161"/>
      <c r="Q6" s="161"/>
      <c r="R6" s="161"/>
      <c r="S6" s="161"/>
      <c r="Y6" s="213"/>
      <c r="Z6" s="213"/>
      <c r="AA6" s="213" t="s">
        <v>68</v>
      </c>
      <c r="AB6" s="223">
        <v>40</v>
      </c>
      <c r="AC6" s="223">
        <v>25</v>
      </c>
      <c r="AD6" s="223">
        <v>18</v>
      </c>
      <c r="AE6" s="223">
        <v>13</v>
      </c>
      <c r="AF6" s="223">
        <v>10</v>
      </c>
      <c r="AG6" s="223">
        <v>8</v>
      </c>
      <c r="AH6" s="223">
        <v>6</v>
      </c>
      <c r="AI6" s="223">
        <v>5</v>
      </c>
      <c r="AJ6" s="223">
        <v>4</v>
      </c>
      <c r="AK6" s="223">
        <v>3</v>
      </c>
    </row>
    <row r="7" spans="1:37" x14ac:dyDescent="0.25">
      <c r="A7" s="169" t="s">
        <v>39</v>
      </c>
      <c r="B7" s="200"/>
      <c r="C7" s="155" t="str">
        <f>IF($B7="","",VLOOKUP($B7,#REF!,5))</f>
        <v/>
      </c>
      <c r="D7" s="155" t="str">
        <f>IF($B7="","",VLOOKUP($B7,#REF!,15))</f>
        <v/>
      </c>
      <c r="E7" s="244" t="s">
        <v>93</v>
      </c>
      <c r="F7" s="156"/>
      <c r="G7" s="244" t="s">
        <v>94</v>
      </c>
      <c r="H7" s="156"/>
      <c r="I7" s="244" t="s">
        <v>95</v>
      </c>
      <c r="J7" s="131"/>
      <c r="K7" s="226"/>
      <c r="L7" s="215" t="str">
        <f>IF(K7="","",CONCATENATE(VLOOKUP($Y$3,$AB$1:$AK$1,K7)," pont"))</f>
        <v/>
      </c>
      <c r="M7" s="227"/>
      <c r="N7" s="161"/>
      <c r="O7" s="161"/>
      <c r="P7" s="161"/>
      <c r="Q7" s="161"/>
      <c r="R7" s="161"/>
      <c r="S7" s="161"/>
      <c r="Y7" s="213"/>
      <c r="Z7" s="213"/>
      <c r="AA7" s="213" t="s">
        <v>69</v>
      </c>
      <c r="AB7" s="223">
        <v>25</v>
      </c>
      <c r="AC7" s="223">
        <v>15</v>
      </c>
      <c r="AD7" s="223">
        <v>13</v>
      </c>
      <c r="AE7" s="223">
        <v>8</v>
      </c>
      <c r="AF7" s="223">
        <v>6</v>
      </c>
      <c r="AG7" s="223">
        <v>4</v>
      </c>
      <c r="AH7" s="223">
        <v>3</v>
      </c>
      <c r="AI7" s="223">
        <v>2</v>
      </c>
      <c r="AJ7" s="223">
        <v>1</v>
      </c>
      <c r="AK7" s="223">
        <v>0</v>
      </c>
    </row>
    <row r="8" spans="1:37" x14ac:dyDescent="0.25">
      <c r="A8" s="169"/>
      <c r="B8" s="201"/>
      <c r="C8" s="170"/>
      <c r="D8" s="170"/>
      <c r="E8" s="170"/>
      <c r="F8" s="170"/>
      <c r="G8" s="170"/>
      <c r="H8" s="170"/>
      <c r="I8" s="170"/>
      <c r="J8" s="131"/>
      <c r="K8" s="169"/>
      <c r="L8" s="169"/>
      <c r="M8" s="228"/>
      <c r="N8" s="161"/>
      <c r="O8" s="161"/>
      <c r="P8" s="161"/>
      <c r="Q8" s="161"/>
      <c r="R8" s="161"/>
      <c r="S8" s="161"/>
      <c r="Y8" s="213"/>
      <c r="Z8" s="213"/>
      <c r="AA8" s="213" t="s">
        <v>70</v>
      </c>
      <c r="AB8" s="223">
        <v>15</v>
      </c>
      <c r="AC8" s="223">
        <v>10</v>
      </c>
      <c r="AD8" s="223">
        <v>7</v>
      </c>
      <c r="AE8" s="223">
        <v>5</v>
      </c>
      <c r="AF8" s="223">
        <v>4</v>
      </c>
      <c r="AG8" s="223">
        <v>3</v>
      </c>
      <c r="AH8" s="223">
        <v>2</v>
      </c>
      <c r="AI8" s="223">
        <v>1</v>
      </c>
      <c r="AJ8" s="223">
        <v>0</v>
      </c>
      <c r="AK8" s="223">
        <v>0</v>
      </c>
    </row>
    <row r="9" spans="1:37" x14ac:dyDescent="0.25">
      <c r="A9" s="169" t="s">
        <v>40</v>
      </c>
      <c r="B9" s="200"/>
      <c r="C9" s="155" t="str">
        <f>IF($B9="","",VLOOKUP($B9,#REF!,5))</f>
        <v/>
      </c>
      <c r="D9" s="155" t="str">
        <f>IF($B9="","",VLOOKUP($B9,#REF!,15))</f>
        <v/>
      </c>
      <c r="E9" s="244" t="s">
        <v>96</v>
      </c>
      <c r="F9" s="156"/>
      <c r="G9" s="244" t="s">
        <v>97</v>
      </c>
      <c r="H9" s="156"/>
      <c r="I9" s="244" t="s">
        <v>98</v>
      </c>
      <c r="J9" s="131"/>
      <c r="K9" s="226"/>
      <c r="L9" s="215" t="str">
        <f>IF(K9="","",CONCATENATE(VLOOKUP($Y$3,$AB$1:$AK$1,K9)," pont"))</f>
        <v/>
      </c>
      <c r="M9" s="227"/>
      <c r="N9" s="161"/>
      <c r="O9" s="161"/>
      <c r="P9" s="161"/>
      <c r="Q9" s="161"/>
      <c r="R9" s="161"/>
      <c r="S9" s="161"/>
      <c r="Y9" s="213"/>
      <c r="Z9" s="213"/>
      <c r="AA9" s="213" t="s">
        <v>71</v>
      </c>
      <c r="AB9" s="223">
        <v>10</v>
      </c>
      <c r="AC9" s="223">
        <v>6</v>
      </c>
      <c r="AD9" s="223">
        <v>4</v>
      </c>
      <c r="AE9" s="223">
        <v>2</v>
      </c>
      <c r="AF9" s="223">
        <v>1</v>
      </c>
      <c r="AG9" s="223">
        <v>0</v>
      </c>
      <c r="AH9" s="223">
        <v>0</v>
      </c>
      <c r="AI9" s="223">
        <v>0</v>
      </c>
      <c r="AJ9" s="223">
        <v>0</v>
      </c>
      <c r="AK9" s="223">
        <v>0</v>
      </c>
    </row>
    <row r="10" spans="1:37" x14ac:dyDescent="0.25">
      <c r="A10" s="169"/>
      <c r="B10" s="201"/>
      <c r="C10" s="170"/>
      <c r="D10" s="170"/>
      <c r="E10" s="170"/>
      <c r="F10" s="170"/>
      <c r="G10" s="170"/>
      <c r="H10" s="170"/>
      <c r="I10" s="170"/>
      <c r="J10" s="131"/>
      <c r="K10" s="169"/>
      <c r="L10" s="169"/>
      <c r="M10" s="228"/>
      <c r="N10" s="161"/>
      <c r="O10" s="161"/>
      <c r="P10" s="161"/>
      <c r="Q10" s="161"/>
      <c r="R10" s="161"/>
      <c r="S10" s="161"/>
      <c r="Y10" s="213"/>
      <c r="Z10" s="213"/>
      <c r="AA10" s="213" t="s">
        <v>72</v>
      </c>
      <c r="AB10" s="223">
        <v>6</v>
      </c>
      <c r="AC10" s="223">
        <v>3</v>
      </c>
      <c r="AD10" s="223">
        <v>2</v>
      </c>
      <c r="AE10" s="223">
        <v>1</v>
      </c>
      <c r="AF10" s="223">
        <v>0</v>
      </c>
      <c r="AG10" s="223">
        <v>0</v>
      </c>
      <c r="AH10" s="223">
        <v>0</v>
      </c>
      <c r="AI10" s="223">
        <v>0</v>
      </c>
      <c r="AJ10" s="223">
        <v>0</v>
      </c>
      <c r="AK10" s="223">
        <v>0</v>
      </c>
    </row>
    <row r="11" spans="1:37" x14ac:dyDescent="0.25">
      <c r="A11" s="169" t="s">
        <v>41</v>
      </c>
      <c r="B11" s="200"/>
      <c r="C11" s="155" t="str">
        <f>IF($B11="","",VLOOKUP($B11,#REF!,5))</f>
        <v/>
      </c>
      <c r="D11" s="155" t="str">
        <f>IF($B11="","",VLOOKUP($B11,#REF!,15))</f>
        <v/>
      </c>
      <c r="E11" s="244" t="s">
        <v>99</v>
      </c>
      <c r="F11" s="156"/>
      <c r="G11" s="244" t="s">
        <v>100</v>
      </c>
      <c r="H11" s="156"/>
      <c r="I11" s="244" t="s">
        <v>101</v>
      </c>
      <c r="J11" s="131"/>
      <c r="K11" s="226"/>
      <c r="L11" s="215" t="str">
        <f>IF(K11="","",CONCATENATE(VLOOKUP($Y$3,$AB$1:$AK$1,K11)," pont"))</f>
        <v/>
      </c>
      <c r="M11" s="227"/>
      <c r="N11" s="161"/>
      <c r="O11" s="161"/>
      <c r="P11" s="161"/>
      <c r="Q11" s="161"/>
      <c r="R11" s="161"/>
      <c r="S11" s="161"/>
      <c r="Y11" s="213"/>
      <c r="Z11" s="213"/>
      <c r="AA11" s="213" t="s">
        <v>75</v>
      </c>
      <c r="AB11" s="223">
        <v>3</v>
      </c>
      <c r="AC11" s="223">
        <v>2</v>
      </c>
      <c r="AD11" s="223">
        <v>1</v>
      </c>
      <c r="AE11" s="223">
        <v>0</v>
      </c>
      <c r="AF11" s="223">
        <v>0</v>
      </c>
      <c r="AG11" s="223">
        <v>0</v>
      </c>
      <c r="AH11" s="223">
        <v>0</v>
      </c>
      <c r="AI11" s="223">
        <v>0</v>
      </c>
      <c r="AJ11" s="223">
        <v>0</v>
      </c>
      <c r="AK11" s="223">
        <v>0</v>
      </c>
    </row>
    <row r="12" spans="1:37" x14ac:dyDescent="0.25">
      <c r="A12" s="131"/>
      <c r="B12" s="131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Y12" s="213"/>
      <c r="Z12" s="213"/>
      <c r="AA12" s="213" t="s">
        <v>73</v>
      </c>
      <c r="AB12" s="224">
        <v>0</v>
      </c>
      <c r="AC12" s="224">
        <v>0</v>
      </c>
      <c r="AD12" s="224">
        <v>0</v>
      </c>
      <c r="AE12" s="224">
        <v>0</v>
      </c>
      <c r="AF12" s="224">
        <v>0</v>
      </c>
      <c r="AG12" s="224">
        <v>0</v>
      </c>
      <c r="AH12" s="224">
        <v>0</v>
      </c>
      <c r="AI12" s="224">
        <v>0</v>
      </c>
      <c r="AJ12" s="224">
        <v>0</v>
      </c>
      <c r="AK12" s="224">
        <v>0</v>
      </c>
    </row>
    <row r="13" spans="1:37" x14ac:dyDescent="0.25">
      <c r="A13" s="131"/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Y13" s="213"/>
      <c r="Z13" s="213"/>
      <c r="AA13" s="213" t="s">
        <v>74</v>
      </c>
      <c r="AB13" s="224">
        <v>0</v>
      </c>
      <c r="AC13" s="224">
        <v>0</v>
      </c>
      <c r="AD13" s="224">
        <v>0</v>
      </c>
      <c r="AE13" s="224">
        <v>0</v>
      </c>
      <c r="AF13" s="224">
        <v>0</v>
      </c>
      <c r="AG13" s="224">
        <v>0</v>
      </c>
      <c r="AH13" s="224">
        <v>0</v>
      </c>
      <c r="AI13" s="224">
        <v>0</v>
      </c>
      <c r="AJ13" s="224">
        <v>0</v>
      </c>
      <c r="AK13" s="224">
        <v>0</v>
      </c>
    </row>
    <row r="14" spans="1:37" x14ac:dyDescent="0.25">
      <c r="A14" s="131"/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Y14" s="213"/>
      <c r="Z14" s="213"/>
      <c r="AA14" s="213"/>
      <c r="AB14" s="213"/>
      <c r="AC14" s="213"/>
      <c r="AD14" s="213"/>
      <c r="AE14" s="213"/>
      <c r="AF14" s="213"/>
      <c r="AG14" s="213"/>
      <c r="AH14" s="213"/>
      <c r="AI14" s="213"/>
      <c r="AJ14" s="213"/>
      <c r="AK14" s="213"/>
    </row>
    <row r="15" spans="1:37" x14ac:dyDescent="0.25">
      <c r="A15" s="131"/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Y15" s="213"/>
      <c r="Z15" s="213"/>
      <c r="AA15" s="213"/>
      <c r="AB15" s="213"/>
      <c r="AC15" s="213"/>
      <c r="AD15" s="213"/>
      <c r="AE15" s="213"/>
      <c r="AF15" s="213"/>
      <c r="AG15" s="213"/>
      <c r="AH15" s="213"/>
      <c r="AI15" s="213"/>
      <c r="AJ15" s="213"/>
      <c r="AK15" s="213"/>
    </row>
    <row r="16" spans="1:37" x14ac:dyDescent="0.25">
      <c r="A16" s="131"/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Y16" s="213"/>
      <c r="Z16" s="213"/>
      <c r="AA16" s="213" t="s">
        <v>39</v>
      </c>
      <c r="AB16" s="213">
        <v>300</v>
      </c>
      <c r="AC16" s="213">
        <v>250</v>
      </c>
      <c r="AD16" s="213">
        <v>220</v>
      </c>
      <c r="AE16" s="213">
        <v>180</v>
      </c>
      <c r="AF16" s="213">
        <v>160</v>
      </c>
      <c r="AG16" s="213">
        <v>150</v>
      </c>
      <c r="AH16" s="213">
        <v>140</v>
      </c>
      <c r="AI16" s="213">
        <v>130</v>
      </c>
      <c r="AJ16" s="213">
        <v>120</v>
      </c>
      <c r="AK16" s="213">
        <v>110</v>
      </c>
    </row>
    <row r="17" spans="1:37" x14ac:dyDescent="0.25">
      <c r="A17" s="131"/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Y17" s="213"/>
      <c r="Z17" s="213"/>
      <c r="AA17" s="213" t="s">
        <v>65</v>
      </c>
      <c r="AB17" s="213">
        <v>250</v>
      </c>
      <c r="AC17" s="213">
        <v>200</v>
      </c>
      <c r="AD17" s="213">
        <v>160</v>
      </c>
      <c r="AE17" s="213">
        <v>140</v>
      </c>
      <c r="AF17" s="213">
        <v>120</v>
      </c>
      <c r="AG17" s="213">
        <v>110</v>
      </c>
      <c r="AH17" s="213">
        <v>100</v>
      </c>
      <c r="AI17" s="213">
        <v>90</v>
      </c>
      <c r="AJ17" s="213">
        <v>80</v>
      </c>
      <c r="AK17" s="213">
        <v>70</v>
      </c>
    </row>
    <row r="18" spans="1:37" ht="18.75" customHeight="1" x14ac:dyDescent="0.25">
      <c r="A18" s="131"/>
      <c r="B18" s="253"/>
      <c r="C18" s="253"/>
      <c r="D18" s="254" t="str">
        <f>E7</f>
        <v>ZSIRAI</v>
      </c>
      <c r="E18" s="254"/>
      <c r="F18" s="254" t="str">
        <f>E9</f>
        <v>NAGY</v>
      </c>
      <c r="G18" s="254"/>
      <c r="H18" s="254" t="str">
        <f>E11</f>
        <v>SZABÓ</v>
      </c>
      <c r="I18" s="254"/>
      <c r="J18" s="131"/>
      <c r="K18" s="131"/>
      <c r="L18" s="131"/>
      <c r="M18" s="131"/>
      <c r="Y18" s="213"/>
      <c r="Z18" s="213"/>
      <c r="AA18" s="213" t="s">
        <v>66</v>
      </c>
      <c r="AB18" s="213">
        <v>200</v>
      </c>
      <c r="AC18" s="213">
        <v>150</v>
      </c>
      <c r="AD18" s="213">
        <v>130</v>
      </c>
      <c r="AE18" s="213">
        <v>110</v>
      </c>
      <c r="AF18" s="213">
        <v>95</v>
      </c>
      <c r="AG18" s="213">
        <v>80</v>
      </c>
      <c r="AH18" s="213">
        <v>70</v>
      </c>
      <c r="AI18" s="213">
        <v>60</v>
      </c>
      <c r="AJ18" s="213">
        <v>55</v>
      </c>
      <c r="AK18" s="213">
        <v>50</v>
      </c>
    </row>
    <row r="19" spans="1:37" ht="18.75" customHeight="1" x14ac:dyDescent="0.25">
      <c r="A19" s="204" t="s">
        <v>39</v>
      </c>
      <c r="B19" s="250" t="str">
        <f>E7</f>
        <v>ZSIRAI</v>
      </c>
      <c r="C19" s="250"/>
      <c r="D19" s="251"/>
      <c r="E19" s="251"/>
      <c r="F19" s="252"/>
      <c r="G19" s="252"/>
      <c r="H19" s="252"/>
      <c r="I19" s="252"/>
      <c r="J19" s="131"/>
      <c r="K19" s="131"/>
      <c r="L19" s="131"/>
      <c r="M19" s="131"/>
      <c r="Y19" s="213"/>
      <c r="Z19" s="213"/>
      <c r="AA19" s="213" t="s">
        <v>67</v>
      </c>
      <c r="AB19" s="213">
        <v>150</v>
      </c>
      <c r="AC19" s="213">
        <v>120</v>
      </c>
      <c r="AD19" s="213">
        <v>100</v>
      </c>
      <c r="AE19" s="213">
        <v>80</v>
      </c>
      <c r="AF19" s="213">
        <v>70</v>
      </c>
      <c r="AG19" s="213">
        <v>60</v>
      </c>
      <c r="AH19" s="213">
        <v>55</v>
      </c>
      <c r="AI19" s="213">
        <v>50</v>
      </c>
      <c r="AJ19" s="213">
        <v>45</v>
      </c>
      <c r="AK19" s="213">
        <v>40</v>
      </c>
    </row>
    <row r="20" spans="1:37" ht="18.75" customHeight="1" x14ac:dyDescent="0.25">
      <c r="A20" s="204" t="s">
        <v>40</v>
      </c>
      <c r="B20" s="250" t="str">
        <f>E9</f>
        <v>NAGY</v>
      </c>
      <c r="C20" s="250"/>
      <c r="D20" s="252"/>
      <c r="E20" s="252"/>
      <c r="F20" s="251"/>
      <c r="G20" s="251"/>
      <c r="H20" s="252"/>
      <c r="I20" s="252"/>
      <c r="J20" s="131"/>
      <c r="K20" s="131"/>
      <c r="L20" s="131"/>
      <c r="M20" s="131"/>
      <c r="Y20" s="213"/>
      <c r="Z20" s="213"/>
      <c r="AA20" s="213" t="s">
        <v>68</v>
      </c>
      <c r="AB20" s="213">
        <v>120</v>
      </c>
      <c r="AC20" s="213">
        <v>90</v>
      </c>
      <c r="AD20" s="213">
        <v>65</v>
      </c>
      <c r="AE20" s="213">
        <v>55</v>
      </c>
      <c r="AF20" s="213">
        <v>50</v>
      </c>
      <c r="AG20" s="213">
        <v>45</v>
      </c>
      <c r="AH20" s="213">
        <v>40</v>
      </c>
      <c r="AI20" s="213">
        <v>35</v>
      </c>
      <c r="AJ20" s="213">
        <v>25</v>
      </c>
      <c r="AK20" s="213">
        <v>20</v>
      </c>
    </row>
    <row r="21" spans="1:37" ht="18.75" customHeight="1" x14ac:dyDescent="0.25">
      <c r="A21" s="204" t="s">
        <v>41</v>
      </c>
      <c r="B21" s="250" t="str">
        <f>E11</f>
        <v>SZABÓ</v>
      </c>
      <c r="C21" s="250"/>
      <c r="D21" s="252"/>
      <c r="E21" s="252"/>
      <c r="F21" s="252"/>
      <c r="G21" s="252"/>
      <c r="H21" s="251"/>
      <c r="I21" s="251"/>
      <c r="J21" s="131"/>
      <c r="K21" s="131"/>
      <c r="L21" s="131"/>
      <c r="M21" s="131"/>
      <c r="Y21" s="213"/>
      <c r="Z21" s="213"/>
      <c r="AA21" s="213" t="s">
        <v>69</v>
      </c>
      <c r="AB21" s="213">
        <v>90</v>
      </c>
      <c r="AC21" s="213">
        <v>60</v>
      </c>
      <c r="AD21" s="213">
        <v>45</v>
      </c>
      <c r="AE21" s="213">
        <v>34</v>
      </c>
      <c r="AF21" s="213">
        <v>27</v>
      </c>
      <c r="AG21" s="213">
        <v>22</v>
      </c>
      <c r="AH21" s="213">
        <v>18</v>
      </c>
      <c r="AI21" s="213">
        <v>15</v>
      </c>
      <c r="AJ21" s="213">
        <v>12</v>
      </c>
      <c r="AK21" s="213">
        <v>9</v>
      </c>
    </row>
    <row r="22" spans="1:37" x14ac:dyDescent="0.25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Y22" s="213"/>
      <c r="Z22" s="213"/>
      <c r="AA22" s="213" t="s">
        <v>70</v>
      </c>
      <c r="AB22" s="213">
        <v>60</v>
      </c>
      <c r="AC22" s="213">
        <v>40</v>
      </c>
      <c r="AD22" s="213">
        <v>30</v>
      </c>
      <c r="AE22" s="213">
        <v>20</v>
      </c>
      <c r="AF22" s="213">
        <v>18</v>
      </c>
      <c r="AG22" s="213">
        <v>15</v>
      </c>
      <c r="AH22" s="213">
        <v>12</v>
      </c>
      <c r="AI22" s="213">
        <v>10</v>
      </c>
      <c r="AJ22" s="213">
        <v>8</v>
      </c>
      <c r="AK22" s="213">
        <v>6</v>
      </c>
    </row>
    <row r="23" spans="1:37" x14ac:dyDescent="0.25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Y23" s="213"/>
      <c r="Z23" s="213"/>
      <c r="AA23" s="213" t="s">
        <v>71</v>
      </c>
      <c r="AB23" s="213">
        <v>40</v>
      </c>
      <c r="AC23" s="213">
        <v>25</v>
      </c>
      <c r="AD23" s="213">
        <v>18</v>
      </c>
      <c r="AE23" s="213">
        <v>13</v>
      </c>
      <c r="AF23" s="213">
        <v>8</v>
      </c>
      <c r="AG23" s="213">
        <v>7</v>
      </c>
      <c r="AH23" s="213">
        <v>6</v>
      </c>
      <c r="AI23" s="213">
        <v>5</v>
      </c>
      <c r="AJ23" s="213">
        <v>4</v>
      </c>
      <c r="AK23" s="213">
        <v>3</v>
      </c>
    </row>
    <row r="24" spans="1:37" x14ac:dyDescent="0.25">
      <c r="A24" s="131"/>
      <c r="B24" s="131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Y24" s="213"/>
      <c r="Z24" s="213"/>
      <c r="AA24" s="213" t="s">
        <v>72</v>
      </c>
      <c r="AB24" s="213">
        <v>25</v>
      </c>
      <c r="AC24" s="213">
        <v>15</v>
      </c>
      <c r="AD24" s="213">
        <v>13</v>
      </c>
      <c r="AE24" s="213">
        <v>7</v>
      </c>
      <c r="AF24" s="213">
        <v>6</v>
      </c>
      <c r="AG24" s="213">
        <v>5</v>
      </c>
      <c r="AH24" s="213">
        <v>4</v>
      </c>
      <c r="AI24" s="213">
        <v>3</v>
      </c>
      <c r="AJ24" s="213">
        <v>2</v>
      </c>
      <c r="AK24" s="213">
        <v>1</v>
      </c>
    </row>
    <row r="25" spans="1:37" x14ac:dyDescent="0.25">
      <c r="A25" s="131"/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Y25" s="213"/>
      <c r="Z25" s="213"/>
      <c r="AA25" s="213" t="s">
        <v>75</v>
      </c>
      <c r="AB25" s="213">
        <v>15</v>
      </c>
      <c r="AC25" s="213">
        <v>10</v>
      </c>
      <c r="AD25" s="213">
        <v>8</v>
      </c>
      <c r="AE25" s="213">
        <v>4</v>
      </c>
      <c r="AF25" s="213">
        <v>3</v>
      </c>
      <c r="AG25" s="213">
        <v>2</v>
      </c>
      <c r="AH25" s="213">
        <v>1</v>
      </c>
      <c r="AI25" s="213">
        <v>0</v>
      </c>
      <c r="AJ25" s="213">
        <v>0</v>
      </c>
      <c r="AK25" s="213">
        <v>0</v>
      </c>
    </row>
    <row r="26" spans="1:37" x14ac:dyDescent="0.25">
      <c r="A26" s="131"/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Y26" s="213"/>
      <c r="Z26" s="213"/>
      <c r="AA26" s="213" t="s">
        <v>73</v>
      </c>
      <c r="AB26" s="213">
        <v>10</v>
      </c>
      <c r="AC26" s="213">
        <v>6</v>
      </c>
      <c r="AD26" s="213">
        <v>4</v>
      </c>
      <c r="AE26" s="213">
        <v>2</v>
      </c>
      <c r="AF26" s="213">
        <v>1</v>
      </c>
      <c r="AG26" s="213">
        <v>0</v>
      </c>
      <c r="AH26" s="213">
        <v>0</v>
      </c>
      <c r="AI26" s="213">
        <v>0</v>
      </c>
      <c r="AJ26" s="213">
        <v>0</v>
      </c>
      <c r="AK26" s="213">
        <v>0</v>
      </c>
    </row>
    <row r="27" spans="1:37" x14ac:dyDescent="0.25">
      <c r="A27" s="131"/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Y27" s="213"/>
      <c r="Z27" s="213"/>
      <c r="AA27" s="213" t="s">
        <v>74</v>
      </c>
      <c r="AB27" s="213">
        <v>3</v>
      </c>
      <c r="AC27" s="213">
        <v>2</v>
      </c>
      <c r="AD27" s="213">
        <v>1</v>
      </c>
      <c r="AE27" s="213">
        <v>0</v>
      </c>
      <c r="AF27" s="213">
        <v>0</v>
      </c>
      <c r="AG27" s="213">
        <v>0</v>
      </c>
      <c r="AH27" s="213">
        <v>0</v>
      </c>
      <c r="AI27" s="213">
        <v>0</v>
      </c>
      <c r="AJ27" s="213">
        <v>0</v>
      </c>
      <c r="AK27" s="213">
        <v>0</v>
      </c>
    </row>
    <row r="28" spans="1:37" x14ac:dyDescent="0.25">
      <c r="A28" s="131"/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</row>
    <row r="29" spans="1:37" x14ac:dyDescent="0.25">
      <c r="A29" s="131"/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</row>
    <row r="30" spans="1:37" x14ac:dyDescent="0.25">
      <c r="A30" s="131"/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</row>
    <row r="31" spans="1:37" x14ac:dyDescent="0.25">
      <c r="A31" s="131"/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</row>
    <row r="32" spans="1:37" x14ac:dyDescent="0.25">
      <c r="A32" s="131"/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09"/>
      <c r="M32" s="109"/>
      <c r="O32" s="161"/>
      <c r="P32" s="161"/>
      <c r="Q32" s="161"/>
      <c r="R32" s="161"/>
      <c r="S32" s="161"/>
    </row>
    <row r="33" spans="1:19" x14ac:dyDescent="0.25">
      <c r="A33" s="37" t="s">
        <v>23</v>
      </c>
      <c r="B33" s="38"/>
      <c r="C33" s="77"/>
      <c r="D33" s="177" t="s">
        <v>2</v>
      </c>
      <c r="E33" s="178" t="s">
        <v>25</v>
      </c>
      <c r="F33" s="196"/>
      <c r="G33" s="177" t="s">
        <v>2</v>
      </c>
      <c r="H33" s="178" t="s">
        <v>32</v>
      </c>
      <c r="I33" s="59"/>
      <c r="J33" s="178" t="s">
        <v>33</v>
      </c>
      <c r="K33" s="58" t="s">
        <v>34</v>
      </c>
      <c r="L33" s="5"/>
      <c r="M33" s="240"/>
      <c r="N33" s="239"/>
      <c r="O33" s="161"/>
      <c r="P33" s="171"/>
      <c r="Q33" s="171"/>
      <c r="R33" s="172"/>
      <c r="S33" s="161"/>
    </row>
    <row r="34" spans="1:19" x14ac:dyDescent="0.25">
      <c r="A34" s="142" t="s">
        <v>24</v>
      </c>
      <c r="B34" s="143"/>
      <c r="C34" s="145"/>
      <c r="D34" s="179"/>
      <c r="E34" s="256"/>
      <c r="F34" s="256"/>
      <c r="G34" s="190" t="s">
        <v>3</v>
      </c>
      <c r="H34" s="143"/>
      <c r="I34" s="180"/>
      <c r="J34" s="191"/>
      <c r="K34" s="137" t="s">
        <v>26</v>
      </c>
      <c r="L34" s="197"/>
      <c r="M34" s="185"/>
      <c r="O34" s="161"/>
      <c r="P34" s="173"/>
      <c r="Q34" s="173"/>
      <c r="R34" s="174"/>
      <c r="S34" s="161"/>
    </row>
    <row r="35" spans="1:19" x14ac:dyDescent="0.25">
      <c r="A35" s="146" t="s">
        <v>31</v>
      </c>
      <c r="B35" s="57"/>
      <c r="C35" s="148"/>
      <c r="D35" s="182"/>
      <c r="E35" s="255"/>
      <c r="F35" s="255"/>
      <c r="G35" s="192" t="s">
        <v>4</v>
      </c>
      <c r="H35" s="183"/>
      <c r="I35" s="184"/>
      <c r="J35" s="10"/>
      <c r="K35" s="194"/>
      <c r="L35" s="109"/>
      <c r="M35" s="189"/>
      <c r="O35" s="161"/>
      <c r="P35" s="174"/>
      <c r="Q35" s="175"/>
      <c r="R35" s="174"/>
      <c r="S35" s="161"/>
    </row>
    <row r="36" spans="1:19" x14ac:dyDescent="0.25">
      <c r="A36" s="66"/>
      <c r="B36" s="67"/>
      <c r="C36" s="68"/>
      <c r="D36" s="182"/>
      <c r="E36" s="186"/>
      <c r="F36" s="187"/>
      <c r="G36" s="192" t="s">
        <v>5</v>
      </c>
      <c r="H36" s="183"/>
      <c r="I36" s="184"/>
      <c r="J36" s="10"/>
      <c r="K36" s="137" t="s">
        <v>27</v>
      </c>
      <c r="L36" s="197"/>
      <c r="M36" s="181"/>
      <c r="O36" s="161"/>
      <c r="P36" s="173"/>
      <c r="Q36" s="173"/>
      <c r="R36" s="174"/>
      <c r="S36" s="161"/>
    </row>
    <row r="37" spans="1:19" x14ac:dyDescent="0.25">
      <c r="A37" s="49"/>
      <c r="B37" s="72"/>
      <c r="C37" s="50"/>
      <c r="D37" s="182"/>
      <c r="E37" s="186"/>
      <c r="F37" s="187"/>
      <c r="G37" s="192" t="s">
        <v>6</v>
      </c>
      <c r="H37" s="183"/>
      <c r="I37" s="184"/>
      <c r="J37" s="10"/>
      <c r="K37" s="195"/>
      <c r="L37" s="187"/>
      <c r="M37" s="185"/>
      <c r="O37" s="161"/>
      <c r="P37" s="174"/>
      <c r="Q37" s="175"/>
      <c r="R37" s="174"/>
      <c r="S37" s="161"/>
    </row>
    <row r="38" spans="1:19" x14ac:dyDescent="0.25">
      <c r="A38" s="61"/>
      <c r="B38" s="69"/>
      <c r="C38" s="76"/>
      <c r="D38" s="182"/>
      <c r="E38" s="186"/>
      <c r="F38" s="187"/>
      <c r="G38" s="192" t="s">
        <v>7</v>
      </c>
      <c r="H38" s="183"/>
      <c r="I38" s="184"/>
      <c r="J38" s="10"/>
      <c r="K38" s="146"/>
      <c r="L38" s="109"/>
      <c r="M38" s="189"/>
      <c r="O38" s="161"/>
      <c r="P38" s="174"/>
      <c r="Q38" s="175"/>
      <c r="R38" s="174"/>
      <c r="S38" s="161"/>
    </row>
    <row r="39" spans="1:19" x14ac:dyDescent="0.25">
      <c r="A39" s="62"/>
      <c r="B39" s="70"/>
      <c r="C39" s="50"/>
      <c r="D39" s="182"/>
      <c r="E39" s="186"/>
      <c r="F39" s="187"/>
      <c r="G39" s="192" t="s">
        <v>8</v>
      </c>
      <c r="H39" s="183"/>
      <c r="I39" s="184"/>
      <c r="J39" s="10"/>
      <c r="K39" s="137" t="s">
        <v>19</v>
      </c>
      <c r="L39" s="197"/>
      <c r="M39" s="181"/>
      <c r="O39" s="161"/>
      <c r="P39" s="173"/>
      <c r="Q39" s="173"/>
      <c r="R39" s="174"/>
      <c r="S39" s="161"/>
    </row>
    <row r="40" spans="1:19" x14ac:dyDescent="0.25">
      <c r="A40" s="62"/>
      <c r="B40" s="70"/>
      <c r="C40" s="64"/>
      <c r="D40" s="182"/>
      <c r="E40" s="186"/>
      <c r="F40" s="187"/>
      <c r="G40" s="192" t="s">
        <v>9</v>
      </c>
      <c r="H40" s="183"/>
      <c r="I40" s="184"/>
      <c r="J40" s="10"/>
      <c r="K40" s="195"/>
      <c r="L40" s="187"/>
      <c r="M40" s="185"/>
      <c r="O40" s="161"/>
      <c r="P40" s="174"/>
      <c r="Q40" s="175"/>
      <c r="R40" s="174"/>
      <c r="S40" s="161"/>
    </row>
    <row r="41" spans="1:19" x14ac:dyDescent="0.25">
      <c r="A41" s="63"/>
      <c r="B41" s="60"/>
      <c r="C41" s="65"/>
      <c r="D41" s="188"/>
      <c r="E41" s="51"/>
      <c r="F41" s="109"/>
      <c r="G41" s="193" t="s">
        <v>10</v>
      </c>
      <c r="H41" s="57"/>
      <c r="I41" s="139"/>
      <c r="J41" s="53"/>
      <c r="K41" s="146" t="e">
        <f>L4</f>
        <v>#REF!</v>
      </c>
      <c r="L41" s="109"/>
      <c r="M41" s="189"/>
      <c r="O41" s="161"/>
      <c r="P41" s="174"/>
      <c r="Q41" s="175"/>
      <c r="R41" s="176"/>
      <c r="S41" s="161"/>
    </row>
    <row r="42" spans="1:19" x14ac:dyDescent="0.25">
      <c r="O42" s="161"/>
      <c r="P42" s="161"/>
      <c r="Q42" s="161"/>
      <c r="R42" s="161"/>
      <c r="S42" s="161"/>
    </row>
    <row r="43" spans="1:19" x14ac:dyDescent="0.25">
      <c r="O43" s="161"/>
      <c r="P43" s="161"/>
      <c r="Q43" s="161"/>
      <c r="R43" s="161"/>
      <c r="S43" s="161"/>
    </row>
  </sheetData>
  <mergeCells count="20">
    <mergeCell ref="E35:F35"/>
    <mergeCell ref="F21:G21"/>
    <mergeCell ref="H21:I21"/>
    <mergeCell ref="A1:F1"/>
    <mergeCell ref="E34:F34"/>
    <mergeCell ref="B19:C19"/>
    <mergeCell ref="B20:C20"/>
    <mergeCell ref="B21:C21"/>
    <mergeCell ref="D21:E21"/>
    <mergeCell ref="D19:E19"/>
    <mergeCell ref="F19:G19"/>
    <mergeCell ref="H19:I19"/>
    <mergeCell ref="D20:E20"/>
    <mergeCell ref="F20:G20"/>
    <mergeCell ref="H20:I20"/>
    <mergeCell ref="A4:C4"/>
    <mergeCell ref="D18:E18"/>
    <mergeCell ref="F18:G18"/>
    <mergeCell ref="H18:I18"/>
    <mergeCell ref="B18:C18"/>
  </mergeCells>
  <phoneticPr fontId="44" type="noConversion"/>
  <conditionalFormatting sqref="E7 E9 E11">
    <cfRule type="cellIs" dxfId="49" priority="1" stopIfTrue="1" operator="equal">
      <formula>"Bye"</formula>
    </cfRule>
  </conditionalFormatting>
  <conditionalFormatting sqref="R41">
    <cfRule type="expression" dxfId="48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BA6BC-CE96-4007-BCF3-30C97985B4FE}">
  <sheetPr codeName="Munka2">
    <tabColor indexed="11"/>
  </sheetPr>
  <dimension ref="A1:AK43"/>
  <sheetViews>
    <sheetView workbookViewId="0">
      <selection activeCell="I13" sqref="I13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29.44140625" customWidth="1"/>
    <col min="10" max="10" width="7.88671875" customWidth="1"/>
    <col min="11" max="12" width="8.5546875" customWidth="1"/>
    <col min="13" max="13" width="7.88671875" customWidth="1"/>
    <col min="15" max="16" width="4.44140625" customWidth="1"/>
    <col min="17" max="17" width="12.109375" customWidth="1"/>
    <col min="18" max="18" width="7.88671875" customWidth="1"/>
    <col min="19" max="19" width="7.44140625" customWidth="1"/>
    <col min="25" max="37" width="0" hidden="1" customWidth="1"/>
  </cols>
  <sheetData>
    <row r="1" spans="1:37" ht="24.6" x14ac:dyDescent="0.25">
      <c r="A1" s="248" t="s">
        <v>76</v>
      </c>
      <c r="B1" s="248"/>
      <c r="C1" s="248"/>
      <c r="D1" s="248"/>
      <c r="E1" s="248"/>
      <c r="F1" s="248"/>
      <c r="G1" s="80"/>
      <c r="H1" s="83" t="s">
        <v>30</v>
      </c>
      <c r="I1" s="81"/>
      <c r="K1" s="82"/>
      <c r="L1" s="84"/>
      <c r="M1" s="157"/>
      <c r="N1" s="159"/>
      <c r="O1" s="159" t="s">
        <v>11</v>
      </c>
      <c r="P1" s="159"/>
      <c r="Q1" s="160"/>
      <c r="R1" s="159"/>
      <c r="S1" s="161"/>
      <c r="AB1" s="225" t="e">
        <f>IF(Y5=1,CONCATENATE(VLOOKUP(Y3,AA16:AH27,2)),CONCATENATE(VLOOKUP(Y3,AA2:AK13,2)))</f>
        <v>#REF!</v>
      </c>
      <c r="AC1" s="225" t="e">
        <f>IF(Y5=1,CONCATENATE(VLOOKUP(Y3,AA16:AK27,3)),CONCATENATE(VLOOKUP(Y3,AA2:AK13,3)))</f>
        <v>#REF!</v>
      </c>
      <c r="AD1" s="225" t="e">
        <f>IF(Y5=1,CONCATENATE(VLOOKUP(Y3,AA16:AK27,4)),CONCATENATE(VLOOKUP(Y3,AA2:AK13,4)))</f>
        <v>#REF!</v>
      </c>
      <c r="AE1" s="225" t="e">
        <f>IF(Y5=1,CONCATENATE(VLOOKUP(Y3,AA16:AK27,5)),CONCATENATE(VLOOKUP(Y3,AA2:AK13,5)))</f>
        <v>#REF!</v>
      </c>
      <c r="AF1" s="225" t="e">
        <f>IF(Y5=1,CONCATENATE(VLOOKUP(Y3,AA16:AK27,6)),CONCATENATE(VLOOKUP(Y3,AA2:AK13,6)))</f>
        <v>#REF!</v>
      </c>
      <c r="AG1" s="225" t="e">
        <f>IF(Y5=1,CONCATENATE(VLOOKUP(Y3,AA16:AK27,7)),CONCATENATE(VLOOKUP(Y3,AA2:AK13,7)))</f>
        <v>#REF!</v>
      </c>
      <c r="AH1" s="225" t="e">
        <f>IF(Y5=1,CONCATENATE(VLOOKUP(Y3,AA16:AK27,8)),CONCATENATE(VLOOKUP(Y3,AA2:AK13,8)))</f>
        <v>#REF!</v>
      </c>
      <c r="AI1" s="225" t="e">
        <f>IF(Y5=1,CONCATENATE(VLOOKUP(Y3,AA16:AK27,9)),CONCATENATE(VLOOKUP(Y3,AA2:AK13,9)))</f>
        <v>#REF!</v>
      </c>
      <c r="AJ1" s="225" t="e">
        <f>IF(Y5=1,CONCATENATE(VLOOKUP(Y3,AA16:AK27,10)),CONCATENATE(VLOOKUP(Y3,AA2:AK13,10)))</f>
        <v>#REF!</v>
      </c>
      <c r="AK1" s="225" t="e">
        <f>IF(Y5=1,CONCATENATE(VLOOKUP(Y3,AA16:AK27,11)),CONCATENATE(VLOOKUP(Y3,AA2:AK13,11)))</f>
        <v>#REF!</v>
      </c>
    </row>
    <row r="2" spans="1:37" x14ac:dyDescent="0.25">
      <c r="A2" s="86" t="s">
        <v>29</v>
      </c>
      <c r="B2" s="87"/>
      <c r="C2" s="87"/>
      <c r="D2" s="87"/>
      <c r="E2" s="87" t="s">
        <v>124</v>
      </c>
      <c r="F2" s="87"/>
      <c r="G2" s="88"/>
      <c r="H2" s="89"/>
      <c r="I2" s="89"/>
      <c r="J2" s="90"/>
      <c r="K2" s="84"/>
      <c r="L2" s="84"/>
      <c r="M2" s="158"/>
      <c r="N2" s="162"/>
      <c r="O2" s="163"/>
      <c r="P2" s="162"/>
      <c r="Q2" s="163"/>
      <c r="R2" s="162"/>
      <c r="S2" s="161"/>
      <c r="Y2" s="214"/>
      <c r="Z2" s="213"/>
      <c r="AA2" s="213" t="s">
        <v>39</v>
      </c>
      <c r="AB2" s="223">
        <v>150</v>
      </c>
      <c r="AC2" s="223">
        <v>120</v>
      </c>
      <c r="AD2" s="223">
        <v>100</v>
      </c>
      <c r="AE2" s="223">
        <v>80</v>
      </c>
      <c r="AF2" s="223">
        <v>70</v>
      </c>
      <c r="AG2" s="223">
        <v>60</v>
      </c>
      <c r="AH2" s="223">
        <v>55</v>
      </c>
      <c r="AI2" s="223">
        <v>50</v>
      </c>
      <c r="AJ2" s="223">
        <v>45</v>
      </c>
      <c r="AK2" s="223">
        <v>40</v>
      </c>
    </row>
    <row r="3" spans="1:37" x14ac:dyDescent="0.25">
      <c r="A3" s="7" t="s">
        <v>13</v>
      </c>
      <c r="B3" s="7"/>
      <c r="C3" s="7"/>
      <c r="D3" s="7"/>
      <c r="E3" s="7" t="s">
        <v>12</v>
      </c>
      <c r="F3" s="7"/>
      <c r="G3" s="7"/>
      <c r="H3" s="7" t="s">
        <v>16</v>
      </c>
      <c r="I3" s="7"/>
      <c r="J3" s="16"/>
      <c r="K3" s="7"/>
      <c r="L3" s="8"/>
      <c r="M3" s="8" t="s">
        <v>17</v>
      </c>
      <c r="N3" s="165"/>
      <c r="O3" s="164"/>
      <c r="P3" s="165"/>
      <c r="Q3" s="206" t="s">
        <v>49</v>
      </c>
      <c r="R3" s="207" t="s">
        <v>55</v>
      </c>
      <c r="S3" s="207" t="s">
        <v>50</v>
      </c>
      <c r="Y3" s="213">
        <f>IF(H4="OB","A",IF(H4="IX","W",H4))</f>
        <v>0</v>
      </c>
      <c r="Z3" s="213"/>
      <c r="AA3" s="213" t="s">
        <v>65</v>
      </c>
      <c r="AB3" s="223">
        <v>120</v>
      </c>
      <c r="AC3" s="223">
        <v>90</v>
      </c>
      <c r="AD3" s="223">
        <v>65</v>
      </c>
      <c r="AE3" s="223">
        <v>55</v>
      </c>
      <c r="AF3" s="223">
        <v>50</v>
      </c>
      <c r="AG3" s="223">
        <v>45</v>
      </c>
      <c r="AH3" s="223">
        <v>40</v>
      </c>
      <c r="AI3" s="223">
        <v>35</v>
      </c>
      <c r="AJ3" s="223">
        <v>25</v>
      </c>
      <c r="AK3" s="223">
        <v>20</v>
      </c>
    </row>
    <row r="4" spans="1:37" ht="13.8" thickBot="1" x14ac:dyDescent="0.3">
      <c r="A4" s="249" t="e">
        <f>#REF!</f>
        <v>#REF!</v>
      </c>
      <c r="B4" s="249"/>
      <c r="C4" s="249"/>
      <c r="D4" s="91"/>
      <c r="E4" s="92" t="e">
        <f>#REF!</f>
        <v>#REF!</v>
      </c>
      <c r="F4" s="92"/>
      <c r="G4" s="92"/>
      <c r="H4" s="95"/>
      <c r="I4" s="92"/>
      <c r="J4" s="94"/>
      <c r="K4" s="95"/>
      <c r="L4" s="216"/>
      <c r="M4" s="97" t="e">
        <f>#REF!</f>
        <v>#REF!</v>
      </c>
      <c r="N4" s="167"/>
      <c r="O4" s="168"/>
      <c r="P4" s="167"/>
      <c r="Q4" s="208" t="s">
        <v>56</v>
      </c>
      <c r="R4" s="209" t="s">
        <v>51</v>
      </c>
      <c r="S4" s="209" t="s">
        <v>52</v>
      </c>
      <c r="Y4" s="213"/>
      <c r="Z4" s="213"/>
      <c r="AA4" s="213" t="s">
        <v>66</v>
      </c>
      <c r="AB4" s="223">
        <v>90</v>
      </c>
      <c r="AC4" s="223">
        <v>60</v>
      </c>
      <c r="AD4" s="223">
        <v>45</v>
      </c>
      <c r="AE4" s="223">
        <v>34</v>
      </c>
      <c r="AF4" s="223">
        <v>27</v>
      </c>
      <c r="AG4" s="223">
        <v>22</v>
      </c>
      <c r="AH4" s="223">
        <v>18</v>
      </c>
      <c r="AI4" s="223">
        <v>15</v>
      </c>
      <c r="AJ4" s="223">
        <v>12</v>
      </c>
      <c r="AK4" s="223">
        <v>9</v>
      </c>
    </row>
    <row r="5" spans="1:37" x14ac:dyDescent="0.25">
      <c r="A5" s="5"/>
      <c r="B5" s="5" t="s">
        <v>28</v>
      </c>
      <c r="C5" s="154" t="s">
        <v>38</v>
      </c>
      <c r="D5" s="5" t="s">
        <v>23</v>
      </c>
      <c r="E5" s="5" t="s">
        <v>42</v>
      </c>
      <c r="F5" s="5"/>
      <c r="G5" s="5" t="s">
        <v>15</v>
      </c>
      <c r="H5" s="5"/>
      <c r="I5" s="5" t="s">
        <v>18</v>
      </c>
      <c r="J5" s="5"/>
      <c r="K5" s="199" t="s">
        <v>43</v>
      </c>
      <c r="L5" s="199" t="s">
        <v>44</v>
      </c>
      <c r="M5" s="199" t="s">
        <v>45</v>
      </c>
      <c r="N5" s="161"/>
      <c r="O5" s="161"/>
      <c r="P5" s="161"/>
      <c r="Q5" s="210" t="s">
        <v>57</v>
      </c>
      <c r="R5" s="211" t="s">
        <v>53</v>
      </c>
      <c r="S5" s="211" t="s">
        <v>54</v>
      </c>
      <c r="Y5" s="213" t="e">
        <f>IF(OR(#REF!="F1",#REF!="F2",#REF!="N1",#REF!="N2"),1,2)</f>
        <v>#REF!</v>
      </c>
      <c r="Z5" s="213"/>
      <c r="AA5" s="213" t="s">
        <v>67</v>
      </c>
      <c r="AB5" s="223">
        <v>60</v>
      </c>
      <c r="AC5" s="223">
        <v>40</v>
      </c>
      <c r="AD5" s="223">
        <v>30</v>
      </c>
      <c r="AE5" s="223">
        <v>20</v>
      </c>
      <c r="AF5" s="223">
        <v>18</v>
      </c>
      <c r="AG5" s="223">
        <v>15</v>
      </c>
      <c r="AH5" s="223">
        <v>12</v>
      </c>
      <c r="AI5" s="223">
        <v>10</v>
      </c>
      <c r="AJ5" s="223">
        <v>8</v>
      </c>
      <c r="AK5" s="223">
        <v>6</v>
      </c>
    </row>
    <row r="6" spans="1:37" x14ac:dyDescent="0.25">
      <c r="A6" s="131"/>
      <c r="B6" s="131"/>
      <c r="C6" s="198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61"/>
      <c r="O6" s="161"/>
      <c r="P6" s="161"/>
      <c r="Q6" s="161"/>
      <c r="R6" s="161"/>
      <c r="S6" s="161"/>
      <c r="Y6" s="213"/>
      <c r="Z6" s="213"/>
      <c r="AA6" s="213" t="s">
        <v>68</v>
      </c>
      <c r="AB6" s="223">
        <v>40</v>
      </c>
      <c r="AC6" s="223">
        <v>25</v>
      </c>
      <c r="AD6" s="223">
        <v>18</v>
      </c>
      <c r="AE6" s="223">
        <v>13</v>
      </c>
      <c r="AF6" s="223">
        <v>10</v>
      </c>
      <c r="AG6" s="223">
        <v>8</v>
      </c>
      <c r="AH6" s="223">
        <v>6</v>
      </c>
      <c r="AI6" s="223">
        <v>5</v>
      </c>
      <c r="AJ6" s="223">
        <v>4</v>
      </c>
      <c r="AK6" s="223">
        <v>3</v>
      </c>
    </row>
    <row r="7" spans="1:37" x14ac:dyDescent="0.25">
      <c r="A7" s="169" t="s">
        <v>39</v>
      </c>
      <c r="B7" s="200"/>
      <c r="C7" s="202" t="str">
        <f>IF($B7="","",VLOOKUP($B7,#REF!,5))</f>
        <v/>
      </c>
      <c r="D7" s="202" t="str">
        <f>IF($B7="","",VLOOKUP($B7,#REF!,15))</f>
        <v/>
      </c>
      <c r="E7" s="246" t="s">
        <v>125</v>
      </c>
      <c r="F7" s="247"/>
      <c r="G7" s="246" t="s">
        <v>126</v>
      </c>
      <c r="H7" s="247"/>
      <c r="I7" s="243" t="s">
        <v>127</v>
      </c>
      <c r="J7" s="131"/>
      <c r="K7" s="226"/>
      <c r="L7" s="215" t="str">
        <f>IF(K7="","",CONCATENATE(VLOOKUP($Y$3,$AB$1:$AK$1,K7)," pont"))</f>
        <v/>
      </c>
      <c r="M7" s="227"/>
      <c r="N7" s="161"/>
      <c r="O7" s="161"/>
      <c r="P7" s="161"/>
      <c r="Q7" s="161"/>
      <c r="R7" s="161"/>
      <c r="S7" s="161"/>
      <c r="Y7" s="213"/>
      <c r="Z7" s="213"/>
      <c r="AA7" s="213" t="s">
        <v>69</v>
      </c>
      <c r="AB7" s="223">
        <v>25</v>
      </c>
      <c r="AC7" s="223">
        <v>15</v>
      </c>
      <c r="AD7" s="223">
        <v>13</v>
      </c>
      <c r="AE7" s="223">
        <v>8</v>
      </c>
      <c r="AF7" s="223">
        <v>6</v>
      </c>
      <c r="AG7" s="223">
        <v>4</v>
      </c>
      <c r="AH7" s="223">
        <v>3</v>
      </c>
      <c r="AI7" s="223">
        <v>2</v>
      </c>
      <c r="AJ7" s="223">
        <v>1</v>
      </c>
      <c r="AK7" s="223">
        <v>0</v>
      </c>
    </row>
    <row r="8" spans="1:37" x14ac:dyDescent="0.25">
      <c r="A8" s="169"/>
      <c r="B8" s="201"/>
      <c r="C8" s="203"/>
      <c r="D8" s="203"/>
      <c r="E8" s="203"/>
      <c r="F8" s="203"/>
      <c r="G8" s="203"/>
      <c r="H8" s="203"/>
      <c r="I8" s="203"/>
      <c r="J8" s="131"/>
      <c r="K8" s="169"/>
      <c r="L8" s="169"/>
      <c r="M8" s="228"/>
      <c r="N8" s="161"/>
      <c r="O8" s="161"/>
      <c r="P8" s="161"/>
      <c r="Q8" s="161"/>
      <c r="R8" s="161"/>
      <c r="S8" s="161"/>
      <c r="Y8" s="213"/>
      <c r="Z8" s="213"/>
      <c r="AA8" s="213" t="s">
        <v>70</v>
      </c>
      <c r="AB8" s="223">
        <v>15</v>
      </c>
      <c r="AC8" s="223">
        <v>10</v>
      </c>
      <c r="AD8" s="223">
        <v>7</v>
      </c>
      <c r="AE8" s="223">
        <v>5</v>
      </c>
      <c r="AF8" s="223">
        <v>4</v>
      </c>
      <c r="AG8" s="223">
        <v>3</v>
      </c>
      <c r="AH8" s="223">
        <v>2</v>
      </c>
      <c r="AI8" s="223">
        <v>1</v>
      </c>
      <c r="AJ8" s="223">
        <v>0</v>
      </c>
      <c r="AK8" s="223">
        <v>0</v>
      </c>
    </row>
    <row r="9" spans="1:37" x14ac:dyDescent="0.25">
      <c r="A9" s="169" t="s">
        <v>40</v>
      </c>
      <c r="B9" s="200"/>
      <c r="C9" s="202" t="str">
        <f>IF($B9="","",VLOOKUP($B9,#REF!,5))</f>
        <v/>
      </c>
      <c r="D9" s="202" t="str">
        <f>IF($B9="","",VLOOKUP($B9,#REF!,15))</f>
        <v/>
      </c>
      <c r="E9" s="246" t="s">
        <v>128</v>
      </c>
      <c r="F9" s="247"/>
      <c r="G9" s="246" t="s">
        <v>129</v>
      </c>
      <c r="H9" s="247"/>
      <c r="I9" s="243" t="s">
        <v>127</v>
      </c>
      <c r="J9" s="131"/>
      <c r="K9" s="226"/>
      <c r="L9" s="215" t="str">
        <f>IF(K9="","",CONCATENATE(VLOOKUP($Y$3,$AB$1:$AK$1,K9)," pont"))</f>
        <v/>
      </c>
      <c r="M9" s="227"/>
      <c r="N9" s="161"/>
      <c r="O9" s="161"/>
      <c r="P9" s="161"/>
      <c r="Q9" s="161"/>
      <c r="R9" s="161"/>
      <c r="S9" s="161"/>
      <c r="Y9" s="213"/>
      <c r="Z9" s="213"/>
      <c r="AA9" s="213" t="s">
        <v>71</v>
      </c>
      <c r="AB9" s="223">
        <v>10</v>
      </c>
      <c r="AC9" s="223">
        <v>6</v>
      </c>
      <c r="AD9" s="223">
        <v>4</v>
      </c>
      <c r="AE9" s="223">
        <v>2</v>
      </c>
      <c r="AF9" s="223">
        <v>1</v>
      </c>
      <c r="AG9" s="223">
        <v>0</v>
      </c>
      <c r="AH9" s="223">
        <v>0</v>
      </c>
      <c r="AI9" s="223">
        <v>0</v>
      </c>
      <c r="AJ9" s="223">
        <v>0</v>
      </c>
      <c r="AK9" s="223">
        <v>0</v>
      </c>
    </row>
    <row r="10" spans="1:37" x14ac:dyDescent="0.25">
      <c r="A10" s="169"/>
      <c r="B10" s="201"/>
      <c r="C10" s="203"/>
      <c r="D10" s="203"/>
      <c r="E10" s="203"/>
      <c r="F10" s="203"/>
      <c r="G10" s="203"/>
      <c r="H10" s="203"/>
      <c r="I10" s="203"/>
      <c r="J10" s="131"/>
      <c r="K10" s="169"/>
      <c r="L10" s="169"/>
      <c r="M10" s="228"/>
      <c r="N10" s="161"/>
      <c r="O10" s="161"/>
      <c r="P10" s="161"/>
      <c r="Q10" s="161"/>
      <c r="R10" s="161"/>
      <c r="S10" s="161"/>
      <c r="Y10" s="213"/>
      <c r="Z10" s="213"/>
      <c r="AA10" s="213" t="s">
        <v>72</v>
      </c>
      <c r="AB10" s="223">
        <v>6</v>
      </c>
      <c r="AC10" s="223">
        <v>3</v>
      </c>
      <c r="AD10" s="223">
        <v>2</v>
      </c>
      <c r="AE10" s="223">
        <v>1</v>
      </c>
      <c r="AF10" s="223">
        <v>0</v>
      </c>
      <c r="AG10" s="223">
        <v>0</v>
      </c>
      <c r="AH10" s="223">
        <v>0</v>
      </c>
      <c r="AI10" s="223">
        <v>0</v>
      </c>
      <c r="AJ10" s="223">
        <v>0</v>
      </c>
      <c r="AK10" s="223">
        <v>0</v>
      </c>
    </row>
    <row r="11" spans="1:37" x14ac:dyDescent="0.25">
      <c r="A11" s="169" t="s">
        <v>41</v>
      </c>
      <c r="B11" s="200"/>
      <c r="C11" s="202" t="str">
        <f>IF($B11="","",VLOOKUP($B11,#REF!,5))</f>
        <v/>
      </c>
      <c r="D11" s="202" t="str">
        <f>IF($B11="","",VLOOKUP($B11,#REF!,15))</f>
        <v/>
      </c>
      <c r="E11" s="246" t="s">
        <v>130</v>
      </c>
      <c r="F11" s="247"/>
      <c r="G11" s="246" t="s">
        <v>131</v>
      </c>
      <c r="H11" s="247"/>
      <c r="I11" s="243" t="s">
        <v>132</v>
      </c>
      <c r="J11" s="131"/>
      <c r="K11" s="226"/>
      <c r="L11" s="215" t="str">
        <f>IF(K11="","",CONCATENATE(VLOOKUP($Y$3,$AB$1:$AK$1,K11)," pont"))</f>
        <v/>
      </c>
      <c r="M11" s="227"/>
      <c r="N11" s="161"/>
      <c r="O11" s="161"/>
      <c r="P11" s="161"/>
      <c r="Q11" s="161"/>
      <c r="R11" s="161"/>
      <c r="S11" s="161"/>
      <c r="Y11" s="213"/>
      <c r="Z11" s="213"/>
      <c r="AA11" s="213" t="s">
        <v>75</v>
      </c>
      <c r="AB11" s="223">
        <v>3</v>
      </c>
      <c r="AC11" s="223">
        <v>2</v>
      </c>
      <c r="AD11" s="223">
        <v>1</v>
      </c>
      <c r="AE11" s="223">
        <v>0</v>
      </c>
      <c r="AF11" s="223">
        <v>0</v>
      </c>
      <c r="AG11" s="223">
        <v>0</v>
      </c>
      <c r="AH11" s="223">
        <v>0</v>
      </c>
      <c r="AI11" s="223">
        <v>0</v>
      </c>
      <c r="AJ11" s="223">
        <v>0</v>
      </c>
      <c r="AK11" s="223">
        <v>0</v>
      </c>
    </row>
    <row r="12" spans="1:37" x14ac:dyDescent="0.25">
      <c r="A12" s="169"/>
      <c r="B12" s="201"/>
      <c r="C12" s="203"/>
      <c r="D12" s="203"/>
      <c r="E12" s="203"/>
      <c r="F12" s="203"/>
      <c r="G12" s="203"/>
      <c r="H12" s="203"/>
      <c r="I12" s="203"/>
      <c r="J12" s="131"/>
      <c r="K12" s="198"/>
      <c r="L12" s="198"/>
      <c r="M12" s="229"/>
      <c r="Y12" s="213"/>
      <c r="Z12" s="213"/>
      <c r="AA12" s="213" t="s">
        <v>73</v>
      </c>
      <c r="AB12" s="224">
        <v>0</v>
      </c>
      <c r="AC12" s="224">
        <v>0</v>
      </c>
      <c r="AD12" s="224">
        <v>0</v>
      </c>
      <c r="AE12" s="224">
        <v>0</v>
      </c>
      <c r="AF12" s="224">
        <v>0</v>
      </c>
      <c r="AG12" s="224">
        <v>0</v>
      </c>
      <c r="AH12" s="224">
        <v>0</v>
      </c>
      <c r="AI12" s="224">
        <v>0</v>
      </c>
      <c r="AJ12" s="224">
        <v>0</v>
      </c>
      <c r="AK12" s="224">
        <v>0</v>
      </c>
    </row>
    <row r="13" spans="1:37" x14ac:dyDescent="0.25">
      <c r="A13" s="169" t="s">
        <v>46</v>
      </c>
      <c r="B13" s="200"/>
      <c r="C13" s="202" t="str">
        <f>IF($B13="","",VLOOKUP($B13,#REF!,5))</f>
        <v/>
      </c>
      <c r="D13" s="202" t="str">
        <f>IF($B13="","",VLOOKUP($B13,#REF!,15))</f>
        <v/>
      </c>
      <c r="E13" s="246" t="s">
        <v>133</v>
      </c>
      <c r="F13" s="247"/>
      <c r="G13" s="246" t="s">
        <v>134</v>
      </c>
      <c r="H13" s="247"/>
      <c r="I13" s="243" t="s">
        <v>135</v>
      </c>
      <c r="J13" s="131"/>
      <c r="K13" s="226"/>
      <c r="L13" s="215" t="str">
        <f>IF(K13="","",CONCATENATE(VLOOKUP($Y$3,$AB$1:$AK$1,K13)," pont"))</f>
        <v/>
      </c>
      <c r="M13" s="227"/>
      <c r="Y13" s="213"/>
      <c r="Z13" s="213"/>
      <c r="AA13" s="213" t="s">
        <v>74</v>
      </c>
      <c r="AB13" s="224">
        <v>0</v>
      </c>
      <c r="AC13" s="224">
        <v>0</v>
      </c>
      <c r="AD13" s="224">
        <v>0</v>
      </c>
      <c r="AE13" s="224">
        <v>0</v>
      </c>
      <c r="AF13" s="224">
        <v>0</v>
      </c>
      <c r="AG13" s="224">
        <v>0</v>
      </c>
      <c r="AH13" s="224">
        <v>0</v>
      </c>
      <c r="AI13" s="224">
        <v>0</v>
      </c>
      <c r="AJ13" s="224">
        <v>0</v>
      </c>
      <c r="AK13" s="224">
        <v>0</v>
      </c>
    </row>
    <row r="14" spans="1:37" x14ac:dyDescent="0.25">
      <c r="A14" s="131"/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Y14" s="213"/>
      <c r="Z14" s="213"/>
      <c r="AA14" s="213"/>
      <c r="AB14" s="213"/>
      <c r="AC14" s="213"/>
      <c r="AD14" s="213"/>
      <c r="AE14" s="213"/>
      <c r="AF14" s="213"/>
      <c r="AG14" s="213"/>
      <c r="AH14" s="213"/>
      <c r="AI14" s="213"/>
      <c r="AJ14" s="213"/>
      <c r="AK14" s="213"/>
    </row>
    <row r="15" spans="1:37" x14ac:dyDescent="0.25">
      <c r="A15" s="131"/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Y15" s="213"/>
      <c r="Z15" s="213"/>
      <c r="AA15" s="213"/>
      <c r="AB15" s="213"/>
      <c r="AC15" s="213"/>
      <c r="AD15" s="213"/>
      <c r="AE15" s="213"/>
      <c r="AF15" s="213"/>
      <c r="AG15" s="213"/>
      <c r="AH15" s="213"/>
      <c r="AI15" s="213"/>
      <c r="AJ15" s="213"/>
      <c r="AK15" s="213"/>
    </row>
    <row r="16" spans="1:37" x14ac:dyDescent="0.25">
      <c r="A16" s="131"/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Y16" s="213"/>
      <c r="Z16" s="213"/>
      <c r="AA16" s="213" t="s">
        <v>39</v>
      </c>
      <c r="AB16" s="213">
        <v>300</v>
      </c>
      <c r="AC16" s="213">
        <v>250</v>
      </c>
      <c r="AD16" s="213">
        <v>220</v>
      </c>
      <c r="AE16" s="213">
        <v>180</v>
      </c>
      <c r="AF16" s="213">
        <v>160</v>
      </c>
      <c r="AG16" s="213">
        <v>150</v>
      </c>
      <c r="AH16" s="213">
        <v>140</v>
      </c>
      <c r="AI16" s="213">
        <v>130</v>
      </c>
      <c r="AJ16" s="213">
        <v>120</v>
      </c>
      <c r="AK16" s="213">
        <v>110</v>
      </c>
    </row>
    <row r="17" spans="1:37" x14ac:dyDescent="0.25">
      <c r="A17" s="131"/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Y17" s="213"/>
      <c r="Z17" s="213"/>
      <c r="AA17" s="213" t="s">
        <v>65</v>
      </c>
      <c r="AB17" s="213">
        <v>250</v>
      </c>
      <c r="AC17" s="213">
        <v>200</v>
      </c>
      <c r="AD17" s="213">
        <v>160</v>
      </c>
      <c r="AE17" s="213">
        <v>140</v>
      </c>
      <c r="AF17" s="213">
        <v>120</v>
      </c>
      <c r="AG17" s="213">
        <v>110</v>
      </c>
      <c r="AH17" s="213">
        <v>100</v>
      </c>
      <c r="AI17" s="213">
        <v>90</v>
      </c>
      <c r="AJ17" s="213">
        <v>80</v>
      </c>
      <c r="AK17" s="213">
        <v>70</v>
      </c>
    </row>
    <row r="18" spans="1:37" ht="18.75" customHeight="1" x14ac:dyDescent="0.25">
      <c r="A18" s="131"/>
      <c r="B18" s="253"/>
      <c r="C18" s="253"/>
      <c r="D18" s="254" t="str">
        <f>E7</f>
        <v>ERDŐSI</v>
      </c>
      <c r="E18" s="254"/>
      <c r="F18" s="254" t="str">
        <f>E9</f>
        <v>KISS</v>
      </c>
      <c r="G18" s="254"/>
      <c r="H18" s="254" t="str">
        <f>E11</f>
        <v>BARANYAI</v>
      </c>
      <c r="I18" s="254"/>
      <c r="J18" s="254" t="str">
        <f>E13</f>
        <v>TÓTH</v>
      </c>
      <c r="K18" s="254"/>
      <c r="L18" s="131"/>
      <c r="M18" s="131"/>
      <c r="Y18" s="213"/>
      <c r="Z18" s="213"/>
      <c r="AA18" s="213" t="s">
        <v>66</v>
      </c>
      <c r="AB18" s="213">
        <v>200</v>
      </c>
      <c r="AC18" s="213">
        <v>150</v>
      </c>
      <c r="AD18" s="213">
        <v>130</v>
      </c>
      <c r="AE18" s="213">
        <v>110</v>
      </c>
      <c r="AF18" s="213">
        <v>95</v>
      </c>
      <c r="AG18" s="213">
        <v>80</v>
      </c>
      <c r="AH18" s="213">
        <v>70</v>
      </c>
      <c r="AI18" s="213">
        <v>60</v>
      </c>
      <c r="AJ18" s="213">
        <v>55</v>
      </c>
      <c r="AK18" s="213">
        <v>50</v>
      </c>
    </row>
    <row r="19" spans="1:37" ht="18.75" customHeight="1" x14ac:dyDescent="0.25">
      <c r="A19" s="204" t="s">
        <v>39</v>
      </c>
      <c r="B19" s="250" t="str">
        <f>E7</f>
        <v>ERDŐSI</v>
      </c>
      <c r="C19" s="250"/>
      <c r="D19" s="251"/>
      <c r="E19" s="251"/>
      <c r="F19" s="252"/>
      <c r="G19" s="252"/>
      <c r="H19" s="252"/>
      <c r="I19" s="252"/>
      <c r="J19" s="254"/>
      <c r="K19" s="254"/>
      <c r="L19" s="131"/>
      <c r="M19" s="131"/>
      <c r="Y19" s="213"/>
      <c r="Z19" s="213"/>
      <c r="AA19" s="213" t="s">
        <v>67</v>
      </c>
      <c r="AB19" s="213">
        <v>150</v>
      </c>
      <c r="AC19" s="213">
        <v>120</v>
      </c>
      <c r="AD19" s="213">
        <v>100</v>
      </c>
      <c r="AE19" s="213">
        <v>80</v>
      </c>
      <c r="AF19" s="213">
        <v>70</v>
      </c>
      <c r="AG19" s="213">
        <v>60</v>
      </c>
      <c r="AH19" s="213">
        <v>55</v>
      </c>
      <c r="AI19" s="213">
        <v>50</v>
      </c>
      <c r="AJ19" s="213">
        <v>45</v>
      </c>
      <c r="AK19" s="213">
        <v>40</v>
      </c>
    </row>
    <row r="20" spans="1:37" ht="18.75" customHeight="1" x14ac:dyDescent="0.25">
      <c r="A20" s="204" t="s">
        <v>40</v>
      </c>
      <c r="B20" s="250" t="str">
        <f>E9</f>
        <v>KISS</v>
      </c>
      <c r="C20" s="250"/>
      <c r="D20" s="252"/>
      <c r="E20" s="252"/>
      <c r="F20" s="251"/>
      <c r="G20" s="251"/>
      <c r="H20" s="252"/>
      <c r="I20" s="252"/>
      <c r="J20" s="252"/>
      <c r="K20" s="252"/>
      <c r="L20" s="131"/>
      <c r="M20" s="131"/>
      <c r="Y20" s="213"/>
      <c r="Z20" s="213"/>
      <c r="AA20" s="213" t="s">
        <v>68</v>
      </c>
      <c r="AB20" s="213">
        <v>120</v>
      </c>
      <c r="AC20" s="213">
        <v>90</v>
      </c>
      <c r="AD20" s="213">
        <v>65</v>
      </c>
      <c r="AE20" s="213">
        <v>55</v>
      </c>
      <c r="AF20" s="213">
        <v>50</v>
      </c>
      <c r="AG20" s="213">
        <v>45</v>
      </c>
      <c r="AH20" s="213">
        <v>40</v>
      </c>
      <c r="AI20" s="213">
        <v>35</v>
      </c>
      <c r="AJ20" s="213">
        <v>25</v>
      </c>
      <c r="AK20" s="213">
        <v>20</v>
      </c>
    </row>
    <row r="21" spans="1:37" ht="18.75" customHeight="1" x14ac:dyDescent="0.25">
      <c r="A21" s="204" t="s">
        <v>41</v>
      </c>
      <c r="B21" s="250" t="str">
        <f>E11</f>
        <v>BARANYAI</v>
      </c>
      <c r="C21" s="250"/>
      <c r="D21" s="252"/>
      <c r="E21" s="252"/>
      <c r="F21" s="252"/>
      <c r="G21" s="252"/>
      <c r="H21" s="251"/>
      <c r="I21" s="251"/>
      <c r="J21" s="252"/>
      <c r="K21" s="252"/>
      <c r="L21" s="131"/>
      <c r="M21" s="131"/>
      <c r="Y21" s="213"/>
      <c r="Z21" s="213"/>
      <c r="AA21" s="213" t="s">
        <v>69</v>
      </c>
      <c r="AB21" s="213">
        <v>90</v>
      </c>
      <c r="AC21" s="213">
        <v>60</v>
      </c>
      <c r="AD21" s="213">
        <v>45</v>
      </c>
      <c r="AE21" s="213">
        <v>34</v>
      </c>
      <c r="AF21" s="213">
        <v>27</v>
      </c>
      <c r="AG21" s="213">
        <v>22</v>
      </c>
      <c r="AH21" s="213">
        <v>18</v>
      </c>
      <c r="AI21" s="213">
        <v>15</v>
      </c>
      <c r="AJ21" s="213">
        <v>12</v>
      </c>
      <c r="AK21" s="213">
        <v>9</v>
      </c>
    </row>
    <row r="22" spans="1:37" ht="18.75" customHeight="1" x14ac:dyDescent="0.25">
      <c r="A22" s="204" t="s">
        <v>46</v>
      </c>
      <c r="B22" s="250" t="str">
        <f>E13</f>
        <v>TÓTH</v>
      </c>
      <c r="C22" s="250"/>
      <c r="D22" s="252"/>
      <c r="E22" s="252"/>
      <c r="F22" s="252"/>
      <c r="G22" s="252"/>
      <c r="H22" s="254"/>
      <c r="I22" s="254"/>
      <c r="J22" s="251"/>
      <c r="K22" s="251"/>
      <c r="L22" s="131"/>
      <c r="M22" s="131"/>
      <c r="Y22" s="213"/>
      <c r="Z22" s="213"/>
      <c r="AA22" s="213" t="s">
        <v>70</v>
      </c>
      <c r="AB22" s="213">
        <v>60</v>
      </c>
      <c r="AC22" s="213">
        <v>40</v>
      </c>
      <c r="AD22" s="213">
        <v>30</v>
      </c>
      <c r="AE22" s="213">
        <v>20</v>
      </c>
      <c r="AF22" s="213">
        <v>18</v>
      </c>
      <c r="AG22" s="213">
        <v>15</v>
      </c>
      <c r="AH22" s="213">
        <v>12</v>
      </c>
      <c r="AI22" s="213">
        <v>10</v>
      </c>
      <c r="AJ22" s="213">
        <v>8</v>
      </c>
      <c r="AK22" s="213">
        <v>6</v>
      </c>
    </row>
    <row r="23" spans="1:37" x14ac:dyDescent="0.25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Y23" s="213"/>
      <c r="Z23" s="213"/>
      <c r="AA23" s="213" t="s">
        <v>71</v>
      </c>
      <c r="AB23" s="213">
        <v>40</v>
      </c>
      <c r="AC23" s="213">
        <v>25</v>
      </c>
      <c r="AD23" s="213">
        <v>18</v>
      </c>
      <c r="AE23" s="213">
        <v>13</v>
      </c>
      <c r="AF23" s="213">
        <v>8</v>
      </c>
      <c r="AG23" s="213">
        <v>7</v>
      </c>
      <c r="AH23" s="213">
        <v>6</v>
      </c>
      <c r="AI23" s="213">
        <v>5</v>
      </c>
      <c r="AJ23" s="213">
        <v>4</v>
      </c>
      <c r="AK23" s="213">
        <v>3</v>
      </c>
    </row>
    <row r="24" spans="1:37" x14ac:dyDescent="0.25">
      <c r="A24" s="131"/>
      <c r="B24" s="131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Y24" s="213"/>
      <c r="Z24" s="213"/>
      <c r="AA24" s="213" t="s">
        <v>72</v>
      </c>
      <c r="AB24" s="213">
        <v>25</v>
      </c>
      <c r="AC24" s="213">
        <v>15</v>
      </c>
      <c r="AD24" s="213">
        <v>13</v>
      </c>
      <c r="AE24" s="213">
        <v>7</v>
      </c>
      <c r="AF24" s="213">
        <v>6</v>
      </c>
      <c r="AG24" s="213">
        <v>5</v>
      </c>
      <c r="AH24" s="213">
        <v>4</v>
      </c>
      <c r="AI24" s="213">
        <v>3</v>
      </c>
      <c r="AJ24" s="213">
        <v>2</v>
      </c>
      <c r="AK24" s="213">
        <v>1</v>
      </c>
    </row>
    <row r="25" spans="1:37" x14ac:dyDescent="0.25">
      <c r="A25" s="131"/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Y25" s="213"/>
      <c r="Z25" s="213"/>
      <c r="AA25" s="213" t="s">
        <v>75</v>
      </c>
      <c r="AB25" s="213">
        <v>15</v>
      </c>
      <c r="AC25" s="213">
        <v>10</v>
      </c>
      <c r="AD25" s="213">
        <v>8</v>
      </c>
      <c r="AE25" s="213">
        <v>4</v>
      </c>
      <c r="AF25" s="213">
        <v>3</v>
      </c>
      <c r="AG25" s="213">
        <v>2</v>
      </c>
      <c r="AH25" s="213">
        <v>1</v>
      </c>
      <c r="AI25" s="213">
        <v>0</v>
      </c>
      <c r="AJ25" s="213">
        <v>0</v>
      </c>
      <c r="AK25" s="213">
        <v>0</v>
      </c>
    </row>
    <row r="26" spans="1:37" x14ac:dyDescent="0.25">
      <c r="A26" s="131"/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Y26" s="213"/>
      <c r="Z26" s="213"/>
      <c r="AA26" s="213" t="s">
        <v>73</v>
      </c>
      <c r="AB26" s="213">
        <v>10</v>
      </c>
      <c r="AC26" s="213">
        <v>6</v>
      </c>
      <c r="AD26" s="213">
        <v>4</v>
      </c>
      <c r="AE26" s="213">
        <v>2</v>
      </c>
      <c r="AF26" s="213">
        <v>1</v>
      </c>
      <c r="AG26" s="213">
        <v>0</v>
      </c>
      <c r="AH26" s="213">
        <v>0</v>
      </c>
      <c r="AI26" s="213">
        <v>0</v>
      </c>
      <c r="AJ26" s="213">
        <v>0</v>
      </c>
      <c r="AK26" s="213">
        <v>0</v>
      </c>
    </row>
    <row r="27" spans="1:37" x14ac:dyDescent="0.25">
      <c r="A27" s="131"/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Y27" s="213"/>
      <c r="Z27" s="213"/>
      <c r="AA27" s="213" t="s">
        <v>74</v>
      </c>
      <c r="AB27" s="213">
        <v>3</v>
      </c>
      <c r="AC27" s="213">
        <v>2</v>
      </c>
      <c r="AD27" s="213">
        <v>1</v>
      </c>
      <c r="AE27" s="213">
        <v>0</v>
      </c>
      <c r="AF27" s="213">
        <v>0</v>
      </c>
      <c r="AG27" s="213">
        <v>0</v>
      </c>
      <c r="AH27" s="213">
        <v>0</v>
      </c>
      <c r="AI27" s="213">
        <v>0</v>
      </c>
      <c r="AJ27" s="213">
        <v>0</v>
      </c>
      <c r="AK27" s="213">
        <v>0</v>
      </c>
    </row>
    <row r="28" spans="1:37" x14ac:dyDescent="0.25">
      <c r="A28" s="131"/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</row>
    <row r="29" spans="1:37" x14ac:dyDescent="0.25">
      <c r="A29" s="131"/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</row>
    <row r="30" spans="1:37" x14ac:dyDescent="0.25">
      <c r="A30" s="131"/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</row>
    <row r="31" spans="1:37" x14ac:dyDescent="0.25">
      <c r="A31" s="131"/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</row>
    <row r="32" spans="1:37" x14ac:dyDescent="0.25">
      <c r="A32" s="131"/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09"/>
      <c r="M32" s="131"/>
      <c r="O32" s="161"/>
      <c r="P32" s="161"/>
      <c r="Q32" s="161"/>
      <c r="R32" s="161"/>
      <c r="S32" s="161"/>
    </row>
    <row r="33" spans="1:19" x14ac:dyDescent="0.25">
      <c r="A33" s="37" t="s">
        <v>23</v>
      </c>
      <c r="B33" s="38"/>
      <c r="C33" s="77"/>
      <c r="D33" s="177" t="s">
        <v>2</v>
      </c>
      <c r="E33" s="178" t="s">
        <v>25</v>
      </c>
      <c r="F33" s="196"/>
      <c r="G33" s="177" t="s">
        <v>2</v>
      </c>
      <c r="H33" s="178" t="s">
        <v>32</v>
      </c>
      <c r="I33" s="59"/>
      <c r="J33" s="178" t="s">
        <v>33</v>
      </c>
      <c r="K33" s="58" t="s">
        <v>34</v>
      </c>
      <c r="L33" s="5"/>
      <c r="M33" s="196"/>
      <c r="O33" s="161"/>
      <c r="P33" s="171"/>
      <c r="Q33" s="171"/>
      <c r="R33" s="172"/>
      <c r="S33" s="161"/>
    </row>
    <row r="34" spans="1:19" x14ac:dyDescent="0.25">
      <c r="A34" s="142" t="s">
        <v>24</v>
      </c>
      <c r="B34" s="143"/>
      <c r="C34" s="145"/>
      <c r="D34" s="179"/>
      <c r="E34" s="256"/>
      <c r="F34" s="256"/>
      <c r="G34" s="190" t="s">
        <v>3</v>
      </c>
      <c r="H34" s="143"/>
      <c r="I34" s="180"/>
      <c r="J34" s="191"/>
      <c r="K34" s="137" t="s">
        <v>26</v>
      </c>
      <c r="L34" s="197"/>
      <c r="M34" s="181"/>
      <c r="O34" s="161"/>
      <c r="P34" s="173"/>
      <c r="Q34" s="173"/>
      <c r="R34" s="174"/>
      <c r="S34" s="161"/>
    </row>
    <row r="35" spans="1:19" x14ac:dyDescent="0.25">
      <c r="A35" s="146" t="s">
        <v>31</v>
      </c>
      <c r="B35" s="57"/>
      <c r="C35" s="148"/>
      <c r="D35" s="182"/>
      <c r="E35" s="255"/>
      <c r="F35" s="255"/>
      <c r="G35" s="192" t="s">
        <v>4</v>
      </c>
      <c r="H35" s="183"/>
      <c r="I35" s="184"/>
      <c r="J35" s="10"/>
      <c r="K35" s="194"/>
      <c r="L35" s="109"/>
      <c r="M35" s="189"/>
      <c r="O35" s="161"/>
      <c r="P35" s="174"/>
      <c r="Q35" s="175"/>
      <c r="R35" s="174"/>
      <c r="S35" s="161"/>
    </row>
    <row r="36" spans="1:19" x14ac:dyDescent="0.25">
      <c r="A36" s="66"/>
      <c r="B36" s="67"/>
      <c r="C36" s="68"/>
      <c r="D36" s="182"/>
      <c r="E36" s="186"/>
      <c r="F36" s="187"/>
      <c r="G36" s="192" t="s">
        <v>5</v>
      </c>
      <c r="H36" s="183"/>
      <c r="I36" s="184"/>
      <c r="J36" s="10"/>
      <c r="K36" s="137" t="s">
        <v>27</v>
      </c>
      <c r="L36" s="197"/>
      <c r="M36" s="181"/>
      <c r="O36" s="161"/>
      <c r="P36" s="173"/>
      <c r="Q36" s="173"/>
      <c r="R36" s="174"/>
      <c r="S36" s="161"/>
    </row>
    <row r="37" spans="1:19" x14ac:dyDescent="0.25">
      <c r="A37" s="49"/>
      <c r="B37" s="72"/>
      <c r="C37" s="50"/>
      <c r="D37" s="182"/>
      <c r="E37" s="186"/>
      <c r="F37" s="187"/>
      <c r="G37" s="192" t="s">
        <v>6</v>
      </c>
      <c r="H37" s="183"/>
      <c r="I37" s="184"/>
      <c r="J37" s="10"/>
      <c r="K37" s="195"/>
      <c r="L37" s="187"/>
      <c r="M37" s="185"/>
      <c r="O37" s="161"/>
      <c r="P37" s="174"/>
      <c r="Q37" s="175"/>
      <c r="R37" s="174"/>
      <c r="S37" s="161"/>
    </row>
    <row r="38" spans="1:19" x14ac:dyDescent="0.25">
      <c r="A38" s="61"/>
      <c r="B38" s="69"/>
      <c r="C38" s="76"/>
      <c r="D38" s="182"/>
      <c r="E38" s="186"/>
      <c r="F38" s="187"/>
      <c r="G38" s="192" t="s">
        <v>7</v>
      </c>
      <c r="H38" s="183"/>
      <c r="I38" s="184"/>
      <c r="J38" s="10"/>
      <c r="K38" s="146"/>
      <c r="L38" s="109"/>
      <c r="M38" s="189"/>
      <c r="O38" s="161"/>
      <c r="P38" s="174"/>
      <c r="Q38" s="175"/>
      <c r="R38" s="174"/>
      <c r="S38" s="161"/>
    </row>
    <row r="39" spans="1:19" x14ac:dyDescent="0.25">
      <c r="A39" s="62"/>
      <c r="B39" s="70"/>
      <c r="C39" s="50"/>
      <c r="D39" s="182"/>
      <c r="E39" s="186"/>
      <c r="F39" s="187"/>
      <c r="G39" s="192" t="s">
        <v>8</v>
      </c>
      <c r="H39" s="183"/>
      <c r="I39" s="184"/>
      <c r="J39" s="10"/>
      <c r="K39" s="137" t="s">
        <v>19</v>
      </c>
      <c r="L39" s="197"/>
      <c r="M39" s="181"/>
      <c r="O39" s="161"/>
      <c r="P39" s="173"/>
      <c r="Q39" s="173"/>
      <c r="R39" s="174"/>
      <c r="S39" s="161"/>
    </row>
    <row r="40" spans="1:19" x14ac:dyDescent="0.25">
      <c r="A40" s="62"/>
      <c r="B40" s="70"/>
      <c r="C40" s="64"/>
      <c r="D40" s="182"/>
      <c r="E40" s="186"/>
      <c r="F40" s="187"/>
      <c r="G40" s="192" t="s">
        <v>9</v>
      </c>
      <c r="H40" s="183"/>
      <c r="I40" s="184"/>
      <c r="J40" s="10"/>
      <c r="K40" s="195"/>
      <c r="L40" s="187"/>
      <c r="M40" s="185"/>
      <c r="O40" s="161"/>
      <c r="P40" s="174"/>
      <c r="Q40" s="175"/>
      <c r="R40" s="174"/>
      <c r="S40" s="161"/>
    </row>
    <row r="41" spans="1:19" x14ac:dyDescent="0.25">
      <c r="A41" s="63"/>
      <c r="B41" s="60"/>
      <c r="C41" s="65"/>
      <c r="D41" s="188"/>
      <c r="E41" s="51"/>
      <c r="F41" s="109"/>
      <c r="G41" s="193" t="s">
        <v>10</v>
      </c>
      <c r="H41" s="57"/>
      <c r="I41" s="139"/>
      <c r="J41" s="53"/>
      <c r="K41" s="146" t="e">
        <f>M4</f>
        <v>#REF!</v>
      </c>
      <c r="L41" s="109"/>
      <c r="M41" s="189"/>
      <c r="O41" s="161"/>
      <c r="P41" s="174"/>
      <c r="Q41" s="175"/>
      <c r="R41" s="176"/>
      <c r="S41" s="161"/>
    </row>
    <row r="42" spans="1:19" x14ac:dyDescent="0.25">
      <c r="O42" s="161"/>
      <c r="P42" s="161"/>
      <c r="Q42" s="161"/>
      <c r="R42" s="161"/>
      <c r="S42" s="161"/>
    </row>
    <row r="43" spans="1:19" x14ac:dyDescent="0.25">
      <c r="O43" s="161"/>
      <c r="P43" s="161"/>
      <c r="Q43" s="161"/>
      <c r="R43" s="161"/>
      <c r="S43" s="161"/>
    </row>
  </sheetData>
  <mergeCells count="37">
    <mergeCell ref="B22:C22"/>
    <mergeCell ref="J18:K18"/>
    <mergeCell ref="D22:E22"/>
    <mergeCell ref="F22:G22"/>
    <mergeCell ref="H22:I22"/>
    <mergeCell ref="J19:K19"/>
    <mergeCell ref="J20:K20"/>
    <mergeCell ref="J21:K21"/>
    <mergeCell ref="J22:K22"/>
    <mergeCell ref="B21:C21"/>
    <mergeCell ref="E34:F34"/>
    <mergeCell ref="E35:F35"/>
    <mergeCell ref="E7:F7"/>
    <mergeCell ref="E9:F9"/>
    <mergeCell ref="E11:F11"/>
    <mergeCell ref="E13:F13"/>
    <mergeCell ref="D21:E21"/>
    <mergeCell ref="F21:G21"/>
    <mergeCell ref="H21:I21"/>
    <mergeCell ref="B20:C20"/>
    <mergeCell ref="D20:E20"/>
    <mergeCell ref="F20:G20"/>
    <mergeCell ref="H20:I20"/>
    <mergeCell ref="B19:C19"/>
    <mergeCell ref="D19:E19"/>
    <mergeCell ref="F19:G19"/>
    <mergeCell ref="H19:I19"/>
    <mergeCell ref="A1:F1"/>
    <mergeCell ref="A4:C4"/>
    <mergeCell ref="B18:C18"/>
    <mergeCell ref="D18:E18"/>
    <mergeCell ref="F18:G18"/>
    <mergeCell ref="G7:H7"/>
    <mergeCell ref="G9:H9"/>
    <mergeCell ref="G11:H11"/>
    <mergeCell ref="G13:H13"/>
    <mergeCell ref="H18:I18"/>
  </mergeCells>
  <phoneticPr fontId="44" type="noConversion"/>
  <conditionalFormatting sqref="E7 E9 E11 E13">
    <cfRule type="cellIs" dxfId="47" priority="1" stopIfTrue="1" operator="equal">
      <formula>"Bye"</formula>
    </cfRule>
  </conditionalFormatting>
  <conditionalFormatting sqref="R41">
    <cfRule type="expression" dxfId="46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5D51D-3F50-41CA-B820-F4B573241A2E}">
  <sheetPr>
    <tabColor indexed="11"/>
  </sheetPr>
  <dimension ref="A1:N41"/>
  <sheetViews>
    <sheetView workbookViewId="0">
      <selection activeCell="I13" sqref="I13"/>
    </sheetView>
  </sheetViews>
  <sheetFormatPr defaultRowHeight="13.2" x14ac:dyDescent="0.25"/>
  <cols>
    <col min="9" max="9" width="25.88671875" customWidth="1"/>
  </cols>
  <sheetData>
    <row r="1" spans="1:14" ht="24.6" x14ac:dyDescent="0.25">
      <c r="A1" s="248" t="s">
        <v>76</v>
      </c>
      <c r="B1" s="248"/>
      <c r="C1" s="248"/>
      <c r="D1" s="248"/>
      <c r="E1" s="248"/>
      <c r="F1" s="248"/>
      <c r="G1" s="80"/>
      <c r="H1" s="83" t="s">
        <v>30</v>
      </c>
      <c r="I1" s="81"/>
      <c r="J1" s="82"/>
      <c r="L1" s="84"/>
      <c r="M1" s="157"/>
      <c r="N1" s="159"/>
    </row>
    <row r="2" spans="1:14" x14ac:dyDescent="0.25">
      <c r="A2" s="86" t="s">
        <v>29</v>
      </c>
      <c r="B2" s="87"/>
      <c r="C2" s="87"/>
      <c r="D2" s="87"/>
      <c r="E2" s="87" t="s">
        <v>136</v>
      </c>
      <c r="F2" s="87"/>
      <c r="G2" s="88"/>
      <c r="H2" s="89"/>
      <c r="I2" s="89"/>
      <c r="J2" s="90"/>
      <c r="K2" s="84"/>
      <c r="L2" s="84"/>
      <c r="M2" s="158"/>
      <c r="N2" s="162"/>
    </row>
    <row r="3" spans="1:14" x14ac:dyDescent="0.25">
      <c r="A3" s="7" t="s">
        <v>13</v>
      </c>
      <c r="B3" s="7"/>
      <c r="C3" s="7"/>
      <c r="D3" s="7"/>
      <c r="E3" s="7" t="s">
        <v>12</v>
      </c>
      <c r="F3" s="7"/>
      <c r="G3" s="7"/>
      <c r="H3" s="7" t="s">
        <v>16</v>
      </c>
      <c r="I3" s="7"/>
      <c r="J3" s="16"/>
      <c r="K3" s="7"/>
      <c r="L3" s="8"/>
      <c r="M3" s="8" t="s">
        <v>17</v>
      </c>
      <c r="N3" s="165"/>
    </row>
    <row r="4" spans="1:14" ht="13.8" thickBot="1" x14ac:dyDescent="0.3">
      <c r="A4" s="249" t="e">
        <f>#REF!</f>
        <v>#REF!</v>
      </c>
      <c r="B4" s="249"/>
      <c r="C4" s="249"/>
      <c r="D4" s="91"/>
      <c r="E4" s="92" t="e">
        <f>#REF!</f>
        <v>#REF!</v>
      </c>
      <c r="F4" s="92"/>
      <c r="G4" s="92"/>
      <c r="H4" s="95"/>
      <c r="I4" s="92"/>
      <c r="J4" s="94"/>
      <c r="K4" s="95"/>
      <c r="L4" s="216"/>
      <c r="M4" s="97" t="e">
        <f>#REF!</f>
        <v>#REF!</v>
      </c>
      <c r="N4" s="167"/>
    </row>
    <row r="5" spans="1:14" x14ac:dyDescent="0.25">
      <c r="A5" s="5"/>
      <c r="B5" s="5" t="s">
        <v>28</v>
      </c>
      <c r="C5" s="154" t="s">
        <v>38</v>
      </c>
      <c r="D5" s="5" t="s">
        <v>23</v>
      </c>
      <c r="E5" s="5" t="s">
        <v>42</v>
      </c>
      <c r="F5" s="5"/>
      <c r="G5" s="5" t="s">
        <v>15</v>
      </c>
      <c r="H5" s="5"/>
      <c r="I5" s="5" t="s">
        <v>18</v>
      </c>
      <c r="J5" s="5"/>
      <c r="K5" s="199" t="s">
        <v>43</v>
      </c>
      <c r="L5" s="199" t="s">
        <v>44</v>
      </c>
      <c r="M5" s="199" t="s">
        <v>45</v>
      </c>
      <c r="N5" s="161"/>
    </row>
    <row r="6" spans="1:14" x14ac:dyDescent="0.25">
      <c r="A6" s="131"/>
      <c r="B6" s="131"/>
      <c r="C6" s="198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61"/>
    </row>
    <row r="7" spans="1:14" x14ac:dyDescent="0.25">
      <c r="A7" s="169" t="s">
        <v>39</v>
      </c>
      <c r="B7" s="200"/>
      <c r="C7" s="202" t="str">
        <f>IF($B7="","",VLOOKUP($B7,#REF!,5))</f>
        <v/>
      </c>
      <c r="D7" s="202" t="str">
        <f>IF($B7="","",VLOOKUP($B7,#REF!,15))</f>
        <v/>
      </c>
      <c r="E7" s="246" t="s">
        <v>137</v>
      </c>
      <c r="F7" s="247"/>
      <c r="G7" s="246" t="s">
        <v>138</v>
      </c>
      <c r="H7" s="247"/>
      <c r="I7" s="243" t="s">
        <v>127</v>
      </c>
      <c r="J7" s="131"/>
      <c r="K7" s="226"/>
      <c r="L7" s="215" t="str">
        <f>IF(K7="","",CONCATENATE(VLOOKUP($Y$3,$AB$1:$AK$1,K7)," pont"))</f>
        <v/>
      </c>
      <c r="M7" s="227"/>
      <c r="N7" s="161"/>
    </row>
    <row r="8" spans="1:14" x14ac:dyDescent="0.25">
      <c r="A8" s="169"/>
      <c r="B8" s="201"/>
      <c r="C8" s="203"/>
      <c r="D8" s="203"/>
      <c r="E8" s="203"/>
      <c r="F8" s="203"/>
      <c r="G8" s="203"/>
      <c r="H8" s="203"/>
      <c r="I8" s="203"/>
      <c r="J8" s="131"/>
      <c r="K8" s="169"/>
      <c r="L8" s="169"/>
      <c r="M8" s="228"/>
      <c r="N8" s="161"/>
    </row>
    <row r="9" spans="1:14" x14ac:dyDescent="0.25">
      <c r="A9" s="169" t="s">
        <v>40</v>
      </c>
      <c r="B9" s="200"/>
      <c r="C9" s="202" t="str">
        <f>IF($B9="","",VLOOKUP($B9,#REF!,5))</f>
        <v/>
      </c>
      <c r="D9" s="202" t="str">
        <f>IF($B9="","",VLOOKUP($B9,#REF!,15))</f>
        <v/>
      </c>
      <c r="E9" s="246" t="s">
        <v>139</v>
      </c>
      <c r="F9" s="247"/>
      <c r="G9" s="246" t="s">
        <v>140</v>
      </c>
      <c r="H9" s="247"/>
      <c r="I9" s="243" t="s">
        <v>141</v>
      </c>
      <c r="J9" s="131"/>
      <c r="K9" s="226"/>
      <c r="L9" s="215" t="str">
        <f>IF(K9="","",CONCATENATE(VLOOKUP($Y$3,$AB$1:$AK$1,K9)," pont"))</f>
        <v/>
      </c>
      <c r="M9" s="227"/>
      <c r="N9" s="161"/>
    </row>
    <row r="10" spans="1:14" x14ac:dyDescent="0.25">
      <c r="A10" s="169"/>
      <c r="B10" s="201"/>
      <c r="C10" s="203"/>
      <c r="D10" s="203"/>
      <c r="E10" s="203"/>
      <c r="F10" s="203"/>
      <c r="G10" s="203"/>
      <c r="H10" s="203"/>
      <c r="I10" s="203"/>
      <c r="J10" s="131"/>
      <c r="K10" s="169"/>
      <c r="L10" s="169"/>
      <c r="M10" s="228"/>
      <c r="N10" s="161"/>
    </row>
    <row r="11" spans="1:14" x14ac:dyDescent="0.25">
      <c r="A11" s="169" t="s">
        <v>41</v>
      </c>
      <c r="B11" s="200"/>
      <c r="C11" s="202" t="str">
        <f>IF($B11="","",VLOOKUP($B11,#REF!,5))</f>
        <v/>
      </c>
      <c r="D11" s="202" t="str">
        <f>IF($B11="","",VLOOKUP($B11,#REF!,15))</f>
        <v/>
      </c>
      <c r="E11" s="246" t="s">
        <v>142</v>
      </c>
      <c r="F11" s="247"/>
      <c r="G11" s="246" t="s">
        <v>143</v>
      </c>
      <c r="H11" s="247"/>
      <c r="I11" s="243" t="s">
        <v>144</v>
      </c>
      <c r="J11" s="131"/>
      <c r="K11" s="226"/>
      <c r="L11" s="215" t="str">
        <f>IF(K11="","",CONCATENATE(VLOOKUP($Y$3,$AB$1:$AK$1,K11)," pont"))</f>
        <v/>
      </c>
      <c r="M11" s="227"/>
      <c r="N11" s="161"/>
    </row>
    <row r="12" spans="1:14" x14ac:dyDescent="0.25">
      <c r="A12" s="169"/>
      <c r="B12" s="201"/>
      <c r="C12" s="203"/>
      <c r="D12" s="203"/>
      <c r="E12" s="203"/>
      <c r="F12" s="203"/>
      <c r="G12" s="203"/>
      <c r="H12" s="203"/>
      <c r="I12" s="203"/>
      <c r="J12" s="131"/>
      <c r="K12" s="198"/>
      <c r="L12" s="198"/>
      <c r="M12" s="229"/>
    </row>
    <row r="13" spans="1:14" x14ac:dyDescent="0.25">
      <c r="A13" s="169" t="s">
        <v>46</v>
      </c>
      <c r="B13" s="200"/>
      <c r="C13" s="202" t="str">
        <f>IF($B13="","",VLOOKUP($B13,#REF!,5))</f>
        <v/>
      </c>
      <c r="D13" s="202" t="str">
        <f>IF($B13="","",VLOOKUP($B13,#REF!,15))</f>
        <v/>
      </c>
      <c r="E13" s="246" t="s">
        <v>145</v>
      </c>
      <c r="F13" s="247"/>
      <c r="G13" s="246" t="s">
        <v>146</v>
      </c>
      <c r="H13" s="247"/>
      <c r="I13" s="243" t="s">
        <v>89</v>
      </c>
      <c r="J13" s="131"/>
      <c r="K13" s="226"/>
      <c r="L13" s="215" t="str">
        <f>IF(K13="","",CONCATENATE(VLOOKUP($Y$3,$AB$1:$AK$1,K13)," pont"))</f>
        <v/>
      </c>
      <c r="M13" s="227"/>
    </row>
    <row r="14" spans="1:14" x14ac:dyDescent="0.25">
      <c r="A14" s="131"/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</row>
    <row r="15" spans="1:14" x14ac:dyDescent="0.25">
      <c r="A15" s="131"/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</row>
    <row r="16" spans="1:14" x14ac:dyDescent="0.25">
      <c r="A16" s="131"/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</row>
    <row r="17" spans="1:13" x14ac:dyDescent="0.25">
      <c r="A17" s="131"/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</row>
    <row r="18" spans="1:13" x14ac:dyDescent="0.25">
      <c r="A18" s="131"/>
      <c r="B18" s="253"/>
      <c r="C18" s="253"/>
      <c r="D18" s="254" t="str">
        <f>E7</f>
        <v>GULYÁS</v>
      </c>
      <c r="E18" s="254"/>
      <c r="F18" s="254" t="str">
        <f>E9</f>
        <v>NYIKOS</v>
      </c>
      <c r="G18" s="254"/>
      <c r="H18" s="254" t="str">
        <f>E11</f>
        <v>ERŐSS</v>
      </c>
      <c r="I18" s="254"/>
      <c r="J18" s="254" t="str">
        <f>E13</f>
        <v>MOLNÁR</v>
      </c>
      <c r="K18" s="254"/>
      <c r="L18" s="131"/>
      <c r="M18" s="131"/>
    </row>
    <row r="19" spans="1:13" x14ac:dyDescent="0.25">
      <c r="A19" s="204" t="s">
        <v>39</v>
      </c>
      <c r="B19" s="250" t="str">
        <f>E7</f>
        <v>GULYÁS</v>
      </c>
      <c r="C19" s="250"/>
      <c r="D19" s="251"/>
      <c r="E19" s="251"/>
      <c r="F19" s="252"/>
      <c r="G19" s="252"/>
      <c r="H19" s="252"/>
      <c r="I19" s="252"/>
      <c r="J19" s="254"/>
      <c r="K19" s="254"/>
      <c r="L19" s="131"/>
      <c r="M19" s="131"/>
    </row>
    <row r="20" spans="1:13" x14ac:dyDescent="0.25">
      <c r="A20" s="204" t="s">
        <v>40</v>
      </c>
      <c r="B20" s="250" t="str">
        <f>E9</f>
        <v>NYIKOS</v>
      </c>
      <c r="C20" s="250"/>
      <c r="D20" s="252"/>
      <c r="E20" s="252"/>
      <c r="F20" s="251"/>
      <c r="G20" s="251"/>
      <c r="H20" s="252"/>
      <c r="I20" s="252"/>
      <c r="J20" s="252"/>
      <c r="K20" s="252"/>
      <c r="L20" s="131"/>
      <c r="M20" s="131"/>
    </row>
    <row r="21" spans="1:13" x14ac:dyDescent="0.25">
      <c r="A21" s="204" t="s">
        <v>41</v>
      </c>
      <c r="B21" s="250" t="str">
        <f>E11</f>
        <v>ERŐSS</v>
      </c>
      <c r="C21" s="250"/>
      <c r="D21" s="252"/>
      <c r="E21" s="252"/>
      <c r="F21" s="252"/>
      <c r="G21" s="252"/>
      <c r="H21" s="251"/>
      <c r="I21" s="251"/>
      <c r="J21" s="252"/>
      <c r="K21" s="252"/>
      <c r="L21" s="131"/>
      <c r="M21" s="131"/>
    </row>
    <row r="22" spans="1:13" x14ac:dyDescent="0.25">
      <c r="A22" s="204" t="s">
        <v>46</v>
      </c>
      <c r="B22" s="250" t="str">
        <f>E13</f>
        <v>MOLNÁR</v>
      </c>
      <c r="C22" s="250"/>
      <c r="D22" s="252"/>
      <c r="E22" s="252"/>
      <c r="F22" s="252"/>
      <c r="G22" s="252"/>
      <c r="H22" s="254"/>
      <c r="I22" s="254"/>
      <c r="J22" s="251"/>
      <c r="K22" s="251"/>
      <c r="L22" s="131"/>
      <c r="M22" s="131"/>
    </row>
    <row r="23" spans="1:13" x14ac:dyDescent="0.25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</row>
    <row r="24" spans="1:13" x14ac:dyDescent="0.25">
      <c r="A24" s="131"/>
      <c r="B24" s="131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</row>
    <row r="25" spans="1:13" x14ac:dyDescent="0.25">
      <c r="A25" s="131"/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</row>
    <row r="26" spans="1:13" x14ac:dyDescent="0.25">
      <c r="A26" s="131"/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</row>
    <row r="27" spans="1:13" x14ac:dyDescent="0.25">
      <c r="A27" s="131"/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</row>
    <row r="28" spans="1:13" x14ac:dyDescent="0.25">
      <c r="A28" s="131"/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</row>
    <row r="29" spans="1:13" x14ac:dyDescent="0.25">
      <c r="A29" s="131"/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</row>
    <row r="30" spans="1:13" x14ac:dyDescent="0.25">
      <c r="A30" s="131"/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</row>
    <row r="31" spans="1:13" x14ac:dyDescent="0.25">
      <c r="A31" s="131"/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</row>
    <row r="32" spans="1:13" x14ac:dyDescent="0.25">
      <c r="A32" s="131"/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09"/>
      <c r="M32" s="131"/>
    </row>
    <row r="33" spans="1:13" x14ac:dyDescent="0.25">
      <c r="A33" s="37" t="s">
        <v>23</v>
      </c>
      <c r="B33" s="38"/>
      <c r="C33" s="77"/>
      <c r="D33" s="177" t="s">
        <v>2</v>
      </c>
      <c r="E33" s="178" t="s">
        <v>25</v>
      </c>
      <c r="F33" s="196"/>
      <c r="G33" s="177" t="s">
        <v>2</v>
      </c>
      <c r="H33" s="178" t="s">
        <v>32</v>
      </c>
      <c r="I33" s="59"/>
      <c r="J33" s="178" t="s">
        <v>33</v>
      </c>
      <c r="K33" s="58" t="s">
        <v>34</v>
      </c>
      <c r="L33" s="5"/>
      <c r="M33" s="196"/>
    </row>
    <row r="34" spans="1:13" x14ac:dyDescent="0.25">
      <c r="A34" s="142" t="s">
        <v>24</v>
      </c>
      <c r="B34" s="143"/>
      <c r="C34" s="145"/>
      <c r="D34" s="179"/>
      <c r="E34" s="256"/>
      <c r="F34" s="256"/>
      <c r="G34" s="190" t="s">
        <v>3</v>
      </c>
      <c r="H34" s="143"/>
      <c r="I34" s="180"/>
      <c r="J34" s="191"/>
      <c r="K34" s="137" t="s">
        <v>26</v>
      </c>
      <c r="L34" s="197"/>
      <c r="M34" s="181"/>
    </row>
    <row r="35" spans="1:13" x14ac:dyDescent="0.25">
      <c r="A35" s="146" t="s">
        <v>31</v>
      </c>
      <c r="B35" s="57"/>
      <c r="C35" s="148"/>
      <c r="D35" s="182"/>
      <c r="E35" s="255"/>
      <c r="F35" s="255"/>
      <c r="G35" s="192" t="s">
        <v>4</v>
      </c>
      <c r="H35" s="183"/>
      <c r="I35" s="184"/>
      <c r="J35" s="10"/>
      <c r="K35" s="194"/>
      <c r="L35" s="109"/>
      <c r="M35" s="189"/>
    </row>
    <row r="36" spans="1:13" x14ac:dyDescent="0.25">
      <c r="A36" s="66"/>
      <c r="B36" s="67"/>
      <c r="C36" s="68"/>
      <c r="D36" s="182"/>
      <c r="E36" s="186"/>
      <c r="F36" s="187"/>
      <c r="G36" s="192" t="s">
        <v>5</v>
      </c>
      <c r="H36" s="183"/>
      <c r="I36" s="184"/>
      <c r="J36" s="10"/>
      <c r="K36" s="137" t="s">
        <v>27</v>
      </c>
      <c r="L36" s="197"/>
      <c r="M36" s="181"/>
    </row>
    <row r="37" spans="1:13" x14ac:dyDescent="0.25">
      <c r="A37" s="49"/>
      <c r="B37" s="72"/>
      <c r="C37" s="50"/>
      <c r="D37" s="182"/>
      <c r="E37" s="186"/>
      <c r="F37" s="187"/>
      <c r="G37" s="192" t="s">
        <v>6</v>
      </c>
      <c r="H37" s="183"/>
      <c r="I37" s="184"/>
      <c r="J37" s="10"/>
      <c r="K37" s="195"/>
      <c r="L37" s="187"/>
      <c r="M37" s="185"/>
    </row>
    <row r="38" spans="1:13" x14ac:dyDescent="0.25">
      <c r="A38" s="61"/>
      <c r="B38" s="69"/>
      <c r="C38" s="76"/>
      <c r="D38" s="182"/>
      <c r="E38" s="186"/>
      <c r="F38" s="187"/>
      <c r="G38" s="192" t="s">
        <v>7</v>
      </c>
      <c r="H38" s="183"/>
      <c r="I38" s="184"/>
      <c r="J38" s="10"/>
      <c r="K38" s="146"/>
      <c r="L38" s="109"/>
      <c r="M38" s="189"/>
    </row>
    <row r="39" spans="1:13" x14ac:dyDescent="0.25">
      <c r="A39" s="62"/>
      <c r="B39" s="70"/>
      <c r="C39" s="50"/>
      <c r="D39" s="182"/>
      <c r="E39" s="186"/>
      <c r="F39" s="187"/>
      <c r="G39" s="192" t="s">
        <v>8</v>
      </c>
      <c r="H39" s="183"/>
      <c r="I39" s="184"/>
      <c r="J39" s="10"/>
      <c r="K39" s="137" t="s">
        <v>19</v>
      </c>
      <c r="L39" s="197"/>
      <c r="M39" s="181"/>
    </row>
    <row r="40" spans="1:13" x14ac:dyDescent="0.25">
      <c r="A40" s="62"/>
      <c r="B40" s="70"/>
      <c r="C40" s="64"/>
      <c r="D40" s="182"/>
      <c r="E40" s="186"/>
      <c r="F40" s="187"/>
      <c r="G40" s="192" t="s">
        <v>9</v>
      </c>
      <c r="H40" s="183"/>
      <c r="I40" s="184"/>
      <c r="J40" s="10"/>
      <c r="K40" s="195"/>
      <c r="L40" s="187"/>
      <c r="M40" s="185"/>
    </row>
    <row r="41" spans="1:13" x14ac:dyDescent="0.25">
      <c r="A41" s="63"/>
      <c r="B41" s="60"/>
      <c r="C41" s="65"/>
      <c r="D41" s="188"/>
      <c r="E41" s="51"/>
      <c r="F41" s="109"/>
      <c r="G41" s="193" t="s">
        <v>10</v>
      </c>
      <c r="H41" s="57"/>
      <c r="I41" s="139"/>
      <c r="J41" s="53"/>
      <c r="K41" s="146" t="e">
        <f>M4</f>
        <v>#REF!</v>
      </c>
      <c r="L41" s="109"/>
      <c r="M41" s="189"/>
    </row>
  </sheetData>
  <mergeCells count="37">
    <mergeCell ref="E35:F35"/>
    <mergeCell ref="B22:C22"/>
    <mergeCell ref="D22:E22"/>
    <mergeCell ref="F22:G22"/>
    <mergeCell ref="H22:I22"/>
    <mergeCell ref="J22:K22"/>
    <mergeCell ref="E34:F34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J18:K18"/>
    <mergeCell ref="B19:C19"/>
    <mergeCell ref="D19:E19"/>
    <mergeCell ref="F19:G19"/>
    <mergeCell ref="H19:I19"/>
    <mergeCell ref="J19:K19"/>
    <mergeCell ref="E11:F11"/>
    <mergeCell ref="G11:H11"/>
    <mergeCell ref="E13:F13"/>
    <mergeCell ref="G13:H13"/>
    <mergeCell ref="B18:C18"/>
    <mergeCell ref="D18:E18"/>
    <mergeCell ref="F18:G18"/>
    <mergeCell ref="H18:I18"/>
    <mergeCell ref="A1:F1"/>
    <mergeCell ref="A4:C4"/>
    <mergeCell ref="E7:F7"/>
    <mergeCell ref="G7:H7"/>
    <mergeCell ref="E9:F9"/>
    <mergeCell ref="G9:H9"/>
  </mergeCells>
  <conditionalFormatting sqref="E7 E9 E11 E13">
    <cfRule type="cellIs" dxfId="45" priority="1" stopIfTrue="1" operator="equal">
      <formula>"Bye"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408A4-0892-4784-AE15-097D6E5BDDF5}">
  <sheetPr>
    <tabColor indexed="11"/>
  </sheetPr>
  <dimension ref="A1:N41"/>
  <sheetViews>
    <sheetView workbookViewId="0">
      <selection activeCell="I13" sqref="I13"/>
    </sheetView>
  </sheetViews>
  <sheetFormatPr defaultRowHeight="13.2" x14ac:dyDescent="0.25"/>
  <cols>
    <col min="9" max="9" width="26" customWidth="1"/>
  </cols>
  <sheetData>
    <row r="1" spans="1:14" ht="24.6" x14ac:dyDescent="0.25">
      <c r="A1" s="248" t="s">
        <v>76</v>
      </c>
      <c r="B1" s="248"/>
      <c r="C1" s="248"/>
      <c r="D1" s="248"/>
      <c r="E1" s="248"/>
      <c r="F1" s="248"/>
      <c r="G1" s="80"/>
      <c r="H1" s="83" t="s">
        <v>30</v>
      </c>
      <c r="I1" s="81"/>
      <c r="J1" s="82"/>
      <c r="L1" s="84"/>
      <c r="M1" s="157"/>
      <c r="N1" s="159"/>
    </row>
    <row r="2" spans="1:14" x14ac:dyDescent="0.25">
      <c r="A2" s="86" t="s">
        <v>29</v>
      </c>
      <c r="B2" s="87"/>
      <c r="C2" s="87"/>
      <c r="D2" s="87"/>
      <c r="E2" s="87" t="s">
        <v>194</v>
      </c>
      <c r="F2" s="87"/>
      <c r="G2" s="88"/>
      <c r="H2" s="89"/>
      <c r="I2" s="89"/>
      <c r="J2" s="90"/>
      <c r="K2" s="84"/>
      <c r="L2" s="84"/>
      <c r="M2" s="158"/>
      <c r="N2" s="162"/>
    </row>
    <row r="3" spans="1:14" x14ac:dyDescent="0.25">
      <c r="A3" s="7" t="s">
        <v>13</v>
      </c>
      <c r="B3" s="7"/>
      <c r="C3" s="7"/>
      <c r="D3" s="7"/>
      <c r="E3" s="7" t="s">
        <v>12</v>
      </c>
      <c r="F3" s="7"/>
      <c r="G3" s="7"/>
      <c r="H3" s="7" t="s">
        <v>16</v>
      </c>
      <c r="I3" s="7"/>
      <c r="J3" s="16"/>
      <c r="K3" s="7"/>
      <c r="L3" s="8"/>
      <c r="M3" s="8" t="s">
        <v>17</v>
      </c>
      <c r="N3" s="165"/>
    </row>
    <row r="4" spans="1:14" ht="13.8" thickBot="1" x14ac:dyDescent="0.3">
      <c r="A4" s="249" t="e">
        <f>#REF!</f>
        <v>#REF!</v>
      </c>
      <c r="B4" s="249"/>
      <c r="C4" s="249"/>
      <c r="D4" s="91"/>
      <c r="E4" s="92" t="e">
        <f>#REF!</f>
        <v>#REF!</v>
      </c>
      <c r="F4" s="92"/>
      <c r="G4" s="92"/>
      <c r="H4" s="95"/>
      <c r="I4" s="92"/>
      <c r="J4" s="94"/>
      <c r="K4" s="95"/>
      <c r="L4" s="216"/>
      <c r="M4" s="97" t="e">
        <f>#REF!</f>
        <v>#REF!</v>
      </c>
      <c r="N4" s="167"/>
    </row>
    <row r="5" spans="1:14" x14ac:dyDescent="0.25">
      <c r="A5" s="5"/>
      <c r="B5" s="5" t="s">
        <v>28</v>
      </c>
      <c r="C5" s="154" t="s">
        <v>38</v>
      </c>
      <c r="D5" s="5" t="s">
        <v>23</v>
      </c>
      <c r="E5" s="5" t="s">
        <v>42</v>
      </c>
      <c r="F5" s="5"/>
      <c r="G5" s="5" t="s">
        <v>15</v>
      </c>
      <c r="H5" s="5"/>
      <c r="I5" s="5" t="s">
        <v>18</v>
      </c>
      <c r="J5" s="5"/>
      <c r="K5" s="199" t="s">
        <v>43</v>
      </c>
      <c r="L5" s="199" t="s">
        <v>44</v>
      </c>
      <c r="M5" s="199" t="s">
        <v>45</v>
      </c>
      <c r="N5" s="161"/>
    </row>
    <row r="6" spans="1:14" x14ac:dyDescent="0.25">
      <c r="A6" s="131"/>
      <c r="B6" s="131"/>
      <c r="C6" s="198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61"/>
    </row>
    <row r="7" spans="1:14" x14ac:dyDescent="0.25">
      <c r="A7" s="169" t="s">
        <v>39</v>
      </c>
      <c r="B7" s="200"/>
      <c r="C7" s="202" t="str">
        <f>IF($B7="","",VLOOKUP($B7,#REF!,5))</f>
        <v/>
      </c>
      <c r="D7" s="202" t="str">
        <f>IF($B7="","",VLOOKUP($B7,#REF!,15))</f>
        <v/>
      </c>
      <c r="E7" s="246" t="s">
        <v>195</v>
      </c>
      <c r="F7" s="247"/>
      <c r="G7" s="246" t="s">
        <v>178</v>
      </c>
      <c r="H7" s="247"/>
      <c r="I7" s="243" t="s">
        <v>196</v>
      </c>
      <c r="J7" s="131"/>
      <c r="K7" s="226"/>
      <c r="L7" s="215" t="str">
        <f>IF(K7="","",CONCATENATE(VLOOKUP($Y$3,$AB$1:$AK$1,K7)," pont"))</f>
        <v/>
      </c>
      <c r="M7" s="227"/>
      <c r="N7" s="161"/>
    </row>
    <row r="8" spans="1:14" x14ac:dyDescent="0.25">
      <c r="A8" s="169"/>
      <c r="B8" s="201"/>
      <c r="C8" s="203"/>
      <c r="D8" s="203"/>
      <c r="E8" s="203"/>
      <c r="F8" s="203"/>
      <c r="G8" s="203"/>
      <c r="H8" s="203"/>
      <c r="I8" s="203"/>
      <c r="J8" s="131"/>
      <c r="K8" s="169"/>
      <c r="L8" s="169"/>
      <c r="M8" s="228"/>
      <c r="N8" s="161"/>
    </row>
    <row r="9" spans="1:14" x14ac:dyDescent="0.25">
      <c r="A9" s="169" t="s">
        <v>40</v>
      </c>
      <c r="B9" s="200"/>
      <c r="C9" s="202" t="str">
        <f>IF($B9="","",VLOOKUP($B9,#REF!,5))</f>
        <v/>
      </c>
      <c r="D9" s="202" t="str">
        <f>IF($B9="","",VLOOKUP($B9,#REF!,15))</f>
        <v/>
      </c>
      <c r="E9" s="246" t="s">
        <v>197</v>
      </c>
      <c r="F9" s="247"/>
      <c r="G9" s="246" t="s">
        <v>198</v>
      </c>
      <c r="H9" s="247"/>
      <c r="I9" s="243" t="s">
        <v>89</v>
      </c>
      <c r="J9" s="131"/>
      <c r="K9" s="226"/>
      <c r="L9" s="215" t="str">
        <f>IF(K9="","",CONCATENATE(VLOOKUP($Y$3,$AB$1:$AK$1,K9)," pont"))</f>
        <v/>
      </c>
      <c r="M9" s="227"/>
      <c r="N9" s="161"/>
    </row>
    <row r="10" spans="1:14" x14ac:dyDescent="0.25">
      <c r="A10" s="169"/>
      <c r="B10" s="201"/>
      <c r="C10" s="203"/>
      <c r="D10" s="203"/>
      <c r="E10" s="203"/>
      <c r="F10" s="203"/>
      <c r="G10" s="203"/>
      <c r="H10" s="203"/>
      <c r="I10" s="203"/>
      <c r="J10" s="131"/>
      <c r="K10" s="169"/>
      <c r="L10" s="169"/>
      <c r="M10" s="228"/>
      <c r="N10" s="161"/>
    </row>
    <row r="11" spans="1:14" x14ac:dyDescent="0.25">
      <c r="A11" s="169" t="s">
        <v>41</v>
      </c>
      <c r="B11" s="200"/>
      <c r="C11" s="202" t="str">
        <f>IF($B11="","",VLOOKUP($B11,#REF!,5))</f>
        <v/>
      </c>
      <c r="D11" s="202" t="str">
        <f>IF($B11="","",VLOOKUP($B11,#REF!,15))</f>
        <v/>
      </c>
      <c r="E11" s="246" t="s">
        <v>199</v>
      </c>
      <c r="F11" s="247"/>
      <c r="G11" s="246" t="s">
        <v>200</v>
      </c>
      <c r="H11" s="247"/>
      <c r="I11" s="243" t="s">
        <v>201</v>
      </c>
      <c r="J11" s="131"/>
      <c r="K11" s="226"/>
      <c r="L11" s="215" t="str">
        <f>IF(K11="","",CONCATENATE(VLOOKUP($Y$3,$AB$1:$AK$1,K11)," pont"))</f>
        <v/>
      </c>
      <c r="M11" s="227"/>
      <c r="N11" s="161"/>
    </row>
    <row r="12" spans="1:14" x14ac:dyDescent="0.25">
      <c r="A12" s="169"/>
      <c r="B12" s="201"/>
      <c r="C12" s="203"/>
      <c r="D12" s="203"/>
      <c r="E12" s="203"/>
      <c r="F12" s="203"/>
      <c r="G12" s="203"/>
      <c r="H12" s="203"/>
      <c r="I12" s="203"/>
      <c r="J12" s="131"/>
      <c r="K12" s="198"/>
      <c r="L12" s="198"/>
      <c r="M12" s="229"/>
    </row>
    <row r="13" spans="1:14" x14ac:dyDescent="0.25">
      <c r="A13" s="169" t="s">
        <v>46</v>
      </c>
      <c r="B13" s="200"/>
      <c r="C13" s="202" t="str">
        <f>IF($B13="","",VLOOKUP($B13,#REF!,5))</f>
        <v/>
      </c>
      <c r="D13" s="202" t="str">
        <f>IF($B13="","",VLOOKUP($B13,#REF!,15))</f>
        <v/>
      </c>
      <c r="E13" s="246" t="s">
        <v>202</v>
      </c>
      <c r="F13" s="247"/>
      <c r="G13" s="246" t="s">
        <v>203</v>
      </c>
      <c r="H13" s="247"/>
      <c r="I13" s="243" t="s">
        <v>170</v>
      </c>
      <c r="J13" s="131"/>
      <c r="K13" s="226"/>
      <c r="L13" s="215" t="str">
        <f>IF(K13="","",CONCATENATE(VLOOKUP($Y$3,$AB$1:$AK$1,K13)," pont"))</f>
        <v/>
      </c>
      <c r="M13" s="227"/>
    </row>
    <row r="14" spans="1:14" x14ac:dyDescent="0.25">
      <c r="A14" s="131"/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</row>
    <row r="15" spans="1:14" x14ac:dyDescent="0.25">
      <c r="A15" s="131"/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</row>
    <row r="16" spans="1:14" x14ac:dyDescent="0.25">
      <c r="A16" s="131"/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</row>
    <row r="17" spans="1:13" x14ac:dyDescent="0.25">
      <c r="A17" s="131"/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</row>
    <row r="18" spans="1:13" x14ac:dyDescent="0.25">
      <c r="A18" s="131"/>
      <c r="B18" s="253"/>
      <c r="C18" s="253"/>
      <c r="D18" s="254" t="str">
        <f>E7</f>
        <v xml:space="preserve">PALÓKA </v>
      </c>
      <c r="E18" s="254"/>
      <c r="F18" s="254" t="str">
        <f>E9</f>
        <v>STRAUSZ</v>
      </c>
      <c r="G18" s="254"/>
      <c r="H18" s="254" t="str">
        <f>E11</f>
        <v>KUNOS</v>
      </c>
      <c r="I18" s="254"/>
      <c r="J18" s="254" t="str">
        <f>E13</f>
        <v>PAVLICSEK</v>
      </c>
      <c r="K18" s="254"/>
      <c r="L18" s="131"/>
      <c r="M18" s="131"/>
    </row>
    <row r="19" spans="1:13" x14ac:dyDescent="0.25">
      <c r="A19" s="204" t="s">
        <v>39</v>
      </c>
      <c r="B19" s="250" t="str">
        <f>E7</f>
        <v xml:space="preserve">PALÓKA </v>
      </c>
      <c r="C19" s="250"/>
      <c r="D19" s="251"/>
      <c r="E19" s="251"/>
      <c r="F19" s="252"/>
      <c r="G19" s="252"/>
      <c r="H19" s="252"/>
      <c r="I19" s="252"/>
      <c r="J19" s="254"/>
      <c r="K19" s="254"/>
      <c r="L19" s="131"/>
      <c r="M19" s="131"/>
    </row>
    <row r="20" spans="1:13" x14ac:dyDescent="0.25">
      <c r="A20" s="204" t="s">
        <v>40</v>
      </c>
      <c r="B20" s="250" t="str">
        <f>E9</f>
        <v>STRAUSZ</v>
      </c>
      <c r="C20" s="250"/>
      <c r="D20" s="252"/>
      <c r="E20" s="252"/>
      <c r="F20" s="251"/>
      <c r="G20" s="251"/>
      <c r="H20" s="252"/>
      <c r="I20" s="252"/>
      <c r="J20" s="252"/>
      <c r="K20" s="252"/>
      <c r="L20" s="131"/>
      <c r="M20" s="131"/>
    </row>
    <row r="21" spans="1:13" x14ac:dyDescent="0.25">
      <c r="A21" s="204" t="s">
        <v>41</v>
      </c>
      <c r="B21" s="250" t="str">
        <f>E11</f>
        <v>KUNOS</v>
      </c>
      <c r="C21" s="250"/>
      <c r="D21" s="252"/>
      <c r="E21" s="252"/>
      <c r="F21" s="252"/>
      <c r="G21" s="252"/>
      <c r="H21" s="251"/>
      <c r="I21" s="251"/>
      <c r="J21" s="252"/>
      <c r="K21" s="252"/>
      <c r="L21" s="131"/>
      <c r="M21" s="131"/>
    </row>
    <row r="22" spans="1:13" x14ac:dyDescent="0.25">
      <c r="A22" s="204" t="s">
        <v>46</v>
      </c>
      <c r="B22" s="250" t="str">
        <f>E13</f>
        <v>PAVLICSEK</v>
      </c>
      <c r="C22" s="250"/>
      <c r="D22" s="252"/>
      <c r="E22" s="252"/>
      <c r="F22" s="252"/>
      <c r="G22" s="252"/>
      <c r="H22" s="254"/>
      <c r="I22" s="254"/>
      <c r="J22" s="251"/>
      <c r="K22" s="251"/>
      <c r="L22" s="131"/>
      <c r="M22" s="131"/>
    </row>
    <row r="23" spans="1:13" x14ac:dyDescent="0.25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</row>
    <row r="24" spans="1:13" x14ac:dyDescent="0.25">
      <c r="A24" s="131"/>
      <c r="B24" s="131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</row>
    <row r="25" spans="1:13" x14ac:dyDescent="0.25">
      <c r="A25" s="131"/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</row>
    <row r="26" spans="1:13" x14ac:dyDescent="0.25">
      <c r="A26" s="131"/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</row>
    <row r="27" spans="1:13" x14ac:dyDescent="0.25">
      <c r="A27" s="131"/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</row>
    <row r="28" spans="1:13" x14ac:dyDescent="0.25">
      <c r="A28" s="131"/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</row>
    <row r="29" spans="1:13" x14ac:dyDescent="0.25">
      <c r="A29" s="131"/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</row>
    <row r="30" spans="1:13" x14ac:dyDescent="0.25">
      <c r="A30" s="131"/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</row>
    <row r="31" spans="1:13" x14ac:dyDescent="0.25">
      <c r="A31" s="131"/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</row>
    <row r="32" spans="1:13" x14ac:dyDescent="0.25">
      <c r="A32" s="131"/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09"/>
      <c r="M32" s="131"/>
    </row>
    <row r="33" spans="1:13" x14ac:dyDescent="0.25">
      <c r="A33" s="37" t="s">
        <v>23</v>
      </c>
      <c r="B33" s="38"/>
      <c r="C33" s="77"/>
      <c r="D33" s="177" t="s">
        <v>2</v>
      </c>
      <c r="E33" s="178" t="s">
        <v>25</v>
      </c>
      <c r="F33" s="196"/>
      <c r="G33" s="177" t="s">
        <v>2</v>
      </c>
      <c r="H33" s="178" t="s">
        <v>32</v>
      </c>
      <c r="I33" s="59"/>
      <c r="J33" s="178" t="s">
        <v>33</v>
      </c>
      <c r="K33" s="58" t="s">
        <v>34</v>
      </c>
      <c r="L33" s="5"/>
      <c r="M33" s="196"/>
    </row>
    <row r="34" spans="1:13" x14ac:dyDescent="0.25">
      <c r="A34" s="142" t="s">
        <v>24</v>
      </c>
      <c r="B34" s="143"/>
      <c r="C34" s="145"/>
      <c r="D34" s="179"/>
      <c r="E34" s="256"/>
      <c r="F34" s="256"/>
      <c r="G34" s="190" t="s">
        <v>3</v>
      </c>
      <c r="H34" s="143"/>
      <c r="I34" s="180"/>
      <c r="J34" s="191"/>
      <c r="K34" s="137" t="s">
        <v>26</v>
      </c>
      <c r="L34" s="197"/>
      <c r="M34" s="181"/>
    </row>
    <row r="35" spans="1:13" x14ac:dyDescent="0.25">
      <c r="A35" s="146" t="s">
        <v>31</v>
      </c>
      <c r="B35" s="57"/>
      <c r="C35" s="148"/>
      <c r="D35" s="182"/>
      <c r="E35" s="255"/>
      <c r="F35" s="255"/>
      <c r="G35" s="192" t="s">
        <v>4</v>
      </c>
      <c r="H35" s="183"/>
      <c r="I35" s="184"/>
      <c r="J35" s="10"/>
      <c r="K35" s="194"/>
      <c r="L35" s="109"/>
      <c r="M35" s="189"/>
    </row>
    <row r="36" spans="1:13" x14ac:dyDescent="0.25">
      <c r="A36" s="66"/>
      <c r="B36" s="67"/>
      <c r="C36" s="68"/>
      <c r="D36" s="182"/>
      <c r="E36" s="186"/>
      <c r="F36" s="187"/>
      <c r="G36" s="192" t="s">
        <v>5</v>
      </c>
      <c r="H36" s="183"/>
      <c r="I36" s="184"/>
      <c r="J36" s="10"/>
      <c r="K36" s="137" t="s">
        <v>27</v>
      </c>
      <c r="L36" s="197"/>
      <c r="M36" s="181"/>
    </row>
    <row r="37" spans="1:13" x14ac:dyDescent="0.25">
      <c r="A37" s="49"/>
      <c r="B37" s="72"/>
      <c r="C37" s="50"/>
      <c r="D37" s="182"/>
      <c r="E37" s="186"/>
      <c r="F37" s="187"/>
      <c r="G37" s="192" t="s">
        <v>6</v>
      </c>
      <c r="H37" s="183"/>
      <c r="I37" s="184"/>
      <c r="J37" s="10"/>
      <c r="K37" s="195"/>
      <c r="L37" s="187"/>
      <c r="M37" s="185"/>
    </row>
    <row r="38" spans="1:13" x14ac:dyDescent="0.25">
      <c r="A38" s="61"/>
      <c r="B38" s="69"/>
      <c r="C38" s="76"/>
      <c r="D38" s="182"/>
      <c r="E38" s="186"/>
      <c r="F38" s="187"/>
      <c r="G38" s="192" t="s">
        <v>7</v>
      </c>
      <c r="H38" s="183"/>
      <c r="I38" s="184"/>
      <c r="J38" s="10"/>
      <c r="K38" s="146"/>
      <c r="L38" s="109"/>
      <c r="M38" s="189"/>
    </row>
    <row r="39" spans="1:13" x14ac:dyDescent="0.25">
      <c r="A39" s="62"/>
      <c r="B39" s="70"/>
      <c r="C39" s="50"/>
      <c r="D39" s="182"/>
      <c r="E39" s="186"/>
      <c r="F39" s="187"/>
      <c r="G39" s="192" t="s">
        <v>8</v>
      </c>
      <c r="H39" s="183"/>
      <c r="I39" s="184"/>
      <c r="J39" s="10"/>
      <c r="K39" s="137" t="s">
        <v>19</v>
      </c>
      <c r="L39" s="197"/>
      <c r="M39" s="181"/>
    </row>
    <row r="40" spans="1:13" x14ac:dyDescent="0.25">
      <c r="A40" s="62"/>
      <c r="B40" s="70"/>
      <c r="C40" s="64"/>
      <c r="D40" s="182"/>
      <c r="E40" s="186"/>
      <c r="F40" s="187"/>
      <c r="G40" s="192" t="s">
        <v>9</v>
      </c>
      <c r="H40" s="183"/>
      <c r="I40" s="184"/>
      <c r="J40" s="10"/>
      <c r="K40" s="195"/>
      <c r="L40" s="187"/>
      <c r="M40" s="185"/>
    </row>
    <row r="41" spans="1:13" x14ac:dyDescent="0.25">
      <c r="A41" s="63"/>
      <c r="B41" s="60"/>
      <c r="C41" s="65"/>
      <c r="D41" s="188"/>
      <c r="E41" s="51"/>
      <c r="F41" s="109"/>
      <c r="G41" s="193" t="s">
        <v>10</v>
      </c>
      <c r="H41" s="57"/>
      <c r="I41" s="139"/>
      <c r="J41" s="53"/>
      <c r="K41" s="146" t="e">
        <f>M4</f>
        <v>#REF!</v>
      </c>
      <c r="L41" s="109"/>
      <c r="M41" s="189"/>
    </row>
  </sheetData>
  <mergeCells count="37">
    <mergeCell ref="E35:F35"/>
    <mergeCell ref="B22:C22"/>
    <mergeCell ref="D22:E22"/>
    <mergeCell ref="F22:G22"/>
    <mergeCell ref="H22:I22"/>
    <mergeCell ref="J22:K22"/>
    <mergeCell ref="E34:F34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J18:K18"/>
    <mergeCell ref="B19:C19"/>
    <mergeCell ref="D19:E19"/>
    <mergeCell ref="F19:G19"/>
    <mergeCell ref="H19:I19"/>
    <mergeCell ref="J19:K19"/>
    <mergeCell ref="E11:F11"/>
    <mergeCell ref="G11:H11"/>
    <mergeCell ref="E13:F13"/>
    <mergeCell ref="G13:H13"/>
    <mergeCell ref="B18:C18"/>
    <mergeCell ref="D18:E18"/>
    <mergeCell ref="F18:G18"/>
    <mergeCell ref="H18:I18"/>
    <mergeCell ref="A1:F1"/>
    <mergeCell ref="A4:C4"/>
    <mergeCell ref="E7:F7"/>
    <mergeCell ref="G7:H7"/>
    <mergeCell ref="E9:F9"/>
    <mergeCell ref="G9:H9"/>
  </mergeCells>
  <conditionalFormatting sqref="E7 E9 E11 E13">
    <cfRule type="cellIs" dxfId="44" priority="1" stopIfTrue="1" operator="equal">
      <formula>"Bye"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82D6E-A0AF-4BE9-8F0C-F296949A7EBD}">
  <sheetPr>
    <tabColor indexed="11"/>
  </sheetPr>
  <dimension ref="A1:N41"/>
  <sheetViews>
    <sheetView workbookViewId="0">
      <selection activeCell="I13" sqref="I13"/>
    </sheetView>
  </sheetViews>
  <sheetFormatPr defaultRowHeight="13.2" x14ac:dyDescent="0.25"/>
  <cols>
    <col min="9" max="9" width="25.109375" customWidth="1"/>
  </cols>
  <sheetData>
    <row r="1" spans="1:14" ht="24.6" x14ac:dyDescent="0.25">
      <c r="A1" s="248" t="s">
        <v>76</v>
      </c>
      <c r="B1" s="248"/>
      <c r="C1" s="248"/>
      <c r="D1" s="248"/>
      <c r="E1" s="248"/>
      <c r="F1" s="248"/>
      <c r="G1" s="80"/>
      <c r="H1" s="83" t="s">
        <v>30</v>
      </c>
      <c r="I1" s="81"/>
      <c r="J1" s="82"/>
      <c r="L1" s="84"/>
      <c r="M1" s="157"/>
      <c r="N1" s="159"/>
    </row>
    <row r="2" spans="1:14" x14ac:dyDescent="0.25">
      <c r="A2" s="86" t="s">
        <v>29</v>
      </c>
      <c r="B2" s="87"/>
      <c r="C2" s="87"/>
      <c r="D2" s="87"/>
      <c r="E2" s="87" t="s">
        <v>204</v>
      </c>
      <c r="F2" s="87"/>
      <c r="G2" s="88"/>
      <c r="H2" s="89"/>
      <c r="I2" s="89"/>
      <c r="J2" s="90"/>
      <c r="K2" s="84"/>
      <c r="L2" s="84"/>
      <c r="M2" s="158"/>
      <c r="N2" s="162"/>
    </row>
    <row r="3" spans="1:14" x14ac:dyDescent="0.25">
      <c r="A3" s="7" t="s">
        <v>13</v>
      </c>
      <c r="B3" s="7"/>
      <c r="C3" s="7"/>
      <c r="D3" s="7"/>
      <c r="E3" s="7" t="s">
        <v>12</v>
      </c>
      <c r="F3" s="7"/>
      <c r="G3" s="7"/>
      <c r="H3" s="7" t="s">
        <v>16</v>
      </c>
      <c r="I3" s="7"/>
      <c r="J3" s="16"/>
      <c r="K3" s="7"/>
      <c r="L3" s="8"/>
      <c r="M3" s="8" t="s">
        <v>17</v>
      </c>
      <c r="N3" s="165"/>
    </row>
    <row r="4" spans="1:14" ht="13.8" thickBot="1" x14ac:dyDescent="0.3">
      <c r="A4" s="249" t="e">
        <f>#REF!</f>
        <v>#REF!</v>
      </c>
      <c r="B4" s="249"/>
      <c r="C4" s="249"/>
      <c r="D4" s="91"/>
      <c r="E4" s="92" t="e">
        <f>#REF!</f>
        <v>#REF!</v>
      </c>
      <c r="F4" s="92"/>
      <c r="G4" s="92"/>
      <c r="H4" s="95"/>
      <c r="I4" s="92"/>
      <c r="J4" s="94"/>
      <c r="K4" s="95"/>
      <c r="L4" s="216"/>
      <c r="M4" s="97" t="e">
        <f>#REF!</f>
        <v>#REF!</v>
      </c>
      <c r="N4" s="167"/>
    </row>
    <row r="5" spans="1:14" x14ac:dyDescent="0.25">
      <c r="A5" s="5"/>
      <c r="B5" s="5" t="s">
        <v>28</v>
      </c>
      <c r="C5" s="154" t="s">
        <v>38</v>
      </c>
      <c r="D5" s="5" t="s">
        <v>23</v>
      </c>
      <c r="E5" s="5" t="s">
        <v>42</v>
      </c>
      <c r="F5" s="5"/>
      <c r="G5" s="5" t="s">
        <v>15</v>
      </c>
      <c r="H5" s="5"/>
      <c r="I5" s="5" t="s">
        <v>18</v>
      </c>
      <c r="J5" s="5"/>
      <c r="K5" s="199" t="s">
        <v>43</v>
      </c>
      <c r="L5" s="199" t="s">
        <v>44</v>
      </c>
      <c r="M5" s="199" t="s">
        <v>45</v>
      </c>
      <c r="N5" s="161"/>
    </row>
    <row r="6" spans="1:14" x14ac:dyDescent="0.25">
      <c r="A6" s="131"/>
      <c r="B6" s="131"/>
      <c r="C6" s="198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61"/>
    </row>
    <row r="7" spans="1:14" x14ac:dyDescent="0.25">
      <c r="A7" s="169" t="s">
        <v>39</v>
      </c>
      <c r="B7" s="200"/>
      <c r="C7" s="202" t="str">
        <f>IF($B7="","",VLOOKUP($B7,#REF!,5))</f>
        <v/>
      </c>
      <c r="D7" s="202" t="str">
        <f>IF($B7="","",VLOOKUP($B7,#REF!,15))</f>
        <v/>
      </c>
      <c r="E7" s="246" t="s">
        <v>205</v>
      </c>
      <c r="F7" s="247"/>
      <c r="G7" s="246" t="s">
        <v>206</v>
      </c>
      <c r="H7" s="247"/>
      <c r="I7" s="243" t="s">
        <v>170</v>
      </c>
      <c r="J7" s="131"/>
      <c r="K7" s="226"/>
      <c r="L7" s="215" t="str">
        <f>IF(K7="","",CONCATENATE(VLOOKUP($Y$3,$AB$1:$AK$1,K7)," pont"))</f>
        <v/>
      </c>
      <c r="M7" s="227"/>
      <c r="N7" s="161"/>
    </row>
    <row r="8" spans="1:14" x14ac:dyDescent="0.25">
      <c r="A8" s="169"/>
      <c r="B8" s="201"/>
      <c r="C8" s="203"/>
      <c r="D8" s="203"/>
      <c r="E8" s="203"/>
      <c r="F8" s="203"/>
      <c r="G8" s="203"/>
      <c r="H8" s="203"/>
      <c r="I8" s="203"/>
      <c r="J8" s="131"/>
      <c r="K8" s="169"/>
      <c r="L8" s="169"/>
      <c r="M8" s="228"/>
      <c r="N8" s="161"/>
    </row>
    <row r="9" spans="1:14" x14ac:dyDescent="0.25">
      <c r="A9" s="169" t="s">
        <v>40</v>
      </c>
      <c r="B9" s="200"/>
      <c r="C9" s="202" t="str">
        <f>IF($B9="","",VLOOKUP($B9,#REF!,5))</f>
        <v/>
      </c>
      <c r="D9" s="202" t="str">
        <f>IF($B9="","",VLOOKUP($B9,#REF!,15))</f>
        <v/>
      </c>
      <c r="E9" s="246" t="s">
        <v>207</v>
      </c>
      <c r="F9" s="247"/>
      <c r="G9" s="246" t="s">
        <v>208</v>
      </c>
      <c r="H9" s="247"/>
      <c r="I9" s="243" t="s">
        <v>209</v>
      </c>
      <c r="J9" s="131"/>
      <c r="K9" s="226"/>
      <c r="L9" s="215" t="str">
        <f>IF(K9="","",CONCATENATE(VLOOKUP($Y$3,$AB$1:$AK$1,K9)," pont"))</f>
        <v/>
      </c>
      <c r="M9" s="227"/>
      <c r="N9" s="161"/>
    </row>
    <row r="10" spans="1:14" x14ac:dyDescent="0.25">
      <c r="A10" s="169"/>
      <c r="B10" s="201"/>
      <c r="C10" s="203"/>
      <c r="D10" s="203"/>
      <c r="E10" s="203"/>
      <c r="F10" s="203"/>
      <c r="G10" s="203"/>
      <c r="H10" s="203"/>
      <c r="I10" s="203"/>
      <c r="J10" s="131"/>
      <c r="K10" s="169"/>
      <c r="L10" s="169"/>
      <c r="M10" s="228"/>
      <c r="N10" s="161"/>
    </row>
    <row r="11" spans="1:14" x14ac:dyDescent="0.25">
      <c r="A11" s="169" t="s">
        <v>41</v>
      </c>
      <c r="B11" s="200"/>
      <c r="C11" s="202" t="str">
        <f>IF($B11="","",VLOOKUP($B11,#REF!,5))</f>
        <v/>
      </c>
      <c r="D11" s="202" t="str">
        <f>IF($B11="","",VLOOKUP($B11,#REF!,15))</f>
        <v/>
      </c>
      <c r="E11" s="246" t="s">
        <v>160</v>
      </c>
      <c r="F11" s="247"/>
      <c r="G11" s="246" t="s">
        <v>82</v>
      </c>
      <c r="H11" s="247"/>
      <c r="I11" s="243" t="s">
        <v>89</v>
      </c>
      <c r="J11" s="131"/>
      <c r="K11" s="226"/>
      <c r="L11" s="215" t="str">
        <f>IF(K11="","",CONCATENATE(VLOOKUP($Y$3,$AB$1:$AK$1,K11)," pont"))</f>
        <v/>
      </c>
      <c r="M11" s="227"/>
      <c r="N11" s="161"/>
    </row>
    <row r="12" spans="1:14" x14ac:dyDescent="0.25">
      <c r="A12" s="169"/>
      <c r="B12" s="201"/>
      <c r="C12" s="203"/>
      <c r="D12" s="203"/>
      <c r="E12" s="203"/>
      <c r="F12" s="203"/>
      <c r="G12" s="203"/>
      <c r="H12" s="203"/>
      <c r="I12" s="203"/>
      <c r="J12" s="131"/>
      <c r="K12" s="198"/>
      <c r="L12" s="198"/>
      <c r="M12" s="229"/>
    </row>
    <row r="13" spans="1:14" x14ac:dyDescent="0.25">
      <c r="A13" s="169" t="s">
        <v>46</v>
      </c>
      <c r="B13" s="200"/>
      <c r="C13" s="202" t="str">
        <f>IF($B13="","",VLOOKUP($B13,#REF!,5))</f>
        <v/>
      </c>
      <c r="D13" s="202" t="str">
        <f>IF($B13="","",VLOOKUP($B13,#REF!,15))</f>
        <v/>
      </c>
      <c r="E13" s="246" t="s">
        <v>210</v>
      </c>
      <c r="F13" s="247"/>
      <c r="G13" s="246" t="s">
        <v>211</v>
      </c>
      <c r="H13" s="247"/>
      <c r="I13" s="243" t="s">
        <v>170</v>
      </c>
      <c r="J13" s="131"/>
      <c r="K13" s="226"/>
      <c r="L13" s="215" t="str">
        <f>IF(K13="","",CONCATENATE(VLOOKUP($Y$3,$AB$1:$AK$1,K13)," pont"))</f>
        <v/>
      </c>
      <c r="M13" s="227"/>
    </row>
    <row r="14" spans="1:14" x14ac:dyDescent="0.25">
      <c r="A14" s="131"/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</row>
    <row r="15" spans="1:14" x14ac:dyDescent="0.25">
      <c r="A15" s="131"/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</row>
    <row r="16" spans="1:14" x14ac:dyDescent="0.25">
      <c r="A16" s="131"/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</row>
    <row r="17" spans="1:13" x14ac:dyDescent="0.25">
      <c r="A17" s="131"/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</row>
    <row r="18" spans="1:13" x14ac:dyDescent="0.25">
      <c r="A18" s="131"/>
      <c r="B18" s="253"/>
      <c r="C18" s="253"/>
      <c r="D18" s="254" t="str">
        <f>E7</f>
        <v>DRUHAPOLCSIK</v>
      </c>
      <c r="E18" s="254"/>
      <c r="F18" s="254" t="str">
        <f>E9</f>
        <v>UDVARDI</v>
      </c>
      <c r="G18" s="254"/>
      <c r="H18" s="254" t="str">
        <f>E11</f>
        <v>KOVÁCS</v>
      </c>
      <c r="I18" s="254"/>
      <c r="J18" s="254" t="str">
        <f>E13</f>
        <v>ZÁMBÓ</v>
      </c>
      <c r="K18" s="254"/>
      <c r="L18" s="131"/>
      <c r="M18" s="131"/>
    </row>
    <row r="19" spans="1:13" x14ac:dyDescent="0.25">
      <c r="A19" s="204" t="s">
        <v>39</v>
      </c>
      <c r="B19" s="250" t="str">
        <f>E7</f>
        <v>DRUHAPOLCSIK</v>
      </c>
      <c r="C19" s="250"/>
      <c r="D19" s="251"/>
      <c r="E19" s="251"/>
      <c r="F19" s="252"/>
      <c r="G19" s="252"/>
      <c r="H19" s="252"/>
      <c r="I19" s="252"/>
      <c r="J19" s="254"/>
      <c r="K19" s="254"/>
      <c r="L19" s="131"/>
      <c r="M19" s="131"/>
    </row>
    <row r="20" spans="1:13" x14ac:dyDescent="0.25">
      <c r="A20" s="204" t="s">
        <v>40</v>
      </c>
      <c r="B20" s="250" t="str">
        <f>E9</f>
        <v>UDVARDI</v>
      </c>
      <c r="C20" s="250"/>
      <c r="D20" s="252"/>
      <c r="E20" s="252"/>
      <c r="F20" s="251"/>
      <c r="G20" s="251"/>
      <c r="H20" s="252"/>
      <c r="I20" s="252"/>
      <c r="J20" s="252"/>
      <c r="K20" s="252"/>
      <c r="L20" s="131"/>
      <c r="M20" s="131"/>
    </row>
    <row r="21" spans="1:13" x14ac:dyDescent="0.25">
      <c r="A21" s="204" t="s">
        <v>41</v>
      </c>
      <c r="B21" s="250" t="str">
        <f>E11</f>
        <v>KOVÁCS</v>
      </c>
      <c r="C21" s="250"/>
      <c r="D21" s="252"/>
      <c r="E21" s="252"/>
      <c r="F21" s="252"/>
      <c r="G21" s="252"/>
      <c r="H21" s="251"/>
      <c r="I21" s="251"/>
      <c r="J21" s="252"/>
      <c r="K21" s="252"/>
      <c r="L21" s="131"/>
      <c r="M21" s="131"/>
    </row>
    <row r="22" spans="1:13" x14ac:dyDescent="0.25">
      <c r="A22" s="204" t="s">
        <v>46</v>
      </c>
      <c r="B22" s="250" t="str">
        <f>E13</f>
        <v>ZÁMBÓ</v>
      </c>
      <c r="C22" s="250"/>
      <c r="D22" s="252"/>
      <c r="E22" s="252"/>
      <c r="F22" s="252"/>
      <c r="G22" s="252"/>
      <c r="H22" s="254"/>
      <c r="I22" s="254"/>
      <c r="J22" s="251"/>
      <c r="K22" s="251"/>
      <c r="L22" s="131"/>
      <c r="M22" s="131"/>
    </row>
    <row r="23" spans="1:13" x14ac:dyDescent="0.25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</row>
    <row r="24" spans="1:13" x14ac:dyDescent="0.25">
      <c r="A24" s="131"/>
      <c r="B24" s="131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</row>
    <row r="25" spans="1:13" x14ac:dyDescent="0.25">
      <c r="A25" s="131"/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</row>
    <row r="26" spans="1:13" x14ac:dyDescent="0.25">
      <c r="A26" s="131"/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</row>
    <row r="27" spans="1:13" x14ac:dyDescent="0.25">
      <c r="A27" s="131"/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</row>
    <row r="28" spans="1:13" x14ac:dyDescent="0.25">
      <c r="A28" s="131"/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</row>
    <row r="29" spans="1:13" x14ac:dyDescent="0.25">
      <c r="A29" s="131"/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</row>
    <row r="30" spans="1:13" x14ac:dyDescent="0.25">
      <c r="A30" s="131"/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</row>
    <row r="31" spans="1:13" x14ac:dyDescent="0.25">
      <c r="A31" s="131"/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</row>
    <row r="32" spans="1:13" x14ac:dyDescent="0.25">
      <c r="A32" s="131"/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09"/>
      <c r="M32" s="131"/>
    </row>
    <row r="33" spans="1:13" x14ac:dyDescent="0.25">
      <c r="A33" s="37" t="s">
        <v>23</v>
      </c>
      <c r="B33" s="38"/>
      <c r="C33" s="77"/>
      <c r="D33" s="177" t="s">
        <v>2</v>
      </c>
      <c r="E33" s="178" t="s">
        <v>25</v>
      </c>
      <c r="F33" s="196"/>
      <c r="G33" s="177" t="s">
        <v>2</v>
      </c>
      <c r="H33" s="178" t="s">
        <v>32</v>
      </c>
      <c r="I33" s="59"/>
      <c r="J33" s="178" t="s">
        <v>33</v>
      </c>
      <c r="K33" s="58" t="s">
        <v>34</v>
      </c>
      <c r="L33" s="5"/>
      <c r="M33" s="196"/>
    </row>
    <row r="34" spans="1:13" x14ac:dyDescent="0.25">
      <c r="A34" s="142" t="s">
        <v>24</v>
      </c>
      <c r="B34" s="143"/>
      <c r="C34" s="145"/>
      <c r="D34" s="179"/>
      <c r="E34" s="256"/>
      <c r="F34" s="256"/>
      <c r="G34" s="190" t="s">
        <v>3</v>
      </c>
      <c r="H34" s="143"/>
      <c r="I34" s="180"/>
      <c r="J34" s="191"/>
      <c r="K34" s="137" t="s">
        <v>26</v>
      </c>
      <c r="L34" s="197"/>
      <c r="M34" s="181"/>
    </row>
    <row r="35" spans="1:13" x14ac:dyDescent="0.25">
      <c r="A35" s="146" t="s">
        <v>31</v>
      </c>
      <c r="B35" s="57"/>
      <c r="C35" s="148"/>
      <c r="D35" s="182"/>
      <c r="E35" s="255"/>
      <c r="F35" s="255"/>
      <c r="G35" s="192" t="s">
        <v>4</v>
      </c>
      <c r="H35" s="183"/>
      <c r="I35" s="184"/>
      <c r="J35" s="10"/>
      <c r="K35" s="194"/>
      <c r="L35" s="109"/>
      <c r="M35" s="189"/>
    </row>
    <row r="36" spans="1:13" x14ac:dyDescent="0.25">
      <c r="A36" s="66"/>
      <c r="B36" s="67"/>
      <c r="C36" s="68"/>
      <c r="D36" s="182"/>
      <c r="E36" s="186"/>
      <c r="F36" s="187"/>
      <c r="G36" s="192" t="s">
        <v>5</v>
      </c>
      <c r="H36" s="183"/>
      <c r="I36" s="184"/>
      <c r="J36" s="10"/>
      <c r="K36" s="137" t="s">
        <v>27</v>
      </c>
      <c r="L36" s="197"/>
      <c r="M36" s="181"/>
    </row>
    <row r="37" spans="1:13" x14ac:dyDescent="0.25">
      <c r="A37" s="49"/>
      <c r="B37" s="72"/>
      <c r="C37" s="50"/>
      <c r="D37" s="182"/>
      <c r="E37" s="186"/>
      <c r="F37" s="187"/>
      <c r="G37" s="192" t="s">
        <v>6</v>
      </c>
      <c r="H37" s="183"/>
      <c r="I37" s="184"/>
      <c r="J37" s="10"/>
      <c r="K37" s="195"/>
      <c r="L37" s="187"/>
      <c r="M37" s="185"/>
    </row>
    <row r="38" spans="1:13" x14ac:dyDescent="0.25">
      <c r="A38" s="61"/>
      <c r="B38" s="69"/>
      <c r="C38" s="76"/>
      <c r="D38" s="182"/>
      <c r="E38" s="186"/>
      <c r="F38" s="187"/>
      <c r="G38" s="192" t="s">
        <v>7</v>
      </c>
      <c r="H38" s="183"/>
      <c r="I38" s="184"/>
      <c r="J38" s="10"/>
      <c r="K38" s="146"/>
      <c r="L38" s="109"/>
      <c r="M38" s="189"/>
    </row>
    <row r="39" spans="1:13" x14ac:dyDescent="0.25">
      <c r="A39" s="62"/>
      <c r="B39" s="70"/>
      <c r="C39" s="50"/>
      <c r="D39" s="182"/>
      <c r="E39" s="186"/>
      <c r="F39" s="187"/>
      <c r="G39" s="192" t="s">
        <v>8</v>
      </c>
      <c r="H39" s="183"/>
      <c r="I39" s="184"/>
      <c r="J39" s="10"/>
      <c r="K39" s="137" t="s">
        <v>19</v>
      </c>
      <c r="L39" s="197"/>
      <c r="M39" s="181"/>
    </row>
    <row r="40" spans="1:13" x14ac:dyDescent="0.25">
      <c r="A40" s="62"/>
      <c r="B40" s="70"/>
      <c r="C40" s="64"/>
      <c r="D40" s="182"/>
      <c r="E40" s="186"/>
      <c r="F40" s="187"/>
      <c r="G40" s="192" t="s">
        <v>9</v>
      </c>
      <c r="H40" s="183"/>
      <c r="I40" s="184"/>
      <c r="J40" s="10"/>
      <c r="K40" s="195"/>
      <c r="L40" s="187"/>
      <c r="M40" s="185"/>
    </row>
    <row r="41" spans="1:13" x14ac:dyDescent="0.25">
      <c r="A41" s="63"/>
      <c r="B41" s="60"/>
      <c r="C41" s="65"/>
      <c r="D41" s="188"/>
      <c r="E41" s="51"/>
      <c r="F41" s="109"/>
      <c r="G41" s="193" t="s">
        <v>10</v>
      </c>
      <c r="H41" s="57"/>
      <c r="I41" s="139"/>
      <c r="J41" s="53"/>
      <c r="K41" s="146" t="e">
        <f>M4</f>
        <v>#REF!</v>
      </c>
      <c r="L41" s="109"/>
      <c r="M41" s="189"/>
    </row>
  </sheetData>
  <mergeCells count="37">
    <mergeCell ref="E35:F35"/>
    <mergeCell ref="B22:C22"/>
    <mergeCell ref="D22:E22"/>
    <mergeCell ref="F22:G22"/>
    <mergeCell ref="H22:I22"/>
    <mergeCell ref="J22:K22"/>
    <mergeCell ref="E34:F34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J18:K18"/>
    <mergeCell ref="B19:C19"/>
    <mergeCell ref="D19:E19"/>
    <mergeCell ref="F19:G19"/>
    <mergeCell ref="H19:I19"/>
    <mergeCell ref="J19:K19"/>
    <mergeCell ref="E11:F11"/>
    <mergeCell ref="G11:H11"/>
    <mergeCell ref="E13:F13"/>
    <mergeCell ref="G13:H13"/>
    <mergeCell ref="B18:C18"/>
    <mergeCell ref="D18:E18"/>
    <mergeCell ref="F18:G18"/>
    <mergeCell ref="H18:I18"/>
    <mergeCell ref="A1:F1"/>
    <mergeCell ref="A4:C4"/>
    <mergeCell ref="E7:F7"/>
    <mergeCell ref="G7:H7"/>
    <mergeCell ref="E9:F9"/>
    <mergeCell ref="G9:H9"/>
  </mergeCells>
  <conditionalFormatting sqref="E7 E9 E11 E13">
    <cfRule type="cellIs" dxfId="43" priority="1" stopIfTrue="1" operator="equal">
      <formula>"Bye"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946B2-160A-40CF-B7AC-D1136FDFEFD2}">
  <sheetPr>
    <tabColor indexed="11"/>
  </sheetPr>
  <dimension ref="A1:O42"/>
  <sheetViews>
    <sheetView workbookViewId="0">
      <selection activeCell="I11" sqref="I11"/>
    </sheetView>
  </sheetViews>
  <sheetFormatPr defaultRowHeight="13.2" x14ac:dyDescent="0.25"/>
  <cols>
    <col min="9" max="9" width="22.88671875" customWidth="1"/>
  </cols>
  <sheetData>
    <row r="1" spans="1:15" ht="24.6" x14ac:dyDescent="0.25">
      <c r="A1" s="248" t="s">
        <v>76</v>
      </c>
      <c r="B1" s="248"/>
      <c r="C1" s="248"/>
      <c r="D1" s="248"/>
      <c r="E1" s="248"/>
      <c r="F1" s="248"/>
      <c r="G1" s="80"/>
      <c r="H1" s="83" t="s">
        <v>30</v>
      </c>
      <c r="I1" s="81"/>
      <c r="J1" s="82"/>
      <c r="L1" s="84"/>
      <c r="M1" s="157"/>
      <c r="N1" s="159"/>
      <c r="O1" s="159" t="s">
        <v>11</v>
      </c>
    </row>
    <row r="2" spans="1:15" x14ac:dyDescent="0.25">
      <c r="A2" s="86" t="s">
        <v>29</v>
      </c>
      <c r="B2" s="87"/>
      <c r="C2" s="87"/>
      <c r="D2" s="87"/>
      <c r="E2" s="87" t="s">
        <v>186</v>
      </c>
      <c r="F2" s="87"/>
      <c r="G2" s="88"/>
      <c r="H2" s="89"/>
      <c r="I2" s="89"/>
      <c r="J2" s="90"/>
      <c r="K2" s="84"/>
      <c r="L2" s="84"/>
      <c r="M2" s="158"/>
      <c r="N2" s="162"/>
      <c r="O2" s="163"/>
    </row>
    <row r="3" spans="1:15" x14ac:dyDescent="0.25">
      <c r="A3" s="7" t="s">
        <v>13</v>
      </c>
      <c r="B3" s="7"/>
      <c r="C3" s="7"/>
      <c r="D3" s="7"/>
      <c r="E3" s="7" t="s">
        <v>12</v>
      </c>
      <c r="F3" s="7"/>
      <c r="G3" s="7"/>
      <c r="H3" s="7" t="s">
        <v>16</v>
      </c>
      <c r="I3" s="7"/>
      <c r="J3" s="16"/>
      <c r="K3" s="7"/>
      <c r="L3" s="8" t="s">
        <v>17</v>
      </c>
      <c r="M3" s="7"/>
      <c r="N3" s="165"/>
      <c r="O3" s="164"/>
    </row>
    <row r="4" spans="1:15" ht="13.8" thickBot="1" x14ac:dyDescent="0.3">
      <c r="A4" s="249" t="e">
        <f>#REF!</f>
        <v>#REF!</v>
      </c>
      <c r="B4" s="249"/>
      <c r="C4" s="249"/>
      <c r="D4" s="91"/>
      <c r="E4" s="92" t="e">
        <f>#REF!</f>
        <v>#REF!</v>
      </c>
      <c r="F4" s="92"/>
      <c r="G4" s="92"/>
      <c r="H4" s="95"/>
      <c r="I4" s="92"/>
      <c r="J4" s="94"/>
      <c r="K4" s="95"/>
      <c r="L4" s="97" t="e">
        <f>#REF!</f>
        <v>#REF!</v>
      </c>
      <c r="M4" s="95"/>
      <c r="N4" s="167"/>
      <c r="O4" s="168"/>
    </row>
    <row r="5" spans="1:15" x14ac:dyDescent="0.25">
      <c r="A5" s="5"/>
      <c r="B5" s="5" t="s">
        <v>28</v>
      </c>
      <c r="C5" s="154" t="s">
        <v>38</v>
      </c>
      <c r="D5" s="5" t="s">
        <v>23</v>
      </c>
      <c r="E5" s="5" t="s">
        <v>42</v>
      </c>
      <c r="F5" s="5"/>
      <c r="G5" s="5" t="s">
        <v>15</v>
      </c>
      <c r="H5" s="5"/>
      <c r="I5" s="5" t="s">
        <v>18</v>
      </c>
      <c r="J5" s="5"/>
      <c r="K5" s="199" t="s">
        <v>43</v>
      </c>
      <c r="L5" s="199" t="s">
        <v>44</v>
      </c>
      <c r="M5" s="199" t="s">
        <v>45</v>
      </c>
      <c r="N5" s="161"/>
      <c r="O5" s="161"/>
    </row>
    <row r="6" spans="1:15" x14ac:dyDescent="0.25">
      <c r="A6" s="131"/>
      <c r="B6" s="131"/>
      <c r="C6" s="198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61"/>
      <c r="O6" s="161"/>
    </row>
    <row r="7" spans="1:15" x14ac:dyDescent="0.25">
      <c r="A7" s="169" t="s">
        <v>39</v>
      </c>
      <c r="B7" s="200"/>
      <c r="C7" s="155" t="str">
        <f>IF($B7="","",VLOOKUP($B7,#REF!,5))</f>
        <v/>
      </c>
      <c r="D7" s="155" t="str">
        <f>IF($B7="","",VLOOKUP($B7,#REF!,15))</f>
        <v/>
      </c>
      <c r="E7" s="244" t="s">
        <v>187</v>
      </c>
      <c r="F7" s="156"/>
      <c r="G7" s="244" t="s">
        <v>188</v>
      </c>
      <c r="H7" s="156"/>
      <c r="I7" s="244" t="s">
        <v>189</v>
      </c>
      <c r="J7" s="131"/>
      <c r="K7" s="226"/>
      <c r="L7" s="215" t="str">
        <f>IF(K7="","",CONCATENATE(VLOOKUP($Y$3,$AB$1:$AK$1,K7)," pont"))</f>
        <v/>
      </c>
      <c r="M7" s="227"/>
      <c r="N7" s="161"/>
      <c r="O7" s="161"/>
    </row>
    <row r="8" spans="1:15" x14ac:dyDescent="0.25">
      <c r="A8" s="169"/>
      <c r="B8" s="201"/>
      <c r="C8" s="170"/>
      <c r="D8" s="170"/>
      <c r="E8" s="170"/>
      <c r="F8" s="170"/>
      <c r="G8" s="170"/>
      <c r="H8" s="170"/>
      <c r="I8" s="170"/>
      <c r="J8" s="131"/>
      <c r="K8" s="169"/>
      <c r="L8" s="169"/>
      <c r="M8" s="228"/>
      <c r="N8" s="161"/>
      <c r="O8" s="161"/>
    </row>
    <row r="9" spans="1:15" x14ac:dyDescent="0.25">
      <c r="A9" s="169" t="s">
        <v>40</v>
      </c>
      <c r="B9" s="200"/>
      <c r="C9" s="155" t="str">
        <f>IF($B9="","",VLOOKUP($B9,#REF!,5))</f>
        <v/>
      </c>
      <c r="D9" s="155" t="str">
        <f>IF($B9="","",VLOOKUP($B9,#REF!,15))</f>
        <v/>
      </c>
      <c r="E9" s="244" t="s">
        <v>190</v>
      </c>
      <c r="F9" s="156"/>
      <c r="G9" s="244" t="s">
        <v>191</v>
      </c>
      <c r="H9" s="156"/>
      <c r="I9" s="244" t="s">
        <v>108</v>
      </c>
      <c r="J9" s="131"/>
      <c r="K9" s="226"/>
      <c r="L9" s="215" t="str">
        <f>IF(K9="","",CONCATENATE(VLOOKUP($Y$3,$AB$1:$AK$1,K9)," pont"))</f>
        <v/>
      </c>
      <c r="M9" s="227"/>
      <c r="N9" s="161"/>
      <c r="O9" s="161"/>
    </row>
    <row r="10" spans="1:15" x14ac:dyDescent="0.25">
      <c r="A10" s="169"/>
      <c r="B10" s="201"/>
      <c r="C10" s="170"/>
      <c r="D10" s="170"/>
      <c r="E10" s="170"/>
      <c r="F10" s="170"/>
      <c r="G10" s="170"/>
      <c r="H10" s="170"/>
      <c r="I10" s="170"/>
      <c r="J10" s="131"/>
      <c r="K10" s="169"/>
      <c r="L10" s="169"/>
      <c r="M10" s="228"/>
      <c r="N10" s="161"/>
      <c r="O10" s="161"/>
    </row>
    <row r="11" spans="1:15" x14ac:dyDescent="0.25">
      <c r="A11" s="169" t="s">
        <v>41</v>
      </c>
      <c r="B11" s="200"/>
      <c r="C11" s="155" t="str">
        <f>IF($B11="","",VLOOKUP($B11,#REF!,5))</f>
        <v/>
      </c>
      <c r="D11" s="155" t="str">
        <f>IF($B11="","",VLOOKUP($B11,#REF!,15))</f>
        <v/>
      </c>
      <c r="E11" s="244" t="s">
        <v>130</v>
      </c>
      <c r="F11" s="156"/>
      <c r="G11" s="244" t="s">
        <v>192</v>
      </c>
      <c r="H11" s="156"/>
      <c r="I11" s="244" t="s">
        <v>193</v>
      </c>
      <c r="J11" s="131"/>
      <c r="K11" s="226"/>
      <c r="L11" s="215" t="str">
        <f>IF(K11="","",CONCATENATE(VLOOKUP($Y$3,$AB$1:$AK$1,K11)," pont"))</f>
        <v/>
      </c>
      <c r="M11" s="227"/>
      <c r="N11" s="161"/>
      <c r="O11" s="161"/>
    </row>
    <row r="12" spans="1:15" x14ac:dyDescent="0.25">
      <c r="A12" s="131"/>
      <c r="B12" s="131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</row>
    <row r="13" spans="1:15" x14ac:dyDescent="0.25">
      <c r="A13" s="131"/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</row>
    <row r="14" spans="1:15" x14ac:dyDescent="0.25">
      <c r="A14" s="131"/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</row>
    <row r="15" spans="1:15" x14ac:dyDescent="0.25">
      <c r="A15" s="131"/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</row>
    <row r="16" spans="1:15" x14ac:dyDescent="0.25">
      <c r="A16" s="131"/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</row>
    <row r="17" spans="1:15" x14ac:dyDescent="0.25">
      <c r="A17" s="131"/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</row>
    <row r="18" spans="1:15" x14ac:dyDescent="0.25">
      <c r="A18" s="131"/>
      <c r="B18" s="253"/>
      <c r="C18" s="253"/>
      <c r="D18" s="254" t="str">
        <f>E7</f>
        <v>CSÖRGŐ</v>
      </c>
      <c r="E18" s="254"/>
      <c r="F18" s="254" t="str">
        <f>E9</f>
        <v>ELEK</v>
      </c>
      <c r="G18" s="254"/>
      <c r="H18" s="254" t="str">
        <f>E11</f>
        <v>BARANYAI</v>
      </c>
      <c r="I18" s="254"/>
      <c r="J18" s="131"/>
      <c r="K18" s="131"/>
      <c r="L18" s="131"/>
      <c r="M18" s="131"/>
    </row>
    <row r="19" spans="1:15" x14ac:dyDescent="0.25">
      <c r="A19" s="204" t="s">
        <v>39</v>
      </c>
      <c r="B19" s="250" t="str">
        <f>E7</f>
        <v>CSÖRGŐ</v>
      </c>
      <c r="C19" s="250"/>
      <c r="D19" s="251"/>
      <c r="E19" s="251"/>
      <c r="F19" s="252"/>
      <c r="G19" s="252"/>
      <c r="H19" s="252"/>
      <c r="I19" s="252"/>
      <c r="J19" s="131"/>
      <c r="K19" s="131"/>
      <c r="L19" s="131"/>
      <c r="M19" s="131"/>
    </row>
    <row r="20" spans="1:15" x14ac:dyDescent="0.25">
      <c r="A20" s="204" t="s">
        <v>40</v>
      </c>
      <c r="B20" s="250" t="str">
        <f>E9</f>
        <v>ELEK</v>
      </c>
      <c r="C20" s="250"/>
      <c r="D20" s="252"/>
      <c r="E20" s="252"/>
      <c r="F20" s="251"/>
      <c r="G20" s="251"/>
      <c r="H20" s="252"/>
      <c r="I20" s="252"/>
      <c r="J20" s="131"/>
      <c r="K20" s="131"/>
      <c r="L20" s="131"/>
      <c r="M20" s="131"/>
    </row>
    <row r="21" spans="1:15" x14ac:dyDescent="0.25">
      <c r="A21" s="204" t="s">
        <v>41</v>
      </c>
      <c r="B21" s="250" t="str">
        <f>E11</f>
        <v>BARANYAI</v>
      </c>
      <c r="C21" s="250"/>
      <c r="D21" s="252"/>
      <c r="E21" s="252"/>
      <c r="F21" s="252"/>
      <c r="G21" s="252"/>
      <c r="H21" s="251"/>
      <c r="I21" s="251"/>
      <c r="J21" s="131"/>
      <c r="K21" s="131"/>
      <c r="L21" s="131"/>
      <c r="M21" s="131"/>
    </row>
    <row r="22" spans="1:15" x14ac:dyDescent="0.25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</row>
    <row r="23" spans="1:15" x14ac:dyDescent="0.25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</row>
    <row r="24" spans="1:15" x14ac:dyDescent="0.25">
      <c r="A24" s="131"/>
      <c r="B24" s="131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</row>
    <row r="25" spans="1:15" x14ac:dyDescent="0.25">
      <c r="A25" s="131"/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</row>
    <row r="26" spans="1:15" x14ac:dyDescent="0.25">
      <c r="A26" s="131"/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</row>
    <row r="27" spans="1:15" x14ac:dyDescent="0.25">
      <c r="A27" s="131"/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</row>
    <row r="28" spans="1:15" x14ac:dyDescent="0.25">
      <c r="A28" s="131"/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</row>
    <row r="29" spans="1:15" x14ac:dyDescent="0.25">
      <c r="A29" s="131"/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</row>
    <row r="30" spans="1:15" x14ac:dyDescent="0.25">
      <c r="A30" s="131"/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</row>
    <row r="31" spans="1:15" x14ac:dyDescent="0.25">
      <c r="A31" s="131"/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</row>
    <row r="32" spans="1:15" x14ac:dyDescent="0.25">
      <c r="A32" s="131"/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09"/>
      <c r="M32" s="109"/>
      <c r="O32" s="161"/>
    </row>
    <row r="33" spans="1:15" x14ac:dyDescent="0.25">
      <c r="A33" s="37" t="s">
        <v>23</v>
      </c>
      <c r="B33" s="38"/>
      <c r="C33" s="77"/>
      <c r="D33" s="177" t="s">
        <v>2</v>
      </c>
      <c r="E33" s="178" t="s">
        <v>25</v>
      </c>
      <c r="F33" s="196"/>
      <c r="G33" s="177" t="s">
        <v>2</v>
      </c>
      <c r="H33" s="178" t="s">
        <v>32</v>
      </c>
      <c r="I33" s="59"/>
      <c r="J33" s="178" t="s">
        <v>33</v>
      </c>
      <c r="K33" s="58" t="s">
        <v>34</v>
      </c>
      <c r="L33" s="5"/>
      <c r="M33" s="240"/>
      <c r="N33" s="239"/>
      <c r="O33" s="161"/>
    </row>
    <row r="34" spans="1:15" x14ac:dyDescent="0.25">
      <c r="A34" s="142" t="s">
        <v>24</v>
      </c>
      <c r="B34" s="143"/>
      <c r="C34" s="145"/>
      <c r="D34" s="179"/>
      <c r="E34" s="256"/>
      <c r="F34" s="256"/>
      <c r="G34" s="190" t="s">
        <v>3</v>
      </c>
      <c r="H34" s="143"/>
      <c r="I34" s="180"/>
      <c r="J34" s="191"/>
      <c r="K34" s="137" t="s">
        <v>26</v>
      </c>
      <c r="L34" s="197"/>
      <c r="M34" s="185"/>
      <c r="O34" s="161"/>
    </row>
    <row r="35" spans="1:15" x14ac:dyDescent="0.25">
      <c r="A35" s="146" t="s">
        <v>31</v>
      </c>
      <c r="B35" s="57"/>
      <c r="C35" s="148"/>
      <c r="D35" s="182"/>
      <c r="E35" s="255"/>
      <c r="F35" s="255"/>
      <c r="G35" s="192" t="s">
        <v>4</v>
      </c>
      <c r="H35" s="183"/>
      <c r="I35" s="184"/>
      <c r="J35" s="10"/>
      <c r="K35" s="194"/>
      <c r="L35" s="109"/>
      <c r="M35" s="189"/>
      <c r="O35" s="161"/>
    </row>
    <row r="36" spans="1:15" x14ac:dyDescent="0.25">
      <c r="A36" s="66"/>
      <c r="B36" s="67"/>
      <c r="C36" s="68"/>
      <c r="D36" s="182"/>
      <c r="E36" s="186"/>
      <c r="F36" s="187"/>
      <c r="G36" s="192" t="s">
        <v>5</v>
      </c>
      <c r="H36" s="183"/>
      <c r="I36" s="184"/>
      <c r="J36" s="10"/>
      <c r="K36" s="137" t="s">
        <v>27</v>
      </c>
      <c r="L36" s="197"/>
      <c r="M36" s="181"/>
      <c r="O36" s="161"/>
    </row>
    <row r="37" spans="1:15" x14ac:dyDescent="0.25">
      <c r="A37" s="49"/>
      <c r="B37" s="72"/>
      <c r="C37" s="50"/>
      <c r="D37" s="182"/>
      <c r="E37" s="186"/>
      <c r="F37" s="187"/>
      <c r="G37" s="192" t="s">
        <v>6</v>
      </c>
      <c r="H37" s="183"/>
      <c r="I37" s="184"/>
      <c r="J37" s="10"/>
      <c r="K37" s="195"/>
      <c r="L37" s="187"/>
      <c r="M37" s="185"/>
      <c r="O37" s="161"/>
    </row>
    <row r="38" spans="1:15" x14ac:dyDescent="0.25">
      <c r="A38" s="61"/>
      <c r="B38" s="69"/>
      <c r="C38" s="76"/>
      <c r="D38" s="182"/>
      <c r="E38" s="186"/>
      <c r="F38" s="187"/>
      <c r="G38" s="192" t="s">
        <v>7</v>
      </c>
      <c r="H38" s="183"/>
      <c r="I38" s="184"/>
      <c r="J38" s="10"/>
      <c r="K38" s="146"/>
      <c r="L38" s="109"/>
      <c r="M38" s="189"/>
      <c r="O38" s="161"/>
    </row>
    <row r="39" spans="1:15" x14ac:dyDescent="0.25">
      <c r="A39" s="62"/>
      <c r="B39" s="70"/>
      <c r="C39" s="50"/>
      <c r="D39" s="182"/>
      <c r="E39" s="186"/>
      <c r="F39" s="187"/>
      <c r="G39" s="192" t="s">
        <v>8</v>
      </c>
      <c r="H39" s="183"/>
      <c r="I39" s="184"/>
      <c r="J39" s="10"/>
      <c r="K39" s="137" t="s">
        <v>19</v>
      </c>
      <c r="L39" s="197"/>
      <c r="M39" s="181"/>
      <c r="O39" s="161"/>
    </row>
    <row r="40" spans="1:15" x14ac:dyDescent="0.25">
      <c r="A40" s="62"/>
      <c r="B40" s="70"/>
      <c r="C40" s="64"/>
      <c r="D40" s="182"/>
      <c r="E40" s="186"/>
      <c r="F40" s="187"/>
      <c r="G40" s="192" t="s">
        <v>9</v>
      </c>
      <c r="H40" s="183"/>
      <c r="I40" s="184"/>
      <c r="J40" s="10"/>
      <c r="K40" s="195"/>
      <c r="L40" s="187"/>
      <c r="M40" s="185"/>
      <c r="O40" s="161"/>
    </row>
    <row r="41" spans="1:15" x14ac:dyDescent="0.25">
      <c r="A41" s="63"/>
      <c r="B41" s="60"/>
      <c r="C41" s="65"/>
      <c r="D41" s="188"/>
      <c r="E41" s="51"/>
      <c r="F41" s="109"/>
      <c r="G41" s="193" t="s">
        <v>10</v>
      </c>
      <c r="H41" s="57"/>
      <c r="I41" s="139"/>
      <c r="J41" s="53"/>
      <c r="K41" s="146" t="e">
        <f>L4</f>
        <v>#REF!</v>
      </c>
      <c r="L41" s="109"/>
      <c r="M41" s="189"/>
      <c r="O41" s="161"/>
    </row>
    <row r="42" spans="1:15" x14ac:dyDescent="0.25">
      <c r="O42" s="161"/>
    </row>
  </sheetData>
  <mergeCells count="20">
    <mergeCell ref="B21:C21"/>
    <mergeCell ref="D21:E21"/>
    <mergeCell ref="F21:G21"/>
    <mergeCell ref="H21:I21"/>
    <mergeCell ref="E34:F34"/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A1:F1"/>
    <mergeCell ref="A4:C4"/>
    <mergeCell ref="B18:C18"/>
    <mergeCell ref="D18:E18"/>
    <mergeCell ref="F18:G18"/>
    <mergeCell ref="H18:I18"/>
  </mergeCells>
  <conditionalFormatting sqref="E7 E9 E11">
    <cfRule type="cellIs" dxfId="42" priority="1" stopIfTrue="1" operator="equal">
      <formula>"Bye"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19</vt:i4>
      </vt:variant>
      <vt:variant>
        <vt:lpstr>Névvel ellátott tartományok</vt:lpstr>
      </vt:variant>
      <vt:variant>
        <vt:i4>4</vt:i4>
      </vt:variant>
    </vt:vector>
  </HeadingPairs>
  <TitlesOfParts>
    <vt:vector size="23" baseType="lpstr">
      <vt:lpstr>Nevezések</vt:lpstr>
      <vt:lpstr>Játékrend</vt:lpstr>
      <vt:lpstr>II. KCS. F B</vt:lpstr>
      <vt:lpstr>III. KCS. F A</vt:lpstr>
      <vt:lpstr>IV. KCS. F B</vt:lpstr>
      <vt:lpstr>V. KCS. F A</vt:lpstr>
      <vt:lpstr>V. KCS. F B A CSOPORT</vt:lpstr>
      <vt:lpstr>V. KCS. F B B CSOPORT</vt:lpstr>
      <vt:lpstr>V. KCS. F B C CSOPORT</vt:lpstr>
      <vt:lpstr>V KCS F B DÖNTŐ</vt:lpstr>
      <vt:lpstr>VI. KCS. L A</vt:lpstr>
      <vt:lpstr>VI. KCS L B</vt:lpstr>
      <vt:lpstr>VI. KCS. F B A CSOPORT</vt:lpstr>
      <vt:lpstr>VI. KCS. FIÚ B B CSOPORT</vt:lpstr>
      <vt:lpstr>VI. KCS. FIÚ B C CSOPORT</vt:lpstr>
      <vt:lpstr>VI. KCS F B D CSOPORT</vt:lpstr>
      <vt:lpstr>VI KCS F B DÖNTŐ</vt:lpstr>
      <vt:lpstr>VII. KCS. F B</vt:lpstr>
      <vt:lpstr>VIII. KCS. F B</vt:lpstr>
      <vt:lpstr>'II. KCS. F B'!Nyomtatási_terület</vt:lpstr>
      <vt:lpstr>'III. KCS. F A'!Nyomtatási_terület</vt:lpstr>
      <vt:lpstr>'IV. KCS. F B'!Nyomtatási_terület</vt:lpstr>
      <vt:lpstr>'V KCS F B DÖNTŐ'!Nyomtatási_terület</vt:lpstr>
    </vt:vector>
  </TitlesOfParts>
  <Company>Tennis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U16 EuJunTour U16 2003 v2.0</dc:title>
  <dc:subject>U16 European Junior Tour events</dc:subject>
  <dc:creator>Anders Wennberg</dc:creator>
  <dc:description>Copyright © Tennis Europe and ITF Limited, 2003._x000d_
All rights reserved. Reproduction of this work in whole or in part, without the prior permission of Tennis Europe and ITF is prohibited.</dc:description>
  <cp:lastModifiedBy>Guti János</cp:lastModifiedBy>
  <cp:lastPrinted>2016-03-12T10:05:59Z</cp:lastPrinted>
  <dcterms:created xsi:type="dcterms:W3CDTF">1998-01-18T23:10:02Z</dcterms:created>
  <dcterms:modified xsi:type="dcterms:W3CDTF">2025-04-23T13:04:27Z</dcterms:modified>
  <cp:category>Forms</cp:category>
</cp:coreProperties>
</file>