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2.xml" ContentType="application/vnd.ms-excel.controlproperties+xml"/>
  <Override PartName="/xl/ctrlProps/ctrlProp3.xml" ContentType="application/vnd.ms-excel.controlproperties+xml"/>
  <Override PartName="/xl/comments1.xml" ContentType="application/vnd.openxmlformats-officedocument.spreadsheetml.comment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trlProps/ctrlProp4.xml" ContentType="application/vnd.ms-excel.controlproperties+xml"/>
  <Override PartName="/xl/ctrlProps/ctrlProp5.xml" ContentType="application/vnd.ms-excel.controlproperties+xml"/>
  <Override PartName="/xl/comments2.xml" ContentType="application/vnd.openxmlformats-officedocument.spreadsheetml.comments+xml"/>
  <Override PartName="/xl/drawings/drawing9.xml" ContentType="application/vnd.openxmlformats-officedocument.drawing+xml"/>
  <Override PartName="/xl/ctrlProps/ctrlProp6.xml" ContentType="application/vnd.ms-excel.controlproperties+xml"/>
  <Override PartName="/xl/ctrlProps/ctrlProp7.xml" ContentType="application/vnd.ms-excel.controlproperties+xml"/>
  <Override PartName="/xl/comments3.xml" ContentType="application/vnd.openxmlformats-officedocument.spreadsheetml.comments+xml"/>
  <Override PartName="/xl/drawings/drawing10.xml" ContentType="application/vnd.openxmlformats-officedocument.drawing+xml"/>
  <Override PartName="/xl/ctrlProps/ctrlProp8.xml" ContentType="application/vnd.ms-excel.controlproperties+xml"/>
  <Override PartName="/xl/ctrlProps/ctrlProp9.xml" ContentType="application/vnd.ms-excel.controlproperties+xml"/>
  <Override PartName="/xl/comments4.xml" ContentType="application/vnd.openxmlformats-officedocument.spreadsheetml.comments+xml"/>
  <Override PartName="/xl/drawings/drawing11.xml" ContentType="application/vnd.openxmlformats-officedocument.drawing+xml"/>
  <Override PartName="/xl/ctrlProps/ctrlProp10.xml" ContentType="application/vnd.ms-excel.controlproperties+xml"/>
  <Override PartName="/xl/ctrlProps/ctrlProp11.xml" ContentType="application/vnd.ms-excel.controlproperties+xml"/>
  <Override PartName="/xl/comments5.xml" ContentType="application/vnd.openxmlformats-officedocument.spreadsheetml.comments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trlProps/ctrlProp12.xml" ContentType="application/vnd.ms-excel.controlproperties+xml"/>
  <Override PartName="/xl/ctrlProps/ctrlProp13.xml" ContentType="application/vnd.ms-excel.controlproperties+xml"/>
  <Override PartName="/xl/comments6.xml" ContentType="application/vnd.openxmlformats-officedocument.spreadsheetml.comments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ctrlProps/ctrlProp14.xml" ContentType="application/vnd.ms-excel.controlproperties+xml"/>
  <Override PartName="/xl/ctrlProps/ctrlProp15.xml" ContentType="application/vnd.ms-excel.controlproperties+xml"/>
  <Override PartName="/xl/comments7.xml" ContentType="application/vnd.openxmlformats-officedocument.spreadsheetml.comments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ctrlProps/ctrlProp16.xml" ContentType="application/vnd.ms-excel.controlproperties+xml"/>
  <Override PartName="/xl/ctrlProps/ctrlProp17.xml" ContentType="application/vnd.ms-excel.controlproperties+xml"/>
  <Override PartName="/xl/comments8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saveExternalLinkValues="0" codeName="ThisWorkbook"/>
  <mc:AlternateContent xmlns:mc="http://schemas.openxmlformats.org/markup-compatibility/2006">
    <mc:Choice Requires="x15">
      <x15ac:absPath xmlns:x15ac="http://schemas.microsoft.com/office/spreadsheetml/2010/11/ac" url="C:\Munka\Diákolimpia\2024-2025\Sorsolás és játékrend\Jász-Nagykun-Szolnok vármegye - Sági István\"/>
    </mc:Choice>
  </mc:AlternateContent>
  <xr:revisionPtr revIDLastSave="0" documentId="13_ncr:1_{016BFB97-21D7-48FA-A161-EF3893511EBE}" xr6:coauthVersionLast="47" xr6:coauthVersionMax="47" xr10:uidLastSave="{00000000-0000-0000-0000-000000000000}"/>
  <bookViews>
    <workbookView xWindow="-108" yWindow="-108" windowWidth="23256" windowHeight="13176" tabRatio="884" activeTab="3" xr2:uid="{00000000-000D-0000-FFFF-FFFF00000000}"/>
  </bookViews>
  <sheets>
    <sheet name="Altalanos" sheetId="1" r:id="rId1"/>
    <sheet name="Birók" sheetId="2" r:id="rId2"/>
    <sheet name="Nevezések" sheetId="362" r:id="rId3"/>
    <sheet name="Játékrend" sheetId="363" r:id="rId4"/>
    <sheet name="I.F.B-D-4" sheetId="364" r:id="rId5"/>
    <sheet name="I.L.B-D-3" sheetId="354" r:id="rId6"/>
    <sheet name="III.F.B-D-9" sheetId="365" r:id="rId7"/>
    <sheet name="III.L.B-1.cs." sheetId="355" r:id="rId8"/>
    <sheet name="III.L.B-2.cs." sheetId="356" r:id="rId9"/>
    <sheet name="III.L.B-D-2" sheetId="85" r:id="rId10"/>
    <sheet name="IV.F.B-D-8" sheetId="366" r:id="rId11"/>
    <sheet name="V.F.B-D-11" sheetId="367" r:id="rId12"/>
    <sheet name="V.L.B-D-10" sheetId="368" r:id="rId13"/>
    <sheet name="VI.F.B-D-4" sheetId="359" r:id="rId14"/>
    <sheet name="VI.L.B-D-4" sheetId="369" r:id="rId15"/>
    <sheet name="VII.F.B-D-7" sheetId="370" r:id="rId16"/>
    <sheet name="VII.L.B-1.cs." sheetId="371" r:id="rId17"/>
    <sheet name="VII.L.B-2.cs." sheetId="372" r:id="rId18"/>
    <sheet name="VII.L.B-D-2" sheetId="373" r:id="rId19"/>
    <sheet name="VIII.F.B-1.cs." sheetId="374" r:id="rId20"/>
    <sheet name="VIII.F.B-2.cs." sheetId="375" r:id="rId21"/>
    <sheet name="VIII.F.B-D-2" sheetId="376" r:id="rId22"/>
  </sheets>
  <externalReferences>
    <externalReference r:id="rId23"/>
  </externalReferences>
  <definedNames>
    <definedName name="_xlnm._FilterDatabase" localSheetId="2" hidden="1">Nevezések!$B$1:$G$1</definedName>
    <definedName name="_Order1" hidden="1">255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"7/31/2000"</definedName>
    <definedName name="HTML_LineAfter" hidden="1">FALSE</definedName>
    <definedName name="HTML_LineBefore" hidden="1">FALSE</definedName>
    <definedName name="HTML_Name" hidden="1">"tbarnes"</definedName>
    <definedName name="HTML_OBDlg2" hidden="1">TRUE</definedName>
    <definedName name="HTML_OBDlg4" hidden="1">TRUE</definedName>
    <definedName name="HTML_OS" hidden="1">0</definedName>
    <definedName name="HTML_PathFile" hidden="1">"C:\Documents and Settings\TBARNES\My Documents\HTML Stuff\Draw1.htm"</definedName>
    <definedName name="HTML_Title" hidden="1">""</definedName>
    <definedName name="_xlnm.Print_Area" localSheetId="1">Birók!$A$1:$N$29</definedName>
    <definedName name="_xlnm.Print_Area" localSheetId="4">'I.F.B-D-4'!$A$1:$M$41</definedName>
    <definedName name="_xlnm.Print_Area" localSheetId="5">'I.L.B-D-3'!$A$1:$M$41</definedName>
    <definedName name="_xlnm.Print_Area" localSheetId="6">'III.F.B-D-9'!$A$1:$R$57</definedName>
    <definedName name="_xlnm.Print_Area" localSheetId="7">'III.L.B-1.cs.'!$A$1:$M$41</definedName>
    <definedName name="_xlnm.Print_Area" localSheetId="8">'III.L.B-2.cs.'!$A$1:$M$41</definedName>
    <definedName name="_xlnm.Print_Area" localSheetId="9">'III.L.B-D-2'!$A$1:$R$62</definedName>
    <definedName name="_xlnm.Print_Area" localSheetId="10">'IV.F.B-D-8'!$A$1:$R$62</definedName>
    <definedName name="_xlnm.Print_Area" localSheetId="11">'V.F.B-D-11'!$A$1:$R$57</definedName>
    <definedName name="_xlnm.Print_Area" localSheetId="12">'V.L.B-D-10'!$A$1:$R$57</definedName>
    <definedName name="_xlnm.Print_Area" localSheetId="13">'VI.F.B-D-4'!$A$1:$M$41</definedName>
    <definedName name="_xlnm.Print_Area" localSheetId="14">'VI.L.B-D-4'!$A$1:$M$41</definedName>
    <definedName name="_xlnm.Print_Area" localSheetId="15">'VII.F.B-D-7'!$A$1:$R$62</definedName>
    <definedName name="_xlnm.Print_Area" localSheetId="16">'VII.L.B-1.cs.'!$A$1:$M$41</definedName>
    <definedName name="_xlnm.Print_Area" localSheetId="17">'VII.L.B-2.cs.'!$A$1:$M$41</definedName>
    <definedName name="_xlnm.Print_Area" localSheetId="18">'VII.L.B-D-2'!$A$1:$R$62</definedName>
    <definedName name="_xlnm.Print_Area" localSheetId="19">'VIII.F.B-1.cs.'!$A$1:$M$41</definedName>
    <definedName name="_xlnm.Print_Area" localSheetId="20">'VIII.F.B-2.cs.'!$A$1:$M$41</definedName>
    <definedName name="_xlnm.Print_Area" localSheetId="21">'VIII.F.B-D-2'!$A$1:$R$62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62" i="376" l="1"/>
  <c r="F56" i="376"/>
  <c r="F55" i="376"/>
  <c r="I21" i="376"/>
  <c r="G21" i="376"/>
  <c r="D21" i="376"/>
  <c r="C21" i="376"/>
  <c r="B21" i="376"/>
  <c r="I19" i="376"/>
  <c r="G19" i="376"/>
  <c r="F19" i="376"/>
  <c r="D19" i="376"/>
  <c r="C19" i="376"/>
  <c r="B19" i="376"/>
  <c r="M18" i="376"/>
  <c r="I17" i="376"/>
  <c r="G17" i="376"/>
  <c r="D17" i="376"/>
  <c r="C17" i="376"/>
  <c r="B17" i="376"/>
  <c r="U16" i="376"/>
  <c r="K16" i="376"/>
  <c r="U15" i="376"/>
  <c r="I15" i="376"/>
  <c r="G15" i="376"/>
  <c r="F15" i="376"/>
  <c r="D15" i="376"/>
  <c r="C15" i="376"/>
  <c r="B15" i="376"/>
  <c r="U14" i="376"/>
  <c r="O14" i="376"/>
  <c r="U13" i="376"/>
  <c r="I13" i="376"/>
  <c r="G13" i="376"/>
  <c r="D13" i="376"/>
  <c r="C13" i="376"/>
  <c r="B13" i="376"/>
  <c r="U12" i="376"/>
  <c r="K12" i="376"/>
  <c r="U11" i="376"/>
  <c r="I11" i="376"/>
  <c r="G11" i="376"/>
  <c r="F11" i="376"/>
  <c r="D11" i="376"/>
  <c r="C11" i="376"/>
  <c r="B11" i="376"/>
  <c r="U10" i="376"/>
  <c r="M10" i="376"/>
  <c r="U9" i="376"/>
  <c r="I9" i="376"/>
  <c r="G9" i="376"/>
  <c r="D9" i="376"/>
  <c r="C9" i="376"/>
  <c r="B9" i="376"/>
  <c r="U8" i="376"/>
  <c r="U7" i="376"/>
  <c r="I7" i="376"/>
  <c r="G7" i="376"/>
  <c r="D7" i="376"/>
  <c r="C7" i="376"/>
  <c r="B7" i="376"/>
  <c r="O6" i="376"/>
  <c r="M6" i="376"/>
  <c r="K6" i="376"/>
  <c r="F6" i="376"/>
  <c r="Y5" i="376"/>
  <c r="AH1" i="376" s="1"/>
  <c r="R4" i="376"/>
  <c r="O62" i="376" s="1"/>
  <c r="G4" i="376"/>
  <c r="A4" i="376"/>
  <c r="Y3" i="376"/>
  <c r="AG1" i="376" s="1"/>
  <c r="AF1" i="376"/>
  <c r="AE1" i="376"/>
  <c r="AD1" i="376"/>
  <c r="AC1" i="376"/>
  <c r="AB1" i="376"/>
  <c r="A1" i="376"/>
  <c r="B21" i="375"/>
  <c r="B20" i="375"/>
  <c r="B19" i="375"/>
  <c r="H18" i="375"/>
  <c r="F18" i="375"/>
  <c r="D18" i="375"/>
  <c r="L11" i="375"/>
  <c r="D11" i="375"/>
  <c r="C11" i="375"/>
  <c r="L9" i="375"/>
  <c r="G9" i="375"/>
  <c r="D9" i="375"/>
  <c r="C9" i="375"/>
  <c r="L7" i="375"/>
  <c r="G7" i="375"/>
  <c r="D7" i="375"/>
  <c r="C7" i="375"/>
  <c r="U5" i="375"/>
  <c r="AC1" i="375" s="1"/>
  <c r="L4" i="375"/>
  <c r="K41" i="375" s="1"/>
  <c r="E4" i="375"/>
  <c r="A4" i="375"/>
  <c r="U3" i="375"/>
  <c r="A1" i="375"/>
  <c r="B21" i="374"/>
  <c r="B20" i="374"/>
  <c r="B19" i="374"/>
  <c r="H18" i="374"/>
  <c r="F18" i="374"/>
  <c r="D18" i="374"/>
  <c r="L11" i="374"/>
  <c r="D11" i="374"/>
  <c r="C11" i="374"/>
  <c r="L9" i="374"/>
  <c r="G9" i="374"/>
  <c r="D9" i="374"/>
  <c r="C9" i="374"/>
  <c r="L7" i="374"/>
  <c r="G7" i="374"/>
  <c r="D7" i="374"/>
  <c r="C7" i="374"/>
  <c r="U5" i="374"/>
  <c r="AG1" i="374" s="1"/>
  <c r="L4" i="374"/>
  <c r="K41" i="374" s="1"/>
  <c r="E4" i="374"/>
  <c r="A4" i="374"/>
  <c r="U3" i="374"/>
  <c r="AE1" i="374" s="1"/>
  <c r="A1" i="374"/>
  <c r="R62" i="373"/>
  <c r="F56" i="373"/>
  <c r="F55" i="373"/>
  <c r="I21" i="373"/>
  <c r="G21" i="373"/>
  <c r="D21" i="373"/>
  <c r="C21" i="373"/>
  <c r="B21" i="373"/>
  <c r="I19" i="373"/>
  <c r="G19" i="373"/>
  <c r="F19" i="373"/>
  <c r="D19" i="373"/>
  <c r="C19" i="373"/>
  <c r="B19" i="373"/>
  <c r="M18" i="373"/>
  <c r="I17" i="373"/>
  <c r="G17" i="373"/>
  <c r="D17" i="373"/>
  <c r="C17" i="373"/>
  <c r="B17" i="373"/>
  <c r="U16" i="373"/>
  <c r="K16" i="373"/>
  <c r="U15" i="373"/>
  <c r="I15" i="373"/>
  <c r="G15" i="373"/>
  <c r="F15" i="373"/>
  <c r="D15" i="373"/>
  <c r="C15" i="373"/>
  <c r="B15" i="373"/>
  <c r="U14" i="373"/>
  <c r="O14" i="373"/>
  <c r="U13" i="373"/>
  <c r="I13" i="373"/>
  <c r="G13" i="373"/>
  <c r="D13" i="373"/>
  <c r="C13" i="373"/>
  <c r="B13" i="373"/>
  <c r="U12" i="373"/>
  <c r="K12" i="373"/>
  <c r="U11" i="373"/>
  <c r="I11" i="373"/>
  <c r="G11" i="373"/>
  <c r="F11" i="373"/>
  <c r="D11" i="373"/>
  <c r="C11" i="373"/>
  <c r="B11" i="373"/>
  <c r="U10" i="373"/>
  <c r="M10" i="373"/>
  <c r="U9" i="373"/>
  <c r="I9" i="373"/>
  <c r="G9" i="373"/>
  <c r="D9" i="373"/>
  <c r="C9" i="373"/>
  <c r="B9" i="373"/>
  <c r="U8" i="373"/>
  <c r="U7" i="373"/>
  <c r="I7" i="373"/>
  <c r="G7" i="373"/>
  <c r="D7" i="373"/>
  <c r="C7" i="373"/>
  <c r="B7" i="373"/>
  <c r="O6" i="373"/>
  <c r="M6" i="373"/>
  <c r="K6" i="373"/>
  <c r="F6" i="373"/>
  <c r="Y5" i="373"/>
  <c r="R4" i="373"/>
  <c r="O62" i="373" s="1"/>
  <c r="G4" i="373"/>
  <c r="A4" i="373"/>
  <c r="Y3" i="373"/>
  <c r="AH1" i="373"/>
  <c r="AG1" i="373"/>
  <c r="AF1" i="373"/>
  <c r="AE1" i="373"/>
  <c r="AD1" i="373"/>
  <c r="AC1" i="373"/>
  <c r="AB1" i="373"/>
  <c r="A1" i="373"/>
  <c r="B21" i="372"/>
  <c r="B20" i="372"/>
  <c r="B19" i="372"/>
  <c r="H18" i="372"/>
  <c r="F18" i="372"/>
  <c r="D18" i="372"/>
  <c r="L11" i="372"/>
  <c r="D11" i="372"/>
  <c r="C11" i="372"/>
  <c r="L9" i="372"/>
  <c r="D9" i="372"/>
  <c r="C9" i="372"/>
  <c r="L7" i="372"/>
  <c r="D7" i="372"/>
  <c r="C7" i="372"/>
  <c r="U5" i="372"/>
  <c r="AF1" i="372" s="1"/>
  <c r="L4" i="372"/>
  <c r="K41" i="372" s="1"/>
  <c r="E4" i="372"/>
  <c r="A4" i="372"/>
  <c r="U3" i="372"/>
  <c r="A1" i="372"/>
  <c r="B21" i="371"/>
  <c r="H18" i="371"/>
  <c r="B20" i="371"/>
  <c r="B19" i="371"/>
  <c r="F18" i="371"/>
  <c r="D18" i="371"/>
  <c r="L11" i="371"/>
  <c r="D11" i="371"/>
  <c r="C11" i="371"/>
  <c r="L9" i="371"/>
  <c r="G9" i="371"/>
  <c r="D9" i="371"/>
  <c r="C9" i="371"/>
  <c r="L7" i="371"/>
  <c r="G7" i="371"/>
  <c r="D7" i="371"/>
  <c r="C7" i="371"/>
  <c r="U5" i="371"/>
  <c r="L4" i="371"/>
  <c r="K41" i="371" s="1"/>
  <c r="E4" i="371"/>
  <c r="A4" i="371"/>
  <c r="U3" i="371"/>
  <c r="AG1" i="371"/>
  <c r="AF1" i="371"/>
  <c r="AE1" i="371"/>
  <c r="AD1" i="371"/>
  <c r="AC1" i="371"/>
  <c r="AB1" i="371"/>
  <c r="AA1" i="371"/>
  <c r="Z1" i="371"/>
  <c r="Y1" i="371"/>
  <c r="X1" i="371"/>
  <c r="A1" i="371"/>
  <c r="R62" i="370"/>
  <c r="F55" i="370" s="1"/>
  <c r="O62" i="370"/>
  <c r="F56" i="370"/>
  <c r="D21" i="370"/>
  <c r="C21" i="370"/>
  <c r="B21" i="370"/>
  <c r="D19" i="370"/>
  <c r="C19" i="370"/>
  <c r="B19" i="370"/>
  <c r="D17" i="370"/>
  <c r="C17" i="370"/>
  <c r="B17" i="370"/>
  <c r="U16" i="370"/>
  <c r="U15" i="370"/>
  <c r="D15" i="370"/>
  <c r="C15" i="370"/>
  <c r="B15" i="370"/>
  <c r="U14" i="370"/>
  <c r="U13" i="370"/>
  <c r="D13" i="370"/>
  <c r="C13" i="370"/>
  <c r="B13" i="370"/>
  <c r="U12" i="370"/>
  <c r="U11" i="370"/>
  <c r="D11" i="370"/>
  <c r="C11" i="370"/>
  <c r="B11" i="370"/>
  <c r="U10" i="370"/>
  <c r="U9" i="370"/>
  <c r="D9" i="370"/>
  <c r="C9" i="370"/>
  <c r="B9" i="370"/>
  <c r="U8" i="370"/>
  <c r="U7" i="370"/>
  <c r="D7" i="370"/>
  <c r="C7" i="370"/>
  <c r="B7" i="370"/>
  <c r="Y5" i="370"/>
  <c r="AH1" i="370" s="1"/>
  <c r="Y3" i="370"/>
  <c r="M6" i="370" s="1"/>
  <c r="B22" i="369"/>
  <c r="B21" i="369"/>
  <c r="B20" i="369"/>
  <c r="B19" i="369"/>
  <c r="J18" i="369"/>
  <c r="H18" i="369"/>
  <c r="F18" i="369"/>
  <c r="D18" i="369"/>
  <c r="L13" i="369"/>
  <c r="G13" i="369"/>
  <c r="D13" i="369"/>
  <c r="C13" i="369"/>
  <c r="L11" i="369"/>
  <c r="G11" i="369"/>
  <c r="D11" i="369"/>
  <c r="C11" i="369"/>
  <c r="L9" i="369"/>
  <c r="G9" i="369"/>
  <c r="D9" i="369"/>
  <c r="C9" i="369"/>
  <c r="L7" i="369"/>
  <c r="G7" i="369"/>
  <c r="D7" i="369"/>
  <c r="C7" i="369"/>
  <c r="S5" i="369"/>
  <c r="M4" i="369"/>
  <c r="K41" i="369" s="1"/>
  <c r="E4" i="369"/>
  <c r="A4" i="369"/>
  <c r="S3" i="369"/>
  <c r="AE1" i="369"/>
  <c r="AD1" i="369"/>
  <c r="AC1" i="369"/>
  <c r="AB1" i="369"/>
  <c r="AA1" i="369"/>
  <c r="Z1" i="369"/>
  <c r="Y1" i="369"/>
  <c r="X1" i="369"/>
  <c r="W1" i="369"/>
  <c r="V1" i="369"/>
  <c r="A1" i="369"/>
  <c r="R57" i="368"/>
  <c r="O57" i="368"/>
  <c r="F53" i="368"/>
  <c r="F52" i="368"/>
  <c r="F51" i="368"/>
  <c r="F50" i="368"/>
  <c r="D37" i="368"/>
  <c r="C37" i="368"/>
  <c r="B37" i="368"/>
  <c r="D35" i="368"/>
  <c r="C35" i="368"/>
  <c r="B35" i="368"/>
  <c r="D33" i="368"/>
  <c r="C33" i="368"/>
  <c r="B33" i="368"/>
  <c r="D31" i="368"/>
  <c r="C31" i="368"/>
  <c r="B31" i="368"/>
  <c r="D29" i="368"/>
  <c r="C29" i="368"/>
  <c r="B29" i="368"/>
  <c r="D27" i="368"/>
  <c r="C27" i="368"/>
  <c r="B27" i="368"/>
  <c r="D25" i="368"/>
  <c r="C25" i="368"/>
  <c r="B25" i="368"/>
  <c r="D23" i="368"/>
  <c r="C23" i="368"/>
  <c r="B23" i="368"/>
  <c r="D21" i="368"/>
  <c r="C21" i="368"/>
  <c r="B21" i="368"/>
  <c r="D19" i="368"/>
  <c r="C19" i="368"/>
  <c r="B19" i="368"/>
  <c r="D17" i="368"/>
  <c r="C17" i="368"/>
  <c r="B17" i="368"/>
  <c r="U16" i="368"/>
  <c r="U15" i="368"/>
  <c r="D15" i="368"/>
  <c r="C15" i="368"/>
  <c r="B15" i="368"/>
  <c r="U14" i="368"/>
  <c r="U13" i="368"/>
  <c r="D13" i="368"/>
  <c r="C13" i="368"/>
  <c r="B13" i="368"/>
  <c r="U12" i="368"/>
  <c r="U11" i="368"/>
  <c r="D11" i="368"/>
  <c r="C11" i="368"/>
  <c r="B11" i="368"/>
  <c r="U10" i="368"/>
  <c r="U9" i="368"/>
  <c r="D9" i="368"/>
  <c r="C9" i="368"/>
  <c r="B9" i="368"/>
  <c r="U8" i="368"/>
  <c r="U7" i="368"/>
  <c r="D7" i="368"/>
  <c r="C7" i="368"/>
  <c r="B7" i="368"/>
  <c r="Y5" i="368"/>
  <c r="AG1" i="368" s="1"/>
  <c r="Y3" i="368"/>
  <c r="K6" i="368" s="1"/>
  <c r="R57" i="367"/>
  <c r="O57" i="367"/>
  <c r="F53" i="367"/>
  <c r="F52" i="367"/>
  <c r="F51" i="367"/>
  <c r="F50" i="367"/>
  <c r="D37" i="367"/>
  <c r="C37" i="367"/>
  <c r="B37" i="367"/>
  <c r="D35" i="367"/>
  <c r="C35" i="367"/>
  <c r="B35" i="367"/>
  <c r="D33" i="367"/>
  <c r="C33" i="367"/>
  <c r="B33" i="367"/>
  <c r="D31" i="367"/>
  <c r="C31" i="367"/>
  <c r="B31" i="367"/>
  <c r="D29" i="367"/>
  <c r="C29" i="367"/>
  <c r="B29" i="367"/>
  <c r="D27" i="367"/>
  <c r="C27" i="367"/>
  <c r="B27" i="367"/>
  <c r="D25" i="367"/>
  <c r="C25" i="367"/>
  <c r="B25" i="367"/>
  <c r="D23" i="367"/>
  <c r="C23" i="367"/>
  <c r="B23" i="367"/>
  <c r="D21" i="367"/>
  <c r="C21" i="367"/>
  <c r="B21" i="367"/>
  <c r="D19" i="367"/>
  <c r="C19" i="367"/>
  <c r="B19" i="367"/>
  <c r="D17" i="367"/>
  <c r="C17" i="367"/>
  <c r="B17" i="367"/>
  <c r="U16" i="367"/>
  <c r="U15" i="367"/>
  <c r="D15" i="367"/>
  <c r="C15" i="367"/>
  <c r="B15" i="367"/>
  <c r="U14" i="367"/>
  <c r="U13" i="367"/>
  <c r="D13" i="367"/>
  <c r="C13" i="367"/>
  <c r="B13" i="367"/>
  <c r="U12" i="367"/>
  <c r="U11" i="367"/>
  <c r="D11" i="367"/>
  <c r="C11" i="367"/>
  <c r="B11" i="367"/>
  <c r="U10" i="367"/>
  <c r="U9" i="367"/>
  <c r="D9" i="367"/>
  <c r="C9" i="367"/>
  <c r="B9" i="367"/>
  <c r="U8" i="367"/>
  <c r="U7" i="367"/>
  <c r="D7" i="367"/>
  <c r="C7" i="367"/>
  <c r="B7" i="367"/>
  <c r="Y5" i="367"/>
  <c r="AH1" i="367" s="1"/>
  <c r="Y3" i="367"/>
  <c r="M6" i="367" s="1"/>
  <c r="R62" i="366"/>
  <c r="F56" i="366" s="1"/>
  <c r="D21" i="366"/>
  <c r="C21" i="366"/>
  <c r="B21" i="366"/>
  <c r="D19" i="366"/>
  <c r="C19" i="366"/>
  <c r="B19" i="366"/>
  <c r="D17" i="366"/>
  <c r="C17" i="366"/>
  <c r="B17" i="366"/>
  <c r="U16" i="366"/>
  <c r="U15" i="366"/>
  <c r="D15" i="366"/>
  <c r="C15" i="366"/>
  <c r="B15" i="366"/>
  <c r="U14" i="366"/>
  <c r="U13" i="366"/>
  <c r="D13" i="366"/>
  <c r="C13" i="366"/>
  <c r="B13" i="366"/>
  <c r="U12" i="366"/>
  <c r="U11" i="366"/>
  <c r="D11" i="366"/>
  <c r="C11" i="366"/>
  <c r="B11" i="366"/>
  <c r="U10" i="366"/>
  <c r="U9" i="366"/>
  <c r="D9" i="366"/>
  <c r="C9" i="366"/>
  <c r="B9" i="366"/>
  <c r="U8" i="366"/>
  <c r="U7" i="366"/>
  <c r="D7" i="366"/>
  <c r="C7" i="366"/>
  <c r="B7" i="366"/>
  <c r="O6" i="366"/>
  <c r="M6" i="366"/>
  <c r="K6" i="366"/>
  <c r="F6" i="366"/>
  <c r="Y5" i="366"/>
  <c r="AH1" i="366" s="1"/>
  <c r="O62" i="366"/>
  <c r="Y3" i="366"/>
  <c r="R57" i="365"/>
  <c r="F53" i="365" s="1"/>
  <c r="F51" i="365"/>
  <c r="D37" i="365"/>
  <c r="C37" i="365"/>
  <c r="B37" i="365"/>
  <c r="D35" i="365"/>
  <c r="C35" i="365"/>
  <c r="B35" i="365"/>
  <c r="D33" i="365"/>
  <c r="C33" i="365"/>
  <c r="B33" i="365"/>
  <c r="D31" i="365"/>
  <c r="C31" i="365"/>
  <c r="B31" i="365"/>
  <c r="D29" i="365"/>
  <c r="C29" i="365"/>
  <c r="B29" i="365"/>
  <c r="D27" i="365"/>
  <c r="C27" i="365"/>
  <c r="B27" i="365"/>
  <c r="D25" i="365"/>
  <c r="C25" i="365"/>
  <c r="B25" i="365"/>
  <c r="D23" i="365"/>
  <c r="C23" i="365"/>
  <c r="B23" i="365"/>
  <c r="D21" i="365"/>
  <c r="C21" i="365"/>
  <c r="B21" i="365"/>
  <c r="D19" i="365"/>
  <c r="C19" i="365"/>
  <c r="B19" i="365"/>
  <c r="D17" i="365"/>
  <c r="C17" i="365"/>
  <c r="B17" i="365"/>
  <c r="U16" i="365"/>
  <c r="U15" i="365"/>
  <c r="D15" i="365"/>
  <c r="C15" i="365"/>
  <c r="B15" i="365"/>
  <c r="U14" i="365"/>
  <c r="U13" i="365"/>
  <c r="D13" i="365"/>
  <c r="C13" i="365"/>
  <c r="B13" i="365"/>
  <c r="U12" i="365"/>
  <c r="U11" i="365"/>
  <c r="D11" i="365"/>
  <c r="C11" i="365"/>
  <c r="B11" i="365"/>
  <c r="U10" i="365"/>
  <c r="U9" i="365"/>
  <c r="D9" i="365"/>
  <c r="C9" i="365"/>
  <c r="B9" i="365"/>
  <c r="U8" i="365"/>
  <c r="U7" i="365"/>
  <c r="D7" i="365"/>
  <c r="C7" i="365"/>
  <c r="B7" i="365"/>
  <c r="Y5" i="365"/>
  <c r="AC1" i="365" s="1"/>
  <c r="O57" i="365"/>
  <c r="Y3" i="365"/>
  <c r="F6" i="365" s="1"/>
  <c r="AH1" i="365"/>
  <c r="AG1" i="365"/>
  <c r="AF1" i="365"/>
  <c r="AE1" i="365"/>
  <c r="AD1" i="365"/>
  <c r="X1" i="375" l="1"/>
  <c r="Y1" i="375"/>
  <c r="Z1" i="375"/>
  <c r="AA1" i="375"/>
  <c r="AB1" i="375"/>
  <c r="AD1" i="375"/>
  <c r="AE1" i="375"/>
  <c r="AF1" i="375"/>
  <c r="AG1" i="375"/>
  <c r="X1" i="374"/>
  <c r="Y1" i="374"/>
  <c r="Z1" i="374"/>
  <c r="AA1" i="374"/>
  <c r="AB1" i="374"/>
  <c r="AC1" i="374"/>
  <c r="AD1" i="374"/>
  <c r="AF1" i="374"/>
  <c r="X1" i="372"/>
  <c r="Y1" i="372"/>
  <c r="Z1" i="372"/>
  <c r="AA1" i="372"/>
  <c r="AB1" i="372"/>
  <c r="AC1" i="372"/>
  <c r="AD1" i="372"/>
  <c r="AE1" i="372"/>
  <c r="AG1" i="372"/>
  <c r="K6" i="370"/>
  <c r="O6" i="370"/>
  <c r="AB1" i="370"/>
  <c r="F6" i="370"/>
  <c r="AF1" i="370"/>
  <c r="AG1" i="370"/>
  <c r="AC1" i="370"/>
  <c r="AD1" i="370"/>
  <c r="AE1" i="370"/>
  <c r="Q6" i="368"/>
  <c r="AD1" i="368"/>
  <c r="AE1" i="368"/>
  <c r="AH1" i="368"/>
  <c r="M6" i="368"/>
  <c r="O6" i="368"/>
  <c r="AB1" i="368"/>
  <c r="AF1" i="368"/>
  <c r="AC1" i="368"/>
  <c r="F6" i="368"/>
  <c r="Q6" i="367"/>
  <c r="F6" i="367"/>
  <c r="AB1" i="367"/>
  <c r="AC1" i="367"/>
  <c r="O6" i="367"/>
  <c r="AE1" i="367"/>
  <c r="K6" i="367"/>
  <c r="AD1" i="367"/>
  <c r="AG1" i="367"/>
  <c r="AF1" i="367"/>
  <c r="AB1" i="365"/>
  <c r="F50" i="365"/>
  <c r="AD1" i="366"/>
  <c r="AB1" i="366"/>
  <c r="AF1" i="366"/>
  <c r="AG1" i="366"/>
  <c r="F55" i="366"/>
  <c r="AC1" i="366"/>
  <c r="AE1" i="366"/>
  <c r="K6" i="365"/>
  <c r="M6" i="365"/>
  <c r="Q6" i="365"/>
  <c r="F52" i="365"/>
  <c r="O6" i="365"/>
  <c r="B22" i="364" l="1"/>
  <c r="B21" i="364"/>
  <c r="B20" i="364"/>
  <c r="B19" i="364"/>
  <c r="J18" i="364"/>
  <c r="H18" i="364"/>
  <c r="F18" i="364"/>
  <c r="D18" i="364"/>
  <c r="L13" i="364"/>
  <c r="G13" i="364"/>
  <c r="D13" i="364"/>
  <c r="C13" i="364"/>
  <c r="L11" i="364"/>
  <c r="G11" i="364"/>
  <c r="D11" i="364"/>
  <c r="C11" i="364"/>
  <c r="L9" i="364"/>
  <c r="G9" i="364"/>
  <c r="D9" i="364"/>
  <c r="C9" i="364"/>
  <c r="L7" i="364"/>
  <c r="G7" i="364"/>
  <c r="D7" i="364"/>
  <c r="C7" i="364"/>
  <c r="S5" i="364"/>
  <c r="M4" i="364"/>
  <c r="K41" i="364" s="1"/>
  <c r="E4" i="364"/>
  <c r="A4" i="364"/>
  <c r="S3" i="364"/>
  <c r="AE1" i="364" s="1"/>
  <c r="AC1" i="364"/>
  <c r="AB1" i="364"/>
  <c r="AA1" i="364"/>
  <c r="Z1" i="364"/>
  <c r="Y1" i="364"/>
  <c r="X1" i="364"/>
  <c r="W1" i="364"/>
  <c r="V1" i="364"/>
  <c r="A1" i="364"/>
  <c r="K41" i="359"/>
  <c r="B22" i="359"/>
  <c r="B21" i="359"/>
  <c r="B20" i="359"/>
  <c r="B19" i="359"/>
  <c r="J18" i="359"/>
  <c r="H18" i="359"/>
  <c r="F18" i="359"/>
  <c r="D18" i="359"/>
  <c r="L13" i="359"/>
  <c r="G13" i="359"/>
  <c r="D13" i="359"/>
  <c r="C13" i="359"/>
  <c r="L11" i="359"/>
  <c r="G11" i="359"/>
  <c r="D11" i="359"/>
  <c r="C11" i="359"/>
  <c r="L9" i="359"/>
  <c r="G9" i="359"/>
  <c r="D9" i="359"/>
  <c r="C9" i="359"/>
  <c r="L7" i="359"/>
  <c r="G7" i="359"/>
  <c r="D7" i="359"/>
  <c r="C7" i="359"/>
  <c r="S5" i="359"/>
  <c r="AC1" i="359" s="1"/>
  <c r="M4" i="359"/>
  <c r="E4" i="359"/>
  <c r="A4" i="359"/>
  <c r="S3" i="359"/>
  <c r="AD1" i="359"/>
  <c r="V1" i="359"/>
  <c r="A1" i="359"/>
  <c r="B21" i="356"/>
  <c r="B20" i="356"/>
  <c r="B19" i="356"/>
  <c r="H18" i="356"/>
  <c r="F18" i="356"/>
  <c r="D18" i="356"/>
  <c r="L11" i="356"/>
  <c r="G11" i="356"/>
  <c r="D11" i="356"/>
  <c r="C11" i="356"/>
  <c r="L9" i="356"/>
  <c r="G9" i="356"/>
  <c r="D9" i="356"/>
  <c r="C9" i="356"/>
  <c r="L7" i="356"/>
  <c r="G7" i="356"/>
  <c r="D7" i="356"/>
  <c r="C7" i="356"/>
  <c r="U5" i="356"/>
  <c r="AF1" i="356" s="1"/>
  <c r="L4" i="356"/>
  <c r="K41" i="356" s="1"/>
  <c r="E4" i="356"/>
  <c r="A4" i="356"/>
  <c r="U3" i="356"/>
  <c r="A1" i="356"/>
  <c r="B21" i="355"/>
  <c r="B20" i="355"/>
  <c r="B19" i="355"/>
  <c r="H18" i="355"/>
  <c r="F18" i="355"/>
  <c r="D18" i="355"/>
  <c r="L11" i="355"/>
  <c r="G11" i="355"/>
  <c r="D11" i="355"/>
  <c r="C11" i="355"/>
  <c r="L9" i="355"/>
  <c r="G9" i="355"/>
  <c r="D9" i="355"/>
  <c r="C9" i="355"/>
  <c r="L7" i="355"/>
  <c r="G7" i="355"/>
  <c r="D7" i="355"/>
  <c r="C7" i="355"/>
  <c r="U5" i="355"/>
  <c r="AE1" i="355" s="1"/>
  <c r="L4" i="355"/>
  <c r="K41" i="355" s="1"/>
  <c r="E4" i="355"/>
  <c r="A4" i="355"/>
  <c r="U3" i="355"/>
  <c r="A1" i="355"/>
  <c r="B21" i="354"/>
  <c r="B20" i="354"/>
  <c r="B19" i="354"/>
  <c r="H18" i="354"/>
  <c r="F18" i="354"/>
  <c r="D18" i="354"/>
  <c r="L11" i="354"/>
  <c r="G11" i="354"/>
  <c r="D11" i="354"/>
  <c r="C11" i="354"/>
  <c r="L9" i="354"/>
  <c r="G9" i="354"/>
  <c r="D9" i="354"/>
  <c r="C9" i="354"/>
  <c r="L7" i="354"/>
  <c r="G7" i="354"/>
  <c r="D7" i="354"/>
  <c r="C7" i="354"/>
  <c r="W5" i="354"/>
  <c r="AI1" i="354" s="1"/>
  <c r="L4" i="354"/>
  <c r="K41" i="354" s="1"/>
  <c r="E4" i="354"/>
  <c r="A4" i="354"/>
  <c r="W3" i="354"/>
  <c r="A1" i="354"/>
  <c r="I9" i="85"/>
  <c r="P22" i="2"/>
  <c r="P23" i="2"/>
  <c r="P24" i="2"/>
  <c r="P25" i="2"/>
  <c r="P26" i="2"/>
  <c r="P27" i="2"/>
  <c r="P28" i="2"/>
  <c r="P29" i="2"/>
  <c r="Y3" i="85"/>
  <c r="F6" i="85" s="1"/>
  <c r="Y5" i="85"/>
  <c r="AG1" i="85" s="1"/>
  <c r="K6" i="85"/>
  <c r="M6" i="85"/>
  <c r="R62" i="85"/>
  <c r="F56" i="85" s="1"/>
  <c r="R4" i="85"/>
  <c r="O62" i="85" s="1"/>
  <c r="I21" i="85"/>
  <c r="G21" i="85"/>
  <c r="D21" i="85"/>
  <c r="C21" i="85"/>
  <c r="B21" i="85"/>
  <c r="I19" i="85"/>
  <c r="G19" i="85"/>
  <c r="F19" i="85"/>
  <c r="D19" i="85"/>
  <c r="C19" i="85"/>
  <c r="B19" i="85"/>
  <c r="M18" i="85"/>
  <c r="I17" i="85"/>
  <c r="G17" i="85"/>
  <c r="D17" i="85"/>
  <c r="C17" i="85"/>
  <c r="B17" i="85"/>
  <c r="U16" i="85"/>
  <c r="K16" i="85"/>
  <c r="U15" i="85"/>
  <c r="I15" i="85"/>
  <c r="G15" i="85"/>
  <c r="F15" i="85"/>
  <c r="D15" i="85"/>
  <c r="C15" i="85"/>
  <c r="B15" i="85"/>
  <c r="O14" i="85"/>
  <c r="I13" i="85"/>
  <c r="G13" i="85"/>
  <c r="D13" i="85"/>
  <c r="C13" i="85"/>
  <c r="B13" i="85"/>
  <c r="U12" i="85"/>
  <c r="K12" i="85"/>
  <c r="U11" i="85"/>
  <c r="I11" i="85"/>
  <c r="G11" i="85"/>
  <c r="F11" i="85"/>
  <c r="D11" i="85"/>
  <c r="C11" i="85"/>
  <c r="B11" i="85"/>
  <c r="U10" i="85"/>
  <c r="M10" i="85"/>
  <c r="U9" i="85"/>
  <c r="G9" i="85"/>
  <c r="D9" i="85"/>
  <c r="C9" i="85"/>
  <c r="B9" i="85"/>
  <c r="U8" i="85"/>
  <c r="U7" i="85"/>
  <c r="I7" i="85"/>
  <c r="G7" i="85"/>
  <c r="D7" i="85"/>
  <c r="C7" i="85"/>
  <c r="B7" i="85"/>
  <c r="G4" i="85"/>
  <c r="A4" i="85"/>
  <c r="A1" i="85"/>
  <c r="A1" i="2"/>
  <c r="O6" i="85"/>
  <c r="U13" i="85"/>
  <c r="AD1" i="85"/>
  <c r="AB1" i="85"/>
  <c r="AC1" i="85"/>
  <c r="AH1" i="85"/>
  <c r="AF1" i="85"/>
  <c r="AE1" i="85"/>
  <c r="AD1" i="364" l="1"/>
  <c r="AG1" i="356"/>
  <c r="AG1" i="355"/>
  <c r="AC1" i="354"/>
  <c r="AB1" i="359"/>
  <c r="W1" i="359"/>
  <c r="AE1" i="359"/>
  <c r="X1" i="359"/>
  <c r="Y1" i="359"/>
  <c r="Z1" i="359"/>
  <c r="AA1" i="359"/>
  <c r="AA1" i="356"/>
  <c r="AB1" i="356"/>
  <c r="AC1" i="356"/>
  <c r="AD1" i="356"/>
  <c r="AE1" i="356"/>
  <c r="Z1" i="356"/>
  <c r="X1" i="356"/>
  <c r="Y1" i="356"/>
  <c r="AA1" i="355"/>
  <c r="AB1" i="355"/>
  <c r="AC1" i="355"/>
  <c r="AD1" i="355"/>
  <c r="X1" i="355"/>
  <c r="AF1" i="355"/>
  <c r="Z1" i="355"/>
  <c r="Y1" i="355"/>
  <c r="AD1" i="354"/>
  <c r="AE1" i="354"/>
  <c r="AF1" i="354"/>
  <c r="AB1" i="354"/>
  <c r="AG1" i="354"/>
  <c r="Z1" i="354"/>
  <c r="AH1" i="354"/>
  <c r="AA1" i="354"/>
  <c r="F55" i="85"/>
  <c r="U14" i="8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Anders Wennberg</author>
  </authors>
  <commentList>
    <comment ref="E7" authorId="0" shapeId="0" xr:uid="{CE50581C-C9E3-4875-9835-5C0062ACE02B}">
      <text>
        <r>
          <rPr>
            <b/>
            <sz val="8"/>
            <color indexed="8"/>
            <rFont val="Tahoma"/>
            <family val="2"/>
            <charset val="238"/>
          </rPr>
          <t>Táblakészítés előtt:
Főtábla élőkészitésnél
- kitöltötted a DA, WC, LL, SE, Q-kat?
- kitöltötted a kiemeléseket?
Ha igen: csinálhatod a táblát.
Ha nem: menj vissza és töltsd ki!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Anders Wennberg</author>
  </authors>
  <commentList>
    <comment ref="E7" authorId="0" shapeId="0" xr:uid="{00000000-0006-0000-0D00-000001000000}">
      <text>
        <r>
          <rPr>
            <b/>
            <sz val="8"/>
            <color indexed="8"/>
            <rFont val="Tahoma"/>
            <family val="2"/>
            <charset val="238"/>
          </rPr>
          <t>Táblakészítés előtt:
Főtábla élőkészitésnél
- kitöltötted a DA, WC, LL, SE, Q-kat?
- kitöltötted a kiemeléseket?
Ha igen: csinálhatod a táblát.
Ha nem: menj vissza és töltsd ki!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Anders Wennberg</author>
  </authors>
  <commentList>
    <comment ref="E7" authorId="0" shapeId="0" xr:uid="{165E29D9-1CFF-489C-8A2A-0B450ABC83F9}">
      <text>
        <r>
          <rPr>
            <b/>
            <sz val="8"/>
            <color indexed="8"/>
            <rFont val="Tahoma"/>
            <family val="2"/>
            <charset val="238"/>
          </rPr>
          <t>Táblakészítés előtt:
Főtábla élőkészitésnél
- kitöltötted a DA, WC, LL, SE, Q-kat?
- kitöltötted a kiemeléseket?
Ha igen: csinálhatod a táblát.
Ha nem: menj vissza és töltsd ki!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Anders Wennberg</author>
  </authors>
  <commentList>
    <comment ref="E7" authorId="0" shapeId="0" xr:uid="{8F55D698-6CE2-4782-9952-FE423C86811E}">
      <text>
        <r>
          <rPr>
            <b/>
            <sz val="8"/>
            <color indexed="8"/>
            <rFont val="Tahoma"/>
            <family val="2"/>
            <charset val="238"/>
          </rPr>
          <t>Táblakészítés előtt:
Főtábla élőkészitésnél
- kitöltötted a DA, WC, LL, SE, Q-kat?
- kitöltötted a kiemeléseket?
Ha igen: csinálhatod a táblát.
Ha nem: menj vissza és töltsd ki!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Anders Wennberg</author>
  </authors>
  <commentList>
    <comment ref="E7" authorId="0" shapeId="0" xr:uid="{0D2F8410-FE3E-4279-B916-1D0045870346}">
      <text>
        <r>
          <rPr>
            <b/>
            <sz val="8"/>
            <color indexed="8"/>
            <rFont val="Tahoma"/>
            <family val="2"/>
            <charset val="238"/>
          </rPr>
          <t>Táblakészítés előtt:
Főtábla élőkészitésnél
- kitöltötted a DA, WC, LL, SE, Q-kat?
- kitöltötted a kiemeléseket?
Ha igen: csinálhatod a táblát.
Ha nem: menj vissza és töltsd ki!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Anders Wennberg</author>
  </authors>
  <commentList>
    <comment ref="E7" authorId="0" shapeId="0" xr:uid="{33D69C1C-0304-4AF4-9252-DD865FF958C6}">
      <text>
        <r>
          <rPr>
            <b/>
            <sz val="8"/>
            <color indexed="8"/>
            <rFont val="Tahoma"/>
            <family val="2"/>
            <charset val="238"/>
          </rPr>
          <t>Táblakészítés előtt:
Főtábla élőkészitésnél
- kitöltötted a DA, WC, LL, SE, Q-kat?
- kitöltötted a kiemeléseket?
Ha igen: csinálhatod a táblát.
Ha nem: menj vissza és töltsd ki!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Anders Wennberg</author>
  </authors>
  <commentList>
    <comment ref="E7" authorId="0" shapeId="0" xr:uid="{BD2294F4-CD3B-471B-8171-EF112F63D219}">
      <text>
        <r>
          <rPr>
            <b/>
            <sz val="8"/>
            <color indexed="8"/>
            <rFont val="Tahoma"/>
            <family val="2"/>
            <charset val="238"/>
          </rPr>
          <t>Táblakészítés előtt:
Főtábla élőkészitésnél
- kitöltötted a DA, WC, LL, SE, Q-kat?
- kitöltötted a kiemeléseket?
Ha igen: csinálhatod a táblát.
Ha nem: menj vissza és töltsd ki!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Anders Wennberg</author>
  </authors>
  <commentList>
    <comment ref="E7" authorId="0" shapeId="0" xr:uid="{BBC6480C-AC1B-4F83-B3C5-5C12A7F25EA4}">
      <text>
        <r>
          <rPr>
            <b/>
            <sz val="8"/>
            <color indexed="8"/>
            <rFont val="Tahoma"/>
            <family val="2"/>
            <charset val="238"/>
          </rPr>
          <t>Táblakészítés előtt:
Főtábla élőkészitésnél
- kitöltötted a DA, WC, LL, SE, Q-kat?
- kitöltötted a kiemeléseket?
Ha igen: csinálhatod a táblát.
Ha nem: menj vissza és töltsd ki!</t>
        </r>
      </text>
    </comment>
  </commentList>
</comments>
</file>

<file path=xl/sharedStrings.xml><?xml version="1.0" encoding="utf-8"?>
<sst xmlns="http://schemas.openxmlformats.org/spreadsheetml/2006/main" count="2429" uniqueCount="363">
  <si>
    <t>Umpire</t>
  </si>
  <si>
    <t>St.</t>
  </si>
  <si>
    <t>#</t>
  </si>
  <si>
    <t>1</t>
  </si>
  <si>
    <t>2</t>
  </si>
  <si>
    <t>3</t>
  </si>
  <si>
    <t>4</t>
  </si>
  <si>
    <t>5</t>
  </si>
  <si>
    <t>6</t>
  </si>
  <si>
    <t>7</t>
  </si>
  <si>
    <t>8</t>
  </si>
  <si>
    <t/>
  </si>
  <si>
    <t>Ezt az oldalt soha ne töröld le !!!</t>
  </si>
  <si>
    <t>Töltsd ki a zöld mezőket!</t>
  </si>
  <si>
    <t>A verseny neve:</t>
  </si>
  <si>
    <t>A verseny dátuma (éééé.hh.nn)</t>
  </si>
  <si>
    <t>Város</t>
  </si>
  <si>
    <t>Versenybíró:</t>
  </si>
  <si>
    <t>Közreműködő bírók</t>
  </si>
  <si>
    <t>Dátum</t>
  </si>
  <si>
    <t>Töltsd ki a táblázatot a játékvezetők nevével. Az első 8 neve fog megjelenni a táblákban lévő legördülő menükben</t>
  </si>
  <si>
    <t>Székbírók</t>
  </si>
  <si>
    <t>Családi név</t>
  </si>
  <si>
    <t>Keresztnév</t>
  </si>
  <si>
    <t>Kategória</t>
  </si>
  <si>
    <t>Versenybíró</t>
  </si>
  <si>
    <t>Egyesület</t>
  </si>
  <si>
    <t>Versenybíró aláírása</t>
  </si>
  <si>
    <t>Kiem</t>
  </si>
  <si>
    <t>2. forduló</t>
  </si>
  <si>
    <t>kód</t>
  </si>
  <si>
    <t>Rangsor</t>
  </si>
  <si>
    <t>Dátuma</t>
  </si>
  <si>
    <t>Kiemeltek</t>
  </si>
  <si>
    <t>Utolsó elfogadott játékos</t>
  </si>
  <si>
    <t>Sorsoló játékosok</t>
  </si>
  <si>
    <t>kiem</t>
  </si>
  <si>
    <t>Versenyszám:</t>
  </si>
  <si>
    <t>Egyéni főtábla</t>
  </si>
  <si>
    <t>Utolsó DA</t>
  </si>
  <si>
    <t>Szerencés Vesztes</t>
  </si>
  <si>
    <t>Helyettesíti</t>
  </si>
  <si>
    <t>Sorsolás időpontja</t>
  </si>
  <si>
    <t>Győztes</t>
  </si>
  <si>
    <t>Döntő</t>
  </si>
  <si>
    <t>Bíró</t>
  </si>
  <si>
    <t>Egyik sem</t>
  </si>
  <si>
    <t>Orvos neve:</t>
  </si>
  <si>
    <t>kódszám</t>
  </si>
  <si>
    <t xml:space="preserve">  </t>
  </si>
  <si>
    <t>A</t>
  </si>
  <si>
    <t>B</t>
  </si>
  <si>
    <t>C</t>
  </si>
  <si>
    <t>Vezetéknév</t>
  </si>
  <si>
    <t>Helyezés</t>
  </si>
  <si>
    <t>Pontszám</t>
  </si>
  <si>
    <t>Bónusz</t>
  </si>
  <si>
    <t>D</t>
  </si>
  <si>
    <t>F</t>
  </si>
  <si>
    <t>1 FORDULÓ</t>
  </si>
  <si>
    <t>A -D</t>
  </si>
  <si>
    <t>C - A</t>
  </si>
  <si>
    <t>D - B</t>
  </si>
  <si>
    <t>A - B</t>
  </si>
  <si>
    <t>C - D</t>
  </si>
  <si>
    <t>B - C</t>
  </si>
  <si>
    <t>2 FORDULÓ</t>
  </si>
  <si>
    <t>3 FORDULÓ</t>
  </si>
  <si>
    <t>I</t>
  </si>
  <si>
    <t>II</t>
  </si>
  <si>
    <t>III</t>
  </si>
  <si>
    <t>IV</t>
  </si>
  <si>
    <t>V</t>
  </si>
  <si>
    <t>VI</t>
  </si>
  <si>
    <t>VII</t>
  </si>
  <si>
    <t>VIII</t>
  </si>
  <si>
    <t>X</t>
  </si>
  <si>
    <t>XI</t>
  </si>
  <si>
    <t>Verseny rendezője:</t>
  </si>
  <si>
    <t>Versenyigazgató</t>
  </si>
  <si>
    <t>W</t>
  </si>
  <si>
    <t>Magyar verseny táblakészítő</t>
  </si>
  <si>
    <t>Versenyszám 1</t>
  </si>
  <si>
    <t>Versenyszám 2</t>
  </si>
  <si>
    <t>Versenyszám 3</t>
  </si>
  <si>
    <t>Versenyszám 4</t>
  </si>
  <si>
    <t>Versenyszám 5</t>
  </si>
  <si>
    <t>Jászberény</t>
  </si>
  <si>
    <t xml:space="preserve">Sági </t>
  </si>
  <si>
    <t>István</t>
  </si>
  <si>
    <t>Sági István</t>
  </si>
  <si>
    <t>Tóth Éva</t>
  </si>
  <si>
    <t>Kovács Barnabás Vajk</t>
  </si>
  <si>
    <t>László Bálint</t>
  </si>
  <si>
    <t>SzI Jberény</t>
  </si>
  <si>
    <t>Szappanos Gellért</t>
  </si>
  <si>
    <t>Édes Gergely István</t>
  </si>
  <si>
    <t>Juhász Bálint</t>
  </si>
  <si>
    <t>Ilonka Vilmos György</t>
  </si>
  <si>
    <t>Halápi Áron</t>
  </si>
  <si>
    <t>1. csoport győztese</t>
  </si>
  <si>
    <t>2. csoport győztese</t>
  </si>
  <si>
    <t>Kovács Olivér</t>
  </si>
  <si>
    <t>Lukáts Zalán</t>
  </si>
  <si>
    <t>Papp Hunor</t>
  </si>
  <si>
    <t>Jb Nagyboldog</t>
  </si>
  <si>
    <t>Kiss Bence</t>
  </si>
  <si>
    <t>Szőke Patrik Gergő</t>
  </si>
  <si>
    <t>Molnár Bendegúz Sándor</t>
  </si>
  <si>
    <t>Jászárokszállás</t>
  </si>
  <si>
    <t>BM Jberény</t>
  </si>
  <si>
    <t>Bódis Kristóf</t>
  </si>
  <si>
    <t>Békefi Szabolcs</t>
  </si>
  <si>
    <t>Édes László Sándor</t>
  </si>
  <si>
    <t>Borics Benett</t>
  </si>
  <si>
    <t>Bódis Áron</t>
  </si>
  <si>
    <t>Kasza Mirkó</t>
  </si>
  <si>
    <t>Magoss György Bálint</t>
  </si>
  <si>
    <t>Pócz Kornél Norbert</t>
  </si>
  <si>
    <t>German László</t>
  </si>
  <si>
    <t>Édes Dániel György</t>
  </si>
  <si>
    <t>Szabó Máté</t>
  </si>
  <si>
    <t>JGAA Jberény</t>
  </si>
  <si>
    <t>VI. F./B - Döntő</t>
  </si>
  <si>
    <t>Lukáts Zsombor</t>
  </si>
  <si>
    <t>Rédei Barnabás</t>
  </si>
  <si>
    <t>Takács Norbert</t>
  </si>
  <si>
    <t>V. L./B - Döntő</t>
  </si>
  <si>
    <t>Szabó Kata</t>
  </si>
  <si>
    <t>Csibra Laura</t>
  </si>
  <si>
    <t>Kollár Zoé</t>
  </si>
  <si>
    <t>Mohei Jázmin</t>
  </si>
  <si>
    <t>III. L./B - Döntő</t>
  </si>
  <si>
    <t>Monori Maja</t>
  </si>
  <si>
    <t>Csató Eszter</t>
  </si>
  <si>
    <t>Pályára ment</t>
  </si>
  <si>
    <t>pálya</t>
  </si>
  <si>
    <t>eredmény</t>
  </si>
  <si>
    <t>1.</t>
  </si>
  <si>
    <t>2.</t>
  </si>
  <si>
    <t>Kovács Szilárd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</si>
  <si>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</si>
  <si>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</si>
  <si>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</si>
  <si>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</si>
  <si>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</si>
  <si>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</si>
  <si>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</si>
  <si>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</si>
  <si>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</si>
  <si>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</si>
  <si>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</si>
  <si>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</si>
  <si>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</si>
  <si>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</si>
  <si>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</si>
  <si>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</si>
  <si>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</si>
  <si>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</si>
  <si>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</si>
  <si>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</si>
  <si>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</si>
  <si>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</si>
  <si>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</si>
  <si>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</si>
  <si>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</si>
  <si>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</si>
  <si>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</si>
  <si>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</si>
  <si>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</si>
  <si>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</si>
  <si>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</si>
  <si>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</si>
  <si>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</si>
  <si>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</si>
  <si>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</si>
  <si>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Mészáros Nóra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</si>
  <si>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</si>
  <si>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</si>
  <si>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</si>
  <si>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</si>
  <si>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</si>
  <si>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</si>
  <si>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</si>
  <si>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</si>
  <si>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</si>
  <si>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</si>
  <si>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</si>
  <si>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Juhász Márton</t>
  </si>
  <si>
    <t>49.</t>
  </si>
  <si>
    <t>50.</t>
  </si>
  <si>
    <t>51.</t>
  </si>
  <si>
    <t>52.</t>
  </si>
  <si>
    <t>Kovács Kinga Dalma</t>
  </si>
  <si>
    <t>Szabó Dalma</t>
  </si>
  <si>
    <t>53.</t>
  </si>
  <si>
    <t>54.</t>
  </si>
  <si>
    <t>Korcsoport</t>
  </si>
  <si>
    <t>Nem</t>
  </si>
  <si>
    <t>Iskola</t>
  </si>
  <si>
    <t>Település</t>
  </si>
  <si>
    <t>Nevező</t>
  </si>
  <si>
    <t>I.kcs Tenisz U8 piros labdával, P+S szabály</t>
  </si>
  <si>
    <t>Mezőtúr</t>
  </si>
  <si>
    <t>Szent István Katolikus Általános Iskola és Óvoda</t>
  </si>
  <si>
    <t>Ábrahám Zoltán</t>
  </si>
  <si>
    <t>L</t>
  </si>
  <si>
    <t>Jászberényi Nagyboldogasszony Katolikus Óvoda, Kéttannyelvű Általános Iskola és Gimnázium</t>
  </si>
  <si>
    <t>Szőke Emma</t>
  </si>
  <si>
    <t>II.kcs Tenisz U9 narancs labdával, P+S szabály</t>
  </si>
  <si>
    <t>Bercsényi Miklós Általános Iskola</t>
  </si>
  <si>
    <t>Szabó Anna</t>
  </si>
  <si>
    <t>Szent István Sport Általános Iskola és Gimnázium</t>
  </si>
  <si>
    <t>Székely Alina</t>
  </si>
  <si>
    <t xml:space="preserve">III.kcs Tenisz U11 zöld labdával, P+S szabály </t>
  </si>
  <si>
    <t>Jászárokszállási Széchenyi István Általános Iskola és Alapfokú Művészeti Iskola</t>
  </si>
  <si>
    <t>Jászsági Gróf Apponyi Albert Általános Iskola és Alapfokú Művészeti Iskola</t>
  </si>
  <si>
    <t>Lehel Vezér Gimnázium</t>
  </si>
  <si>
    <t>Székely Mihály Általános Iskola</t>
  </si>
  <si>
    <t xml:space="preserve"> Rigó  Evelin</t>
  </si>
  <si>
    <t>Mezőtúri II. Rákóczi Ferenc Magyar-Angol Két Tanítási Nyelvű Általános Iskola</t>
  </si>
  <si>
    <t>IV.kcs Tenisz U12</t>
  </si>
  <si>
    <t>Szolnok</t>
  </si>
  <si>
    <t>Andó-Darázs Ditta</t>
  </si>
  <si>
    <t>Kovács Bianka</t>
  </si>
  <si>
    <t>V.kcs Tenisz U14</t>
  </si>
  <si>
    <t>VI.kcs Tenisz U16</t>
  </si>
  <si>
    <t>VII.kcs Tenisz U18</t>
  </si>
  <si>
    <t xml:space="preserve">Kolping Oktatási és Szociális Intézményfenntartó Szervezet </t>
  </si>
  <si>
    <t>VIII.kcs Tenisz U18+</t>
  </si>
  <si>
    <t>Móricz Zsigmond Református Kollégium, Gimnázium, Technikum, Általános Iskola és Óvoda</t>
  </si>
  <si>
    <t>Kisújszállás</t>
  </si>
  <si>
    <t>55.</t>
  </si>
  <si>
    <t>56.</t>
  </si>
  <si>
    <t>57.</t>
  </si>
  <si>
    <t>Az aktuális helyzetről  +36203485403 (Tóth Éva versenyigazgató) számon érdeklődhet.</t>
  </si>
  <si>
    <t>Tervezett kezdés</t>
  </si>
  <si>
    <t>versenyszám</t>
  </si>
  <si>
    <t>Név</t>
  </si>
  <si>
    <t>8:30</t>
  </si>
  <si>
    <t>10:00</t>
  </si>
  <si>
    <t>12:00</t>
  </si>
  <si>
    <t>2024/25. DO J-NK-SZ Vármegye</t>
  </si>
  <si>
    <t>Sárközi Levente</t>
  </si>
  <si>
    <t>Molnár Zalán Lehel</t>
  </si>
  <si>
    <t>Sebestyén Nolen</t>
  </si>
  <si>
    <t>Bálint Máté</t>
  </si>
  <si>
    <t>Péter Luca</t>
  </si>
  <si>
    <t>Székely Szonja</t>
  </si>
  <si>
    <t>Koczka Ákos</t>
  </si>
  <si>
    <t>Török Ádám Márk</t>
  </si>
  <si>
    <t>Szántai Levente</t>
  </si>
  <si>
    <t>Magyar Albert</t>
  </si>
  <si>
    <t>Bordás Félix</t>
  </si>
  <si>
    <t>Koczka Gergő</t>
  </si>
  <si>
    <t>Teleki Zétény</t>
  </si>
  <si>
    <t>Döme Vince</t>
  </si>
  <si>
    <t>Kerekes Leonóra</t>
  </si>
  <si>
    <t>Tyukodi Szonja</t>
  </si>
  <si>
    <t>Bencsik Máté</t>
  </si>
  <si>
    <t>Magera Péter</t>
  </si>
  <si>
    <t>Vince Véda</t>
  </si>
  <si>
    <t>Ballagó Luca</t>
  </si>
  <si>
    <t>Fekete Olivia</t>
  </si>
  <si>
    <t>Biró Zsolt</t>
  </si>
  <si>
    <t>Szeremi Dániel</t>
  </si>
  <si>
    <t>Szebenyi-Kiss Dominik</t>
  </si>
  <si>
    <t>Kiss Barnabás</t>
  </si>
  <si>
    <t>Orosz Ádám Attila</t>
  </si>
  <si>
    <t>Kassai Úti Magyar-Angol Két Tanítási Nyelvű Általános Iskola</t>
  </si>
  <si>
    <t>Mondi Napsugár</t>
  </si>
  <si>
    <t>Erneszt Lídia</t>
  </si>
  <si>
    <t>Molnár Zoé</t>
  </si>
  <si>
    <t>Tugyi Adél</t>
  </si>
  <si>
    <t>Csányi Szonja</t>
  </si>
  <si>
    <t>Hodut Alex</t>
  </si>
  <si>
    <t>Vince Zoárd</t>
  </si>
  <si>
    <t>Petrovics Anna</t>
  </si>
  <si>
    <t>Karcagi SZC Mezőtúri Teleki Blanka Gimnázium, Technikum és Kollégium</t>
  </si>
  <si>
    <t>Csató Judit</t>
  </si>
  <si>
    <t>Jovanov Liza</t>
  </si>
  <si>
    <t>Szabó Balázs</t>
  </si>
  <si>
    <t>Görbe Liza</t>
  </si>
  <si>
    <t>Szmetena Zóra</t>
  </si>
  <si>
    <t>Fedor Zsófia</t>
  </si>
  <si>
    <t>Verseghy Ferenc Gimnázium</t>
  </si>
  <si>
    <t>Ács Zalán András</t>
  </si>
  <si>
    <t>Szabó Benedek István</t>
  </si>
  <si>
    <t>I. F./B - Döntő</t>
  </si>
  <si>
    <t>I. L./B - Döntő</t>
  </si>
  <si>
    <t>CU</t>
  </si>
  <si>
    <t>Elődöntők</t>
  </si>
  <si>
    <t>x</t>
  </si>
  <si>
    <t>III. F./B - Döntő</t>
  </si>
  <si>
    <t>SZMAI Jb.</t>
  </si>
  <si>
    <t>BMAI Jb.</t>
  </si>
  <si>
    <t>Nboldog Jb.</t>
  </si>
  <si>
    <t>SZI Jb.</t>
  </si>
  <si>
    <t>Aponyi Jb.</t>
  </si>
  <si>
    <t>III. L./B - 1. selejtező csoport</t>
  </si>
  <si>
    <t>III. L./B - 2. selejtező csoport</t>
  </si>
  <si>
    <t>BMAI Jberény</t>
  </si>
  <si>
    <t>SZI Jberény</t>
  </si>
  <si>
    <t>IV. F./B - Döntő</t>
  </si>
  <si>
    <t>LVG Jb.</t>
  </si>
  <si>
    <t>V. F./B - Döntő</t>
  </si>
  <si>
    <t>Ksújszállás</t>
  </si>
  <si>
    <t>VI. L./B - Döntő</t>
  </si>
  <si>
    <t>LVG Jberény</t>
  </si>
  <si>
    <t>VII. F./B - Döntő</t>
  </si>
  <si>
    <t>Kolpin Jb.</t>
  </si>
  <si>
    <t>VII. L./B - 1. selejtező csoport</t>
  </si>
  <si>
    <t>VII. L./B - 2. selejtező csoport</t>
  </si>
  <si>
    <t>VII. L./B - Döntő</t>
  </si>
  <si>
    <t>VIII. F./B - 1. selejtező csoport</t>
  </si>
  <si>
    <t>VIII. F./B - 2. selejtező csoport</t>
  </si>
  <si>
    <t>VIII. F./B - Döntő</t>
  </si>
  <si>
    <t>piros</t>
  </si>
  <si>
    <t>III. F./B</t>
  </si>
  <si>
    <t>III. F./B - ED-1</t>
  </si>
  <si>
    <t>III. F./B - ED-2</t>
  </si>
  <si>
    <t>III. L./B - 1.cs.</t>
  </si>
  <si>
    <t>III. L./B - 2.cs.</t>
  </si>
  <si>
    <t>IV. F./B</t>
  </si>
  <si>
    <t>I. F./B</t>
  </si>
  <si>
    <t>I. L./B</t>
  </si>
  <si>
    <t>IV. F./B - ED-1</t>
  </si>
  <si>
    <t>IV. F./B - ED-2</t>
  </si>
  <si>
    <t>V. F./B</t>
  </si>
  <si>
    <t>V. F./B - bej.</t>
  </si>
  <si>
    <t>V. F./B - ED-2</t>
  </si>
  <si>
    <t>V. F./B - ED-1</t>
  </si>
  <si>
    <t>III. F./B - bej.</t>
  </si>
  <si>
    <t>V. L./B - bej.</t>
  </si>
  <si>
    <t>V. L./B</t>
  </si>
  <si>
    <t>V. L./B - ED-1</t>
  </si>
  <si>
    <t>V. L./B - ED-2</t>
  </si>
  <si>
    <t>VI. F./B</t>
  </si>
  <si>
    <t>VI. L./B</t>
  </si>
  <si>
    <t>VII. F./B - bej.</t>
  </si>
  <si>
    <t>VII. F./B - ED-1</t>
  </si>
  <si>
    <t>VII. F./B - ED-2</t>
  </si>
  <si>
    <t>VII. L./B - 1.cs.</t>
  </si>
  <si>
    <t>VII. L./B - 2.cs.</t>
  </si>
  <si>
    <t>VIII. F./B - 1.cs.</t>
  </si>
  <si>
    <t>VIII. F./B - 2.cs.</t>
  </si>
  <si>
    <t>1-2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</si>
  <si>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</si>
  <si>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</si>
  <si>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</si>
  <si>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</si>
  <si>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</si>
  <si>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</si>
  <si>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</si>
  <si>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</si>
  <si>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</si>
  <si>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</si>
  <si>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</si>
  <si>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</si>
  <si>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</si>
  <si>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</si>
  <si>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A verseny 8:30-kor kezdődik: I. kcs. Fiú B., I. kcs. Lány B., VII. kcs Fiú B., VIII. kcs. Fiú B.                                                                                    10:00-től várható: V. kcs. Fiú B., V. kcs. Lány B.                                                                                                                                                                    12:00-tól: VII. kcs. Lány B., VI. kcs. Fiú B., VI. kcs. Lány B., III. kcs. Fiú B. és III. kcs. Lány B., IV. kcs. Fiú B..                                                                                                                                                             12:00-kor közös fotózás (kérem addig mindenki maradjon, illetve érkezzen meg) és az addig befejeződött korosztályok eredményhirdetése.
A mérkőzések sorrendjét határozzuk meg, a pontos kezdést nem.
Minden versenyszámból az 1-2. helyezett jut az országos döntőbe.
A nevezéseknél (nevezések fül, munkalap) a félkövérrel, sárgával kiemelt diákok egyből, játék nélkül az országos döntőbe jutottak (illetve azok is akinél menetközben lecsökken a megjelenők száma 2, vagy 1 főre).</t>
  </si>
  <si>
    <t>DIÁKOLIMPIA JÁTÉKREND 2025.04.29. kedd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</si>
</sst>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$&quot;* #,##0.00_-;\-&quot;$&quot;* #,##0.00_-;_-&quot;$&quot;* &quot;-&quot;??_-;_-@_-"/>
  </numFmts>
  <fonts count="89" x14ac:knownFonts="1">
    <font>
      <sz val="10"/>
      <name val="Arial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u/>
      <sz val="10"/>
      <color indexed="12"/>
      <name val="Arial"/>
      <family val="2"/>
      <charset val="238"/>
    </font>
    <font>
      <b/>
      <sz val="32"/>
      <name val="Arial"/>
      <family val="2"/>
    </font>
    <font>
      <sz val="20"/>
      <name val="Arial"/>
      <family val="2"/>
    </font>
    <font>
      <b/>
      <sz val="20"/>
      <color indexed="10"/>
      <name val="Arial"/>
      <family val="2"/>
    </font>
    <font>
      <sz val="9"/>
      <name val="Arial"/>
      <family val="2"/>
    </font>
    <font>
      <b/>
      <sz val="14"/>
      <color indexed="8"/>
      <name val="Arial"/>
      <family val="2"/>
    </font>
    <font>
      <sz val="7"/>
      <name val="Arial"/>
      <family val="2"/>
    </font>
    <font>
      <sz val="6"/>
      <name val="Arial"/>
      <family val="2"/>
    </font>
    <font>
      <b/>
      <sz val="20"/>
      <name val="Arial"/>
      <family val="2"/>
    </font>
    <font>
      <b/>
      <sz val="11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sz val="10"/>
      <color indexed="9"/>
      <name val="Arial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sz val="10"/>
      <name val="Arial"/>
      <family val="2"/>
    </font>
    <font>
      <u/>
      <sz val="7"/>
      <color indexed="12"/>
      <name val="Arial"/>
      <family val="2"/>
    </font>
    <font>
      <b/>
      <sz val="16"/>
      <name val="Arial"/>
      <family val="2"/>
    </font>
    <font>
      <b/>
      <sz val="14"/>
      <name val="Arial"/>
      <family val="2"/>
      <charset val="238"/>
    </font>
    <font>
      <b/>
      <sz val="7"/>
      <name val="Arial"/>
      <family val="2"/>
      <charset val="238"/>
    </font>
    <font>
      <b/>
      <sz val="7"/>
      <color indexed="8"/>
      <name val="Arial"/>
      <family val="2"/>
      <charset val="238"/>
    </font>
    <font>
      <sz val="8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8"/>
      <color indexed="8"/>
      <name val="Arial"/>
      <family val="2"/>
      <charset val="238"/>
    </font>
    <font>
      <b/>
      <sz val="7"/>
      <name val="Arial"/>
      <family val="2"/>
    </font>
    <font>
      <sz val="20"/>
      <color indexed="9"/>
      <name val="Arial"/>
      <family val="2"/>
    </font>
    <font>
      <b/>
      <i/>
      <sz val="10"/>
      <name val="Arial"/>
      <family val="2"/>
      <charset val="238"/>
    </font>
    <font>
      <sz val="11"/>
      <name val="Arial"/>
      <family val="2"/>
    </font>
    <font>
      <b/>
      <sz val="7"/>
      <color indexed="9"/>
      <name val="Arial"/>
      <family val="2"/>
      <charset val="238"/>
    </font>
    <font>
      <sz val="7"/>
      <color indexed="8"/>
      <name val="Arial"/>
      <family val="2"/>
    </font>
    <font>
      <b/>
      <sz val="9"/>
      <name val="Arial"/>
      <family val="2"/>
    </font>
    <font>
      <b/>
      <sz val="8"/>
      <color indexed="8"/>
      <name val="Tahoma"/>
      <family val="2"/>
      <charset val="238"/>
    </font>
    <font>
      <sz val="7"/>
      <color indexed="9"/>
      <name val="Arial"/>
      <family val="2"/>
    </font>
    <font>
      <b/>
      <sz val="8"/>
      <color indexed="9"/>
      <name val="Arial"/>
      <family val="2"/>
    </font>
    <font>
      <b/>
      <sz val="8.5"/>
      <name val="Arial"/>
      <family val="2"/>
    </font>
    <font>
      <sz val="8.5"/>
      <name val="Arial"/>
      <family val="2"/>
      <charset val="238"/>
    </font>
    <font>
      <sz val="8.5"/>
      <color indexed="42"/>
      <name val="Arial"/>
      <family val="2"/>
    </font>
    <font>
      <sz val="8.5"/>
      <color indexed="8"/>
      <name val="Arial"/>
      <family val="2"/>
    </font>
    <font>
      <sz val="8.5"/>
      <name val="Arial"/>
      <family val="2"/>
    </font>
    <font>
      <sz val="8.5"/>
      <color indexed="9"/>
      <name val="Arial"/>
      <family val="2"/>
    </font>
    <font>
      <sz val="8.5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i/>
      <sz val="6"/>
      <color indexed="9"/>
      <name val="Arial"/>
      <family val="2"/>
    </font>
    <font>
      <b/>
      <sz val="8.5"/>
      <color indexed="8"/>
      <name val="Arial"/>
      <family val="2"/>
    </font>
    <font>
      <b/>
      <sz val="8.5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4"/>
      <name val="Arial"/>
      <family val="2"/>
    </font>
    <font>
      <sz val="14"/>
      <color indexed="9"/>
      <name val="Arial"/>
      <family val="2"/>
    </font>
    <font>
      <b/>
      <sz val="7"/>
      <color indexed="8"/>
      <name val="Arial"/>
      <family val="2"/>
    </font>
    <font>
      <b/>
      <sz val="7"/>
      <color indexed="9"/>
      <name val="Arial"/>
      <family val="2"/>
    </font>
    <font>
      <sz val="8"/>
      <name val="Arial"/>
      <family val="2"/>
      <charset val="238"/>
    </font>
    <font>
      <b/>
      <sz val="28"/>
      <name val="Arial"/>
      <family val="2"/>
    </font>
    <font>
      <b/>
      <sz val="18"/>
      <name val="Arial"/>
      <family val="2"/>
    </font>
    <font>
      <sz val="8"/>
      <name val="Arial"/>
      <family val="2"/>
      <charset val="238"/>
    </font>
    <font>
      <sz val="8"/>
      <color indexed="8"/>
      <name val="Arial"/>
      <family val="2"/>
      <charset val="238"/>
    </font>
    <font>
      <b/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8.5"/>
      <name val="Arial"/>
      <family val="2"/>
      <charset val="238"/>
    </font>
    <font>
      <sz val="8.5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8.5"/>
      <color indexed="42"/>
      <name val="Arial"/>
      <family val="2"/>
      <charset val="238"/>
    </font>
    <font>
      <b/>
      <sz val="8.5"/>
      <name val="Arial"/>
      <family val="2"/>
      <charset val="238"/>
    </font>
    <font>
      <sz val="9"/>
      <name val="Arial"/>
      <family val="2"/>
      <charset val="238"/>
    </font>
    <font>
      <sz val="10"/>
      <color indexed="41"/>
      <name val="Arial"/>
      <family val="2"/>
      <charset val="238"/>
    </font>
    <font>
      <sz val="10"/>
      <color indexed="9"/>
      <name val="Arial"/>
      <family val="2"/>
      <charset val="238"/>
    </font>
    <font>
      <b/>
      <sz val="10"/>
      <color indexed="10"/>
      <name val="Arial"/>
      <family val="2"/>
      <charset val="238"/>
    </font>
    <font>
      <sz val="7"/>
      <name val="Arial"/>
      <family val="2"/>
      <charset val="238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9"/>
      <color indexed="9"/>
      <name val="Arial"/>
      <family val="2"/>
      <charset val="238"/>
    </font>
    <font>
      <sz val="7"/>
      <color rgb="FFFF0000"/>
      <name val="Arial"/>
      <family val="2"/>
    </font>
    <font>
      <sz val="8"/>
      <color rgb="FF000000"/>
      <name val="Segoe UI"/>
      <family val="2"/>
      <charset val="238"/>
    </font>
    <font>
      <i/>
      <sz val="8"/>
      <color rgb="FFFF0000"/>
      <name val="Arial"/>
      <family val="2"/>
      <charset val="238"/>
    </font>
    <font>
      <b/>
      <sz val="12"/>
      <name val="Arial"/>
      <family val="2"/>
      <charset val="238"/>
    </font>
    <font>
      <sz val="11"/>
      <color indexed="8"/>
      <name val="Calibri"/>
      <family val="2"/>
      <scheme val="minor"/>
    </font>
    <font>
      <b/>
      <sz val="11"/>
      <name val="Calibri"/>
      <family val="2"/>
      <charset val="238"/>
    </font>
    <font>
      <b/>
      <sz val="11"/>
      <color indexed="8"/>
      <name val="Calibri"/>
      <family val="2"/>
      <scheme val="minor"/>
    </font>
    <font>
      <b/>
      <sz val="11"/>
      <color indexed="8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color indexed="8"/>
      <name val="Times New Roman"/>
      <family val="1"/>
      <charset val="238"/>
    </font>
  </fonts>
  <fills count="2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indexed="4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 tint="-4.9989318521683403E-2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0" fontId="4" fillId="0" borderId="0" applyNumberFormat="0" applyFill="0" applyBorder="0" applyAlignment="0" applyProtection="0"/>
    <xf numFmtId="164" fontId="3" fillId="0" borderId="0" applyFont="0" applyFill="0" applyBorder="0" applyAlignment="0" applyProtection="0"/>
    <xf numFmtId="0" fontId="1" fillId="0" borderId="0"/>
    <xf numFmtId="0" fontId="3" fillId="0" borderId="0"/>
    <xf numFmtId="0" fontId="80" fillId="0" borderId="0"/>
    <xf numFmtId="0" fontId="2" fillId="0" borderId="0"/>
    <xf numFmtId="164" fontId="2" fillId="0" borderId="0" applyFont="0" applyFill="0" applyBorder="0" applyAlignment="0" applyProtection="0"/>
  </cellStyleXfs>
  <cellXfs count="640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0" fontId="5" fillId="2" borderId="0" xfId="0" applyFont="1" applyFill="1" applyAlignment="1">
      <alignment vertical="center"/>
    </xf>
    <xf numFmtId="0" fontId="0" fillId="2" borderId="0" xfId="0" applyFill="1" applyAlignment="1">
      <alignment horizontal="left" vertical="center"/>
    </xf>
    <xf numFmtId="0" fontId="0" fillId="2" borderId="0" xfId="0" applyFill="1" applyAlignment="1">
      <alignment vertical="center"/>
    </xf>
    <xf numFmtId="0" fontId="6" fillId="0" borderId="0" xfId="0" applyFont="1" applyAlignment="1">
      <alignment vertical="center"/>
    </xf>
    <xf numFmtId="0" fontId="7" fillId="3" borderId="1" xfId="0" applyFont="1" applyFill="1" applyBorder="1" applyAlignment="1">
      <alignment horizontal="centerContinuous" vertical="center"/>
    </xf>
    <xf numFmtId="0" fontId="7" fillId="3" borderId="2" xfId="0" applyFont="1" applyFill="1" applyBorder="1" applyAlignment="1">
      <alignment horizontal="centerContinuous" vertical="center"/>
    </xf>
    <xf numFmtId="0" fontId="7" fillId="3" borderId="3" xfId="0" applyFont="1" applyFill="1" applyBorder="1" applyAlignment="1">
      <alignment horizontal="centerContinuous" vertical="center"/>
    </xf>
    <xf numFmtId="0" fontId="6" fillId="2" borderId="0" xfId="0" applyFont="1" applyFill="1" applyAlignment="1">
      <alignment vertical="center"/>
    </xf>
    <xf numFmtId="0" fontId="8" fillId="0" borderId="0" xfId="0" applyFont="1" applyAlignment="1">
      <alignment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vertical="center"/>
    </xf>
    <xf numFmtId="0" fontId="8" fillId="2" borderId="0" xfId="0" applyFont="1" applyFill="1" applyAlignment="1">
      <alignment horizontal="left" vertical="center"/>
    </xf>
    <xf numFmtId="0" fontId="9" fillId="4" borderId="1" xfId="0" applyFont="1" applyFill="1" applyBorder="1" applyAlignment="1">
      <alignment horizontal="centerContinuous" vertical="center"/>
    </xf>
    <xf numFmtId="0" fontId="9" fillId="4" borderId="2" xfId="0" applyFont="1" applyFill="1" applyBorder="1" applyAlignment="1">
      <alignment horizontal="centerContinuous" vertical="center"/>
    </xf>
    <xf numFmtId="0" fontId="9" fillId="4" borderId="3" xfId="0" applyFont="1" applyFill="1" applyBorder="1" applyAlignment="1">
      <alignment horizontal="centerContinuous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49" fontId="11" fillId="2" borderId="4" xfId="0" applyNumberFormat="1" applyFont="1" applyFill="1" applyBorder="1" applyAlignment="1">
      <alignment vertical="center"/>
    </xf>
    <xf numFmtId="49" fontId="11" fillId="2" borderId="0" xfId="0" applyNumberFormat="1" applyFont="1" applyFill="1" applyAlignment="1">
      <alignment vertical="center"/>
    </xf>
    <xf numFmtId="49" fontId="10" fillId="2" borderId="0" xfId="0" applyNumberFormat="1" applyFont="1" applyFill="1" applyAlignment="1">
      <alignment vertical="center"/>
    </xf>
    <xf numFmtId="0" fontId="10" fillId="2" borderId="0" xfId="0" applyFont="1" applyFill="1" applyAlignment="1">
      <alignment vertical="center"/>
    </xf>
    <xf numFmtId="49" fontId="6" fillId="2" borderId="0" xfId="0" applyNumberFormat="1" applyFont="1" applyFill="1" applyAlignment="1">
      <alignment vertical="center"/>
    </xf>
    <xf numFmtId="49" fontId="13" fillId="2" borderId="0" xfId="0" applyNumberFormat="1" applyFont="1" applyFill="1" applyAlignment="1">
      <alignment horizontal="left" vertical="center"/>
    </xf>
    <xf numFmtId="49" fontId="6" fillId="2" borderId="0" xfId="0" applyNumberFormat="1" applyFont="1" applyFill="1" applyAlignment="1">
      <alignment horizontal="right" vertical="center"/>
    </xf>
    <xf numFmtId="49" fontId="14" fillId="2" borderId="0" xfId="0" applyNumberFormat="1" applyFont="1" applyFill="1" applyAlignment="1">
      <alignment horizontal="left" vertical="center"/>
    </xf>
    <xf numFmtId="0" fontId="17" fillId="0" borderId="0" xfId="0" applyFont="1" applyAlignment="1">
      <alignment vertical="center"/>
    </xf>
    <xf numFmtId="14" fontId="17" fillId="4" borderId="5" xfId="0" applyNumberFormat="1" applyFont="1" applyFill="1" applyBorder="1" applyAlignment="1">
      <alignment horizontal="left" vertical="center"/>
    </xf>
    <xf numFmtId="49" fontId="17" fillId="2" borderId="0" xfId="0" applyNumberFormat="1" applyFont="1" applyFill="1" applyAlignment="1">
      <alignment vertical="center"/>
    </xf>
    <xf numFmtId="49" fontId="17" fillId="4" borderId="5" xfId="0" applyNumberFormat="1" applyFont="1" applyFill="1" applyBorder="1" applyAlignment="1">
      <alignment vertical="center"/>
    </xf>
    <xf numFmtId="0" fontId="8" fillId="2" borderId="0" xfId="0" applyFont="1" applyFill="1"/>
    <xf numFmtId="0" fontId="0" fillId="2" borderId="0" xfId="0" applyFill="1"/>
    <xf numFmtId="0" fontId="19" fillId="0" borderId="0" xfId="0" applyFont="1" applyAlignment="1">
      <alignment vertical="center"/>
    </xf>
    <xf numFmtId="0" fontId="15" fillId="2" borderId="0" xfId="0" applyFont="1" applyFill="1" applyAlignment="1">
      <alignment vertical="center"/>
    </xf>
    <xf numFmtId="0" fontId="19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/>
    </xf>
    <xf numFmtId="0" fontId="10" fillId="2" borderId="0" xfId="0" applyFont="1" applyFill="1"/>
    <xf numFmtId="0" fontId="20" fillId="2" borderId="0" xfId="1" applyFont="1" applyFill="1"/>
    <xf numFmtId="0" fontId="0" fillId="0" borderId="0" xfId="0" applyAlignment="1">
      <alignment horizontal="center"/>
    </xf>
    <xf numFmtId="49" fontId="21" fillId="2" borderId="0" xfId="0" applyNumberFormat="1" applyFont="1" applyFill="1" applyAlignment="1">
      <alignment vertical="top"/>
    </xf>
    <xf numFmtId="49" fontId="12" fillId="2" borderId="0" xfId="0" applyNumberFormat="1" applyFont="1" applyFill="1" applyAlignment="1">
      <alignment vertical="top"/>
    </xf>
    <xf numFmtId="49" fontId="15" fillId="2" borderId="0" xfId="0" applyNumberFormat="1" applyFont="1" applyFill="1" applyAlignment="1">
      <alignment horizontal="left"/>
    </xf>
    <xf numFmtId="0" fontId="22" fillId="2" borderId="0" xfId="0" applyFont="1" applyFill="1" applyAlignment="1">
      <alignment horizontal="left"/>
    </xf>
    <xf numFmtId="49" fontId="14" fillId="2" borderId="0" xfId="0" applyNumberFormat="1" applyFont="1" applyFill="1" applyAlignment="1">
      <alignment horizontal="left"/>
    </xf>
    <xf numFmtId="49" fontId="15" fillId="2" borderId="6" xfId="0" applyNumberFormat="1" applyFont="1" applyFill="1" applyBorder="1" applyAlignment="1">
      <alignment vertical="center"/>
    </xf>
    <xf numFmtId="49" fontId="21" fillId="2" borderId="6" xfId="0" applyNumberFormat="1" applyFont="1" applyFill="1" applyBorder="1" applyAlignment="1">
      <alignment horizontal="right" vertical="center"/>
    </xf>
    <xf numFmtId="49" fontId="23" fillId="2" borderId="0" xfId="0" applyNumberFormat="1" applyFont="1" applyFill="1" applyAlignment="1">
      <alignment horizontal="left" vertical="center"/>
    </xf>
    <xf numFmtId="0" fontId="23" fillId="2" borderId="0" xfId="0" applyFont="1" applyFill="1" applyAlignment="1">
      <alignment vertical="center"/>
    </xf>
    <xf numFmtId="49" fontId="23" fillId="2" borderId="0" xfId="0" applyNumberFormat="1" applyFont="1" applyFill="1" applyAlignment="1">
      <alignment vertical="center"/>
    </xf>
    <xf numFmtId="49" fontId="24" fillId="2" borderId="0" xfId="0" applyNumberFormat="1" applyFont="1" applyFill="1" applyAlignment="1">
      <alignment horizontal="right" vertical="center"/>
    </xf>
    <xf numFmtId="0" fontId="10" fillId="2" borderId="0" xfId="0" applyFont="1" applyFill="1" applyAlignment="1">
      <alignment horizontal="center" vertical="center"/>
    </xf>
    <xf numFmtId="14" fontId="18" fillId="2" borderId="7" xfId="0" applyNumberFormat="1" applyFont="1" applyFill="1" applyBorder="1" applyAlignment="1">
      <alignment horizontal="left" vertical="center"/>
    </xf>
    <xf numFmtId="49" fontId="18" fillId="2" borderId="7" xfId="0" applyNumberFormat="1" applyFont="1" applyFill="1" applyBorder="1" applyAlignment="1">
      <alignment vertical="center"/>
    </xf>
    <xf numFmtId="0" fontId="19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49" fontId="18" fillId="2" borderId="0" xfId="0" applyNumberFormat="1" applyFont="1" applyFill="1" applyAlignment="1">
      <alignment vertical="center"/>
    </xf>
    <xf numFmtId="0" fontId="17" fillId="2" borderId="0" xfId="2" applyNumberFormat="1" applyFont="1" applyFill="1" applyAlignment="1" applyProtection="1">
      <alignment vertical="center"/>
      <protection locked="0"/>
    </xf>
    <xf numFmtId="0" fontId="18" fillId="2" borderId="0" xfId="0" applyFont="1" applyFill="1" applyAlignment="1">
      <alignment vertical="center"/>
    </xf>
    <xf numFmtId="49" fontId="18" fillId="2" borderId="0" xfId="0" applyNumberFormat="1" applyFont="1" applyFill="1" applyAlignment="1">
      <alignment horizontal="right" vertical="center"/>
    </xf>
    <xf numFmtId="0" fontId="10" fillId="2" borderId="4" xfId="0" applyFont="1" applyFill="1" applyBorder="1" applyAlignment="1">
      <alignment horizontal="left" vertical="center"/>
    </xf>
    <xf numFmtId="0" fontId="10" fillId="2" borderId="0" xfId="0" applyFont="1" applyFill="1" applyAlignment="1">
      <alignment horizontal="left" vertical="center"/>
    </xf>
    <xf numFmtId="0" fontId="19" fillId="2" borderId="4" xfId="0" applyFont="1" applyFill="1" applyBorder="1" applyAlignment="1">
      <alignment horizontal="left" vertical="center"/>
    </xf>
    <xf numFmtId="0" fontId="26" fillId="2" borderId="4" xfId="0" applyFont="1" applyFill="1" applyBorder="1" applyAlignment="1">
      <alignment horizontal="left" vertical="center"/>
    </xf>
    <xf numFmtId="0" fontId="27" fillId="2" borderId="0" xfId="0" applyFont="1" applyFill="1" applyAlignment="1">
      <alignment horizontal="left" vertical="center"/>
    </xf>
    <xf numFmtId="0" fontId="28" fillId="2" borderId="0" xfId="0" applyFont="1" applyFill="1" applyAlignment="1">
      <alignment horizontal="left" vertical="center"/>
    </xf>
    <xf numFmtId="0" fontId="27" fillId="2" borderId="0" xfId="0" applyFont="1" applyFill="1" applyAlignment="1">
      <alignment horizontal="center" vertical="center"/>
    </xf>
    <xf numFmtId="0" fontId="15" fillId="2" borderId="4" xfId="0" applyFont="1" applyFill="1" applyBorder="1" applyAlignment="1">
      <alignment horizontal="left" vertical="center"/>
    </xf>
    <xf numFmtId="0" fontId="8" fillId="2" borderId="6" xfId="0" applyFont="1" applyFill="1" applyBorder="1" applyAlignment="1">
      <alignment horizontal="left" vertical="center"/>
    </xf>
    <xf numFmtId="0" fontId="10" fillId="2" borderId="8" xfId="0" applyFont="1" applyFill="1" applyBorder="1" applyAlignment="1">
      <alignment horizontal="left" vertical="center"/>
    </xf>
    <xf numFmtId="0" fontId="10" fillId="2" borderId="9" xfId="0" applyFont="1" applyFill="1" applyBorder="1" applyAlignment="1">
      <alignment horizontal="left" vertical="center"/>
    </xf>
    <xf numFmtId="0" fontId="10" fillId="5" borderId="10" xfId="0" applyFont="1" applyFill="1" applyBorder="1" applyAlignment="1">
      <alignment vertical="center"/>
    </xf>
    <xf numFmtId="0" fontId="15" fillId="4" borderId="11" xfId="0" applyFont="1" applyFill="1" applyBorder="1" applyAlignment="1">
      <alignment horizontal="left" vertical="center"/>
    </xf>
    <xf numFmtId="0" fontId="15" fillId="4" borderId="12" xfId="0" applyFont="1" applyFill="1" applyBorder="1" applyAlignment="1">
      <alignment vertical="center"/>
    </xf>
    <xf numFmtId="0" fontId="10" fillId="5" borderId="13" xfId="0" applyFont="1" applyFill="1" applyBorder="1" applyAlignment="1">
      <alignment vertical="center"/>
    </xf>
    <xf numFmtId="0" fontId="15" fillId="4" borderId="14" xfId="0" applyFont="1" applyFill="1" applyBorder="1" applyAlignment="1">
      <alignment horizontal="left" vertical="center"/>
    </xf>
    <xf numFmtId="0" fontId="15" fillId="4" borderId="15" xfId="0" applyFont="1" applyFill="1" applyBorder="1" applyAlignment="1">
      <alignment vertical="center"/>
    </xf>
    <xf numFmtId="0" fontId="0" fillId="2" borderId="0" xfId="0" applyFill="1" applyAlignment="1">
      <alignment horizontal="center"/>
    </xf>
    <xf numFmtId="0" fontId="0" fillId="5" borderId="16" xfId="0" applyFill="1" applyBorder="1"/>
    <xf numFmtId="49" fontId="10" fillId="6" borderId="0" xfId="0" applyNumberFormat="1" applyFont="1" applyFill="1" applyAlignment="1">
      <alignment vertical="center"/>
    </xf>
    <xf numFmtId="49" fontId="10" fillId="6" borderId="17" xfId="0" applyNumberFormat="1" applyFont="1" applyFill="1" applyBorder="1" applyAlignment="1">
      <alignment vertical="center"/>
    </xf>
    <xf numFmtId="0" fontId="10" fillId="6" borderId="0" xfId="0" applyFont="1" applyFill="1" applyAlignment="1">
      <alignment vertical="center"/>
    </xf>
    <xf numFmtId="0" fontId="19" fillId="0" borderId="0" xfId="0" applyFont="1"/>
    <xf numFmtId="49" fontId="19" fillId="0" borderId="0" xfId="0" applyNumberFormat="1" applyFont="1"/>
    <xf numFmtId="0" fontId="37" fillId="0" borderId="0" xfId="0" applyFont="1"/>
    <xf numFmtId="0" fontId="16" fillId="0" borderId="0" xfId="0" applyFont="1"/>
    <xf numFmtId="0" fontId="6" fillId="0" borderId="0" xfId="0" applyFont="1" applyAlignment="1">
      <alignment vertical="top"/>
    </xf>
    <xf numFmtId="49" fontId="30" fillId="0" borderId="0" xfId="0" applyNumberFormat="1" applyFont="1" applyAlignment="1">
      <alignment vertical="top"/>
    </xf>
    <xf numFmtId="49" fontId="16" fillId="0" borderId="0" xfId="0" applyNumberFormat="1" applyFont="1"/>
    <xf numFmtId="49" fontId="33" fillId="2" borderId="0" xfId="0" applyNumberFormat="1" applyFont="1" applyFill="1" applyAlignment="1">
      <alignment vertical="center"/>
    </xf>
    <xf numFmtId="49" fontId="10" fillId="2" borderId="0" xfId="0" applyNumberFormat="1" applyFont="1" applyFill="1" applyAlignment="1">
      <alignment horizontal="right" vertical="center"/>
    </xf>
    <xf numFmtId="49" fontId="10" fillId="2" borderId="0" xfId="0" applyNumberFormat="1" applyFont="1" applyFill="1" applyAlignment="1">
      <alignment horizontal="center" vertical="center"/>
    </xf>
    <xf numFmtId="49" fontId="10" fillId="2" borderId="0" xfId="0" applyNumberFormat="1" applyFont="1" applyFill="1" applyAlignment="1">
      <alignment horizontal="left" vertical="center"/>
    </xf>
    <xf numFmtId="49" fontId="37" fillId="2" borderId="0" xfId="0" applyNumberFormat="1" applyFont="1" applyFill="1" applyAlignment="1">
      <alignment horizontal="center" vertical="center"/>
    </xf>
    <xf numFmtId="49" fontId="37" fillId="2" borderId="0" xfId="0" applyNumberFormat="1" applyFont="1" applyFill="1" applyAlignment="1">
      <alignment vertical="center"/>
    </xf>
    <xf numFmtId="49" fontId="39" fillId="2" borderId="0" xfId="0" applyNumberFormat="1" applyFont="1" applyFill="1" applyAlignment="1">
      <alignment horizontal="center" vertical="center"/>
    </xf>
    <xf numFmtId="0" fontId="43" fillId="6" borderId="0" xfId="0" applyFont="1" applyFill="1" applyAlignment="1">
      <alignment vertical="center"/>
    </xf>
    <xf numFmtId="0" fontId="44" fillId="6" borderId="0" xfId="0" applyFont="1" applyFill="1" applyAlignment="1">
      <alignment vertical="center"/>
    </xf>
    <xf numFmtId="49" fontId="43" fillId="6" borderId="0" xfId="0" applyNumberFormat="1" applyFont="1" applyFill="1" applyAlignment="1">
      <alignment vertical="center"/>
    </xf>
    <xf numFmtId="49" fontId="44" fillId="6" borderId="0" xfId="0" applyNumberFormat="1" applyFont="1" applyFill="1" applyAlignment="1">
      <alignment vertical="center"/>
    </xf>
    <xf numFmtId="0" fontId="19" fillId="6" borderId="0" xfId="0" applyFont="1" applyFill="1" applyAlignment="1">
      <alignment vertical="center"/>
    </xf>
    <xf numFmtId="49" fontId="43" fillId="2" borderId="0" xfId="0" applyNumberFormat="1" applyFont="1" applyFill="1" applyAlignment="1">
      <alignment horizontal="center" vertical="center"/>
    </xf>
    <xf numFmtId="0" fontId="47" fillId="7" borderId="19" xfId="0" applyFont="1" applyFill="1" applyBorder="1" applyAlignment="1">
      <alignment horizontal="right" vertical="center"/>
    </xf>
    <xf numFmtId="0" fontId="47" fillId="7" borderId="17" xfId="0" applyFont="1" applyFill="1" applyBorder="1" applyAlignment="1">
      <alignment horizontal="right" vertical="center"/>
    </xf>
    <xf numFmtId="49" fontId="19" fillId="6" borderId="0" xfId="0" applyNumberFormat="1" applyFont="1" applyFill="1" applyAlignment="1">
      <alignment vertical="center"/>
    </xf>
    <xf numFmtId="49" fontId="32" fillId="6" borderId="0" xfId="0" applyNumberFormat="1" applyFont="1" applyFill="1" applyAlignment="1">
      <alignment horizontal="center" vertical="center"/>
    </xf>
    <xf numFmtId="49" fontId="52" fillId="0" borderId="0" xfId="0" applyNumberFormat="1" applyFont="1" applyAlignment="1">
      <alignment horizontal="center" vertical="center"/>
    </xf>
    <xf numFmtId="49" fontId="51" fillId="6" borderId="0" xfId="0" applyNumberFormat="1" applyFont="1" applyFill="1" applyAlignment="1">
      <alignment vertical="center"/>
    </xf>
    <xf numFmtId="49" fontId="52" fillId="6" borderId="0" xfId="0" applyNumberFormat="1" applyFont="1" applyFill="1" applyAlignment="1">
      <alignment vertical="center"/>
    </xf>
    <xf numFmtId="0" fontId="0" fillId="6" borderId="0" xfId="0" applyFill="1" applyAlignment="1">
      <alignment vertical="center"/>
    </xf>
    <xf numFmtId="0" fontId="29" fillId="2" borderId="20" xfId="0" applyFont="1" applyFill="1" applyBorder="1" applyAlignment="1">
      <alignment vertical="center"/>
    </xf>
    <xf numFmtId="0" fontId="29" fillId="2" borderId="21" xfId="0" applyFont="1" applyFill="1" applyBorder="1" applyAlignment="1">
      <alignment vertical="center"/>
    </xf>
    <xf numFmtId="49" fontId="53" fillId="2" borderId="21" xfId="0" applyNumberFormat="1" applyFont="1" applyFill="1" applyBorder="1" applyAlignment="1">
      <alignment horizontal="center" vertical="center"/>
    </xf>
    <xf numFmtId="49" fontId="53" fillId="2" borderId="21" xfId="0" applyNumberFormat="1" applyFont="1" applyFill="1" applyBorder="1" applyAlignment="1">
      <alignment vertical="center"/>
    </xf>
    <xf numFmtId="49" fontId="53" fillId="2" borderId="21" xfId="0" applyNumberFormat="1" applyFont="1" applyFill="1" applyBorder="1" applyAlignment="1">
      <alignment horizontal="centerContinuous" vertical="center"/>
    </xf>
    <xf numFmtId="49" fontId="53" fillId="2" borderId="22" xfId="0" applyNumberFormat="1" applyFont="1" applyFill="1" applyBorder="1" applyAlignment="1">
      <alignment horizontal="centerContinuous" vertical="center"/>
    </xf>
    <xf numFmtId="49" fontId="54" fillId="2" borderId="21" xfId="0" applyNumberFormat="1" applyFont="1" applyFill="1" applyBorder="1" applyAlignment="1">
      <alignment vertical="center"/>
    </xf>
    <xf numFmtId="49" fontId="54" fillId="2" borderId="22" xfId="0" applyNumberFormat="1" applyFont="1" applyFill="1" applyBorder="1" applyAlignment="1">
      <alignment vertical="center"/>
    </xf>
    <xf numFmtId="49" fontId="29" fillId="2" borderId="21" xfId="0" applyNumberFormat="1" applyFont="1" applyFill="1" applyBorder="1" applyAlignment="1">
      <alignment horizontal="left" vertical="center"/>
    </xf>
    <xf numFmtId="49" fontId="29" fillId="0" borderId="21" xfId="0" applyNumberFormat="1" applyFont="1" applyBorder="1" applyAlignment="1">
      <alignment horizontal="left" vertical="center"/>
    </xf>
    <xf numFmtId="49" fontId="54" fillId="6" borderId="22" xfId="0" applyNumberFormat="1" applyFont="1" applyFill="1" applyBorder="1" applyAlignment="1">
      <alignment vertical="center"/>
    </xf>
    <xf numFmtId="49" fontId="10" fillId="6" borderId="0" xfId="0" applyNumberFormat="1" applyFont="1" applyFill="1" applyAlignment="1">
      <alignment horizontal="center" vertical="center"/>
    </xf>
    <xf numFmtId="49" fontId="37" fillId="0" borderId="0" xfId="0" applyNumberFormat="1" applyFont="1" applyAlignment="1">
      <alignment vertical="center"/>
    </xf>
    <xf numFmtId="0" fontId="10" fillId="2" borderId="23" xfId="0" applyFont="1" applyFill="1" applyBorder="1" applyAlignment="1">
      <alignment vertical="center"/>
    </xf>
    <xf numFmtId="49" fontId="10" fillId="2" borderId="17" xfId="0" applyNumberFormat="1" applyFont="1" applyFill="1" applyBorder="1" applyAlignment="1">
      <alignment horizontal="right" vertical="center"/>
    </xf>
    <xf numFmtId="0" fontId="10" fillId="6" borderId="7" xfId="0" applyFont="1" applyFill="1" applyBorder="1" applyAlignment="1">
      <alignment vertical="center"/>
    </xf>
    <xf numFmtId="49" fontId="10" fillId="6" borderId="7" xfId="0" applyNumberFormat="1" applyFont="1" applyFill="1" applyBorder="1" applyAlignment="1">
      <alignment horizontal="center" vertical="center"/>
    </xf>
    <xf numFmtId="49" fontId="10" fillId="6" borderId="18" xfId="0" applyNumberFormat="1" applyFont="1" applyFill="1" applyBorder="1" applyAlignment="1">
      <alignment vertical="center"/>
    </xf>
    <xf numFmtId="0" fontId="47" fillId="7" borderId="18" xfId="0" applyFont="1" applyFill="1" applyBorder="1" applyAlignment="1">
      <alignment horizontal="right" vertical="center"/>
    </xf>
    <xf numFmtId="0" fontId="10" fillId="2" borderId="0" xfId="0" applyFont="1" applyFill="1" applyAlignment="1">
      <alignment horizontal="right" vertical="center"/>
    </xf>
    <xf numFmtId="0" fontId="43" fillId="6" borderId="0" xfId="0" applyFont="1" applyFill="1" applyAlignment="1">
      <alignment horizontal="center" vertical="center"/>
    </xf>
    <xf numFmtId="49" fontId="43" fillId="6" borderId="0" xfId="0" applyNumberFormat="1" applyFont="1" applyFill="1" applyAlignment="1">
      <alignment horizontal="center" vertical="center"/>
    </xf>
    <xf numFmtId="49" fontId="10" fillId="6" borderId="7" xfId="0" applyNumberFormat="1" applyFont="1" applyFill="1" applyBorder="1" applyAlignment="1">
      <alignment vertical="center"/>
    </xf>
    <xf numFmtId="49" fontId="29" fillId="2" borderId="25" xfId="0" applyNumberFormat="1" applyFont="1" applyFill="1" applyBorder="1" applyAlignment="1">
      <alignment horizontal="left" vertical="center"/>
    </xf>
    <xf numFmtId="49" fontId="54" fillId="2" borderId="25" xfId="0" applyNumberFormat="1" applyFont="1" applyFill="1" applyBorder="1" applyAlignment="1">
      <alignment vertical="center"/>
    </xf>
    <xf numFmtId="49" fontId="10" fillId="2" borderId="7" xfId="0" applyNumberFormat="1" applyFont="1" applyFill="1" applyBorder="1" applyAlignment="1">
      <alignment vertical="center"/>
    </xf>
    <xf numFmtId="0" fontId="29" fillId="2" borderId="23" xfId="0" applyFont="1" applyFill="1" applyBorder="1" applyAlignment="1">
      <alignment vertical="center"/>
    </xf>
    <xf numFmtId="49" fontId="10" fillId="2" borderId="23" xfId="0" applyNumberFormat="1" applyFont="1" applyFill="1" applyBorder="1" applyAlignment="1">
      <alignment vertical="center"/>
    </xf>
    <xf numFmtId="49" fontId="10" fillId="2" borderId="26" xfId="0" applyNumberFormat="1" applyFont="1" applyFill="1" applyBorder="1" applyAlignment="1">
      <alignment vertical="center"/>
    </xf>
    <xf numFmtId="0" fontId="56" fillId="2" borderId="0" xfId="0" applyFont="1" applyFill="1" applyAlignment="1">
      <alignment vertical="center"/>
    </xf>
    <xf numFmtId="0" fontId="21" fillId="2" borderId="0" xfId="0" applyFont="1" applyFill="1" applyAlignment="1">
      <alignment horizontal="center" vertical="center" wrapText="1"/>
    </xf>
    <xf numFmtId="0" fontId="17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/>
    </xf>
    <xf numFmtId="0" fontId="26" fillId="2" borderId="27" xfId="0" applyFont="1" applyFill="1" applyBorder="1" applyAlignment="1">
      <alignment horizontal="left" vertical="center"/>
    </xf>
    <xf numFmtId="0" fontId="27" fillId="2" borderId="28" xfId="0" applyFont="1" applyFill="1" applyBorder="1" applyAlignment="1">
      <alignment horizontal="left" vertical="center"/>
    </xf>
    <xf numFmtId="0" fontId="10" fillId="2" borderId="17" xfId="0" applyFont="1" applyFill="1" applyBorder="1" applyAlignment="1">
      <alignment horizontal="right" vertical="center"/>
    </xf>
    <xf numFmtId="0" fontId="10" fillId="2" borderId="18" xfId="0" applyFont="1" applyFill="1" applyBorder="1" applyAlignment="1">
      <alignment horizontal="right" vertical="center"/>
    </xf>
    <xf numFmtId="49" fontId="10" fillId="2" borderId="24" xfId="0" applyNumberFormat="1" applyFont="1" applyFill="1" applyBorder="1" applyAlignment="1">
      <alignment vertical="center"/>
    </xf>
    <xf numFmtId="49" fontId="10" fillId="2" borderId="25" xfId="0" applyNumberFormat="1" applyFont="1" applyFill="1" applyBorder="1" applyAlignment="1">
      <alignment vertical="center"/>
    </xf>
    <xf numFmtId="49" fontId="10" fillId="2" borderId="19" xfId="0" applyNumberFormat="1" applyFont="1" applyFill="1" applyBorder="1" applyAlignment="1">
      <alignment horizontal="right" vertical="center"/>
    </xf>
    <xf numFmtId="0" fontId="29" fillId="2" borderId="0" xfId="0" applyFont="1" applyFill="1" applyAlignment="1">
      <alignment vertical="center"/>
    </xf>
    <xf numFmtId="49" fontId="58" fillId="2" borderId="4" xfId="0" applyNumberFormat="1" applyFont="1" applyFill="1" applyBorder="1" applyAlignment="1">
      <alignment vertical="center"/>
    </xf>
    <xf numFmtId="49" fontId="58" fillId="2" borderId="0" xfId="0" applyNumberFormat="1" applyFont="1" applyFill="1" applyAlignment="1">
      <alignment vertical="center"/>
    </xf>
    <xf numFmtId="49" fontId="59" fillId="2" borderId="0" xfId="0" applyNumberFormat="1" applyFont="1" applyFill="1" applyAlignment="1">
      <alignment horizontal="left" vertical="center"/>
    </xf>
    <xf numFmtId="0" fontId="10" fillId="2" borderId="7" xfId="0" applyFont="1" applyFill="1" applyBorder="1" applyAlignment="1">
      <alignment horizontal="right" vertical="center"/>
    </xf>
    <xf numFmtId="49" fontId="10" fillId="2" borderId="25" xfId="0" applyNumberFormat="1" applyFont="1" applyFill="1" applyBorder="1" applyAlignment="1">
      <alignment horizontal="right" vertical="center"/>
    </xf>
    <xf numFmtId="0" fontId="29" fillId="2" borderId="17" xfId="0" applyFont="1" applyFill="1" applyBorder="1" applyAlignment="1">
      <alignment vertical="center"/>
    </xf>
    <xf numFmtId="0" fontId="29" fillId="2" borderId="22" xfId="0" applyFont="1" applyFill="1" applyBorder="1" applyAlignment="1">
      <alignment vertical="center"/>
    </xf>
    <xf numFmtId="49" fontId="10" fillId="2" borderId="0" xfId="0" applyNumberFormat="1" applyFont="1" applyFill="1" applyAlignment="1">
      <alignment horizontal="center" vertical="center" shrinkToFit="1"/>
    </xf>
    <xf numFmtId="0" fontId="58" fillId="2" borderId="0" xfId="0" applyFont="1" applyFill="1"/>
    <xf numFmtId="0" fontId="14" fillId="4" borderId="5" xfId="0" applyFont="1" applyFill="1" applyBorder="1" applyAlignment="1">
      <alignment horizontal="left" vertical="center"/>
    </xf>
    <xf numFmtId="0" fontId="19" fillId="4" borderId="5" xfId="0" applyFont="1" applyFill="1" applyBorder="1" applyAlignment="1">
      <alignment vertical="center"/>
    </xf>
    <xf numFmtId="49" fontId="12" fillId="6" borderId="0" xfId="0" applyNumberFormat="1" applyFont="1" applyFill="1" applyAlignment="1">
      <alignment vertical="top"/>
    </xf>
    <xf numFmtId="49" fontId="6" fillId="6" borderId="0" xfId="0" applyNumberFormat="1" applyFont="1" applyFill="1" applyAlignment="1">
      <alignment vertical="top"/>
    </xf>
    <xf numFmtId="49" fontId="57" fillId="6" borderId="0" xfId="0" applyNumberFormat="1" applyFont="1" applyFill="1" applyAlignment="1">
      <alignment vertical="top"/>
    </xf>
    <xf numFmtId="49" fontId="30" fillId="6" borderId="0" xfId="0" applyNumberFormat="1" applyFont="1" applyFill="1" applyAlignment="1">
      <alignment vertical="top"/>
    </xf>
    <xf numFmtId="49" fontId="35" fillId="6" borderId="0" xfId="0" applyNumberFormat="1" applyFont="1" applyFill="1" applyAlignment="1">
      <alignment horizontal="center"/>
    </xf>
    <xf numFmtId="49" fontId="35" fillId="6" borderId="0" xfId="0" applyNumberFormat="1" applyFont="1" applyFill="1" applyAlignment="1">
      <alignment horizontal="left"/>
    </xf>
    <xf numFmtId="49" fontId="15" fillId="6" borderId="0" xfId="0" applyNumberFormat="1" applyFont="1" applyFill="1" applyAlignment="1">
      <alignment horizontal="left"/>
    </xf>
    <xf numFmtId="0" fontId="60" fillId="6" borderId="0" xfId="0" applyFont="1" applyFill="1"/>
    <xf numFmtId="49" fontId="14" fillId="6" borderId="0" xfId="0" applyNumberFormat="1" applyFont="1" applyFill="1" applyAlignment="1">
      <alignment horizontal="left"/>
    </xf>
    <xf numFmtId="49" fontId="31" fillId="6" borderId="0" xfId="0" applyNumberFormat="1" applyFont="1" applyFill="1"/>
    <xf numFmtId="49" fontId="19" fillId="6" borderId="0" xfId="0" applyNumberFormat="1" applyFont="1" applyFill="1"/>
    <xf numFmtId="49" fontId="16" fillId="6" borderId="0" xfId="0" applyNumberFormat="1" applyFont="1" applyFill="1"/>
    <xf numFmtId="14" fontId="17" fillId="6" borderId="6" xfId="0" applyNumberFormat="1" applyFont="1" applyFill="1" applyBorder="1" applyAlignment="1">
      <alignment horizontal="left" vertical="center"/>
    </xf>
    <xf numFmtId="49" fontId="17" fillId="6" borderId="6" xfId="0" applyNumberFormat="1" applyFont="1" applyFill="1" applyBorder="1" applyAlignment="1">
      <alignment vertical="center"/>
    </xf>
    <xf numFmtId="49" fontId="0" fillId="6" borderId="6" xfId="0" applyNumberFormat="1" applyFill="1" applyBorder="1" applyAlignment="1">
      <alignment vertical="center"/>
    </xf>
    <xf numFmtId="49" fontId="38" fillId="6" borderId="6" xfId="0" applyNumberFormat="1" applyFont="1" applyFill="1" applyBorder="1" applyAlignment="1">
      <alignment vertical="center"/>
    </xf>
    <xf numFmtId="49" fontId="17" fillId="6" borderId="6" xfId="2" applyNumberFormat="1" applyFont="1" applyFill="1" applyBorder="1" applyAlignment="1" applyProtection="1">
      <alignment vertical="center"/>
      <protection locked="0"/>
    </xf>
    <xf numFmtId="0" fontId="18" fillId="6" borderId="6" xfId="0" applyFont="1" applyFill="1" applyBorder="1" applyAlignment="1">
      <alignment horizontal="left" vertical="center"/>
    </xf>
    <xf numFmtId="49" fontId="18" fillId="6" borderId="6" xfId="0" applyNumberFormat="1" applyFont="1" applyFill="1" applyBorder="1" applyAlignment="1">
      <alignment horizontal="right" vertical="center"/>
    </xf>
    <xf numFmtId="0" fontId="40" fillId="6" borderId="7" xfId="0" applyFont="1" applyFill="1" applyBorder="1" applyAlignment="1">
      <alignment horizontal="center" vertical="center"/>
    </xf>
    <xf numFmtId="0" fontId="40" fillId="6" borderId="7" xfId="0" applyFont="1" applyFill="1" applyBorder="1" applyAlignment="1">
      <alignment horizontal="center" vertical="center" shrinkToFit="1"/>
    </xf>
    <xf numFmtId="0" fontId="41" fillId="6" borderId="7" xfId="0" applyFont="1" applyFill="1" applyBorder="1" applyAlignment="1">
      <alignment horizontal="center" vertical="center"/>
    </xf>
    <xf numFmtId="0" fontId="39" fillId="6" borderId="7" xfId="0" applyFont="1" applyFill="1" applyBorder="1" applyAlignment="1">
      <alignment vertical="center"/>
    </xf>
    <xf numFmtId="0" fontId="42" fillId="6" borderId="7" xfId="0" applyFont="1" applyFill="1" applyBorder="1" applyAlignment="1">
      <alignment horizontal="center" vertical="center"/>
    </xf>
    <xf numFmtId="0" fontId="42" fillId="6" borderId="0" xfId="0" applyFont="1" applyFill="1" applyAlignment="1">
      <alignment vertical="center"/>
    </xf>
    <xf numFmtId="0" fontId="40" fillId="6" borderId="0" xfId="0" applyFont="1" applyFill="1" applyAlignment="1">
      <alignment horizontal="center" vertical="center"/>
    </xf>
    <xf numFmtId="0" fontId="40" fillId="6" borderId="0" xfId="0" applyFont="1" applyFill="1" applyAlignment="1">
      <alignment horizontal="center" vertical="center" shrinkToFit="1"/>
    </xf>
    <xf numFmtId="0" fontId="45" fillId="6" borderId="0" xfId="0" applyFont="1" applyFill="1" applyAlignment="1">
      <alignment vertical="center"/>
    </xf>
    <xf numFmtId="0" fontId="46" fillId="6" borderId="0" xfId="0" applyFont="1" applyFill="1" applyAlignment="1">
      <alignment vertical="center"/>
    </xf>
    <xf numFmtId="0" fontId="42" fillId="6" borderId="7" xfId="0" applyFont="1" applyFill="1" applyBorder="1" applyAlignment="1">
      <alignment vertical="center"/>
    </xf>
    <xf numFmtId="0" fontId="0" fillId="6" borderId="7" xfId="0" applyFill="1" applyBorder="1"/>
    <xf numFmtId="0" fontId="42" fillId="6" borderId="18" xfId="0" applyFont="1" applyFill="1" applyBorder="1" applyAlignment="1">
      <alignment horizontal="center" vertical="center"/>
    </xf>
    <xf numFmtId="0" fontId="42" fillId="6" borderId="17" xfId="0" applyFont="1" applyFill="1" applyBorder="1" applyAlignment="1">
      <alignment horizontal="left" vertical="center"/>
    </xf>
    <xf numFmtId="0" fontId="42" fillId="6" borderId="0" xfId="0" applyFont="1" applyFill="1" applyAlignment="1">
      <alignment horizontal="center" vertical="center"/>
    </xf>
    <xf numFmtId="49" fontId="42" fillId="6" borderId="7" xfId="0" applyNumberFormat="1" applyFont="1" applyFill="1" applyBorder="1" applyAlignment="1">
      <alignment vertical="center"/>
    </xf>
    <xf numFmtId="49" fontId="42" fillId="6" borderId="0" xfId="0" applyNumberFormat="1" applyFont="1" applyFill="1" applyAlignment="1">
      <alignment vertical="center"/>
    </xf>
    <xf numFmtId="0" fontId="42" fillId="6" borderId="17" xfId="0" applyFont="1" applyFill="1" applyBorder="1" applyAlignment="1">
      <alignment vertical="center"/>
    </xf>
    <xf numFmtId="49" fontId="42" fillId="6" borderId="17" xfId="0" applyNumberFormat="1" applyFont="1" applyFill="1" applyBorder="1" applyAlignment="1">
      <alignment vertical="center"/>
    </xf>
    <xf numFmtId="0" fontId="42" fillId="6" borderId="18" xfId="0" applyFont="1" applyFill="1" applyBorder="1" applyAlignment="1">
      <alignment vertical="center"/>
    </xf>
    <xf numFmtId="0" fontId="48" fillId="6" borderId="18" xfId="0" applyFont="1" applyFill="1" applyBorder="1" applyAlignment="1">
      <alignment horizontal="center" vertical="center"/>
    </xf>
    <xf numFmtId="0" fontId="49" fillId="6" borderId="0" xfId="0" applyFont="1" applyFill="1" applyAlignment="1">
      <alignment vertical="center"/>
    </xf>
    <xf numFmtId="0" fontId="48" fillId="6" borderId="7" xfId="0" applyFont="1" applyFill="1" applyBorder="1" applyAlignment="1">
      <alignment horizontal="center" vertical="center"/>
    </xf>
    <xf numFmtId="49" fontId="42" fillId="6" borderId="18" xfId="0" applyNumberFormat="1" applyFont="1" applyFill="1" applyBorder="1" applyAlignment="1">
      <alignment vertical="center"/>
    </xf>
    <xf numFmtId="0" fontId="50" fillId="6" borderId="0" xfId="0" applyFont="1" applyFill="1" applyAlignment="1">
      <alignment vertical="center"/>
    </xf>
    <xf numFmtId="0" fontId="10" fillId="6" borderId="0" xfId="0" applyFont="1" applyFill="1" applyAlignment="1">
      <alignment horizontal="right" vertical="center"/>
    </xf>
    <xf numFmtId="0" fontId="43" fillId="6" borderId="0" xfId="0" applyFont="1" applyFill="1" applyAlignment="1">
      <alignment horizontal="left" vertical="center"/>
    </xf>
    <xf numFmtId="0" fontId="19" fillId="6" borderId="0" xfId="0" applyFont="1" applyFill="1"/>
    <xf numFmtId="0" fontId="11" fillId="6" borderId="0" xfId="0" applyFont="1" applyFill="1" applyAlignment="1">
      <alignment vertical="center"/>
    </xf>
    <xf numFmtId="0" fontId="17" fillId="6" borderId="0" xfId="0" applyFont="1" applyFill="1" applyAlignment="1">
      <alignment vertical="center"/>
    </xf>
    <xf numFmtId="0" fontId="19" fillId="6" borderId="10" xfId="0" applyFont="1" applyFill="1" applyBorder="1" applyAlignment="1">
      <alignment vertical="center"/>
    </xf>
    <xf numFmtId="0" fontId="19" fillId="6" borderId="13" xfId="0" applyFont="1" applyFill="1" applyBorder="1" applyAlignment="1">
      <alignment vertical="center"/>
    </xf>
    <xf numFmtId="0" fontId="19" fillId="6" borderId="16" xfId="0" applyFont="1" applyFill="1" applyBorder="1" applyAlignment="1">
      <alignment vertical="center"/>
    </xf>
    <xf numFmtId="0" fontId="0" fillId="6" borderId="0" xfId="0" applyFill="1"/>
    <xf numFmtId="0" fontId="6" fillId="6" borderId="0" xfId="0" applyFont="1" applyFill="1" applyAlignment="1">
      <alignment vertical="top"/>
    </xf>
    <xf numFmtId="49" fontId="39" fillId="6" borderId="0" xfId="0" applyNumberFormat="1" applyFont="1" applyFill="1" applyAlignment="1">
      <alignment horizontal="center" vertical="center"/>
    </xf>
    <xf numFmtId="49" fontId="34" fillId="6" borderId="0" xfId="0" applyNumberFormat="1" applyFont="1" applyFill="1" applyAlignment="1">
      <alignment horizontal="center" vertical="center"/>
    </xf>
    <xf numFmtId="49" fontId="37" fillId="6" borderId="0" xfId="0" applyNumberFormat="1" applyFont="1" applyFill="1" applyAlignment="1">
      <alignment vertical="center"/>
    </xf>
    <xf numFmtId="49" fontId="37" fillId="6" borderId="17" xfId="0" applyNumberFormat="1" applyFont="1" applyFill="1" applyBorder="1" applyAlignment="1">
      <alignment vertical="center"/>
    </xf>
    <xf numFmtId="49" fontId="29" fillId="6" borderId="24" xfId="0" applyNumberFormat="1" applyFont="1" applyFill="1" applyBorder="1" applyAlignment="1">
      <alignment vertical="center"/>
    </xf>
    <xf numFmtId="49" fontId="29" fillId="6" borderId="25" xfId="0" applyNumberFormat="1" applyFont="1" applyFill="1" applyBorder="1" applyAlignment="1">
      <alignment vertical="center"/>
    </xf>
    <xf numFmtId="49" fontId="37" fillId="6" borderId="7" xfId="0" applyNumberFormat="1" applyFont="1" applyFill="1" applyBorder="1" applyAlignment="1">
      <alignment vertical="center"/>
    </xf>
    <xf numFmtId="49" fontId="37" fillId="6" borderId="18" xfId="0" applyNumberFormat="1" applyFont="1" applyFill="1" applyBorder="1" applyAlignment="1">
      <alignment vertical="center"/>
    </xf>
    <xf numFmtId="49" fontId="34" fillId="6" borderId="7" xfId="0" applyNumberFormat="1" applyFont="1" applyFill="1" applyBorder="1" applyAlignment="1">
      <alignment horizontal="center" vertical="center"/>
    </xf>
    <xf numFmtId="49" fontId="10" fillId="6" borderId="24" xfId="0" applyNumberFormat="1" applyFont="1" applyFill="1" applyBorder="1" applyAlignment="1">
      <alignment vertical="center"/>
    </xf>
    <xf numFmtId="49" fontId="10" fillId="6" borderId="25" xfId="0" applyNumberFormat="1" applyFont="1" applyFill="1" applyBorder="1" applyAlignment="1">
      <alignment vertical="center"/>
    </xf>
    <xf numFmtId="49" fontId="10" fillId="6" borderId="25" xfId="0" applyNumberFormat="1" applyFont="1" applyFill="1" applyBorder="1" applyAlignment="1">
      <alignment horizontal="right" vertical="center"/>
    </xf>
    <xf numFmtId="49" fontId="10" fillId="6" borderId="19" xfId="0" applyNumberFormat="1" applyFont="1" applyFill="1" applyBorder="1" applyAlignment="1">
      <alignment horizontal="right" vertical="center"/>
    </xf>
    <xf numFmtId="49" fontId="10" fillId="6" borderId="26" xfId="0" applyNumberFormat="1" applyFont="1" applyFill="1" applyBorder="1" applyAlignment="1">
      <alignment vertical="center"/>
    </xf>
    <xf numFmtId="49" fontId="10" fillId="6" borderId="7" xfId="0" applyNumberFormat="1" applyFont="1" applyFill="1" applyBorder="1" applyAlignment="1">
      <alignment horizontal="right" vertical="center"/>
    </xf>
    <xf numFmtId="49" fontId="10" fillId="6" borderId="18" xfId="0" applyNumberFormat="1" applyFont="1" applyFill="1" applyBorder="1" applyAlignment="1">
      <alignment horizontal="right" vertical="center"/>
    </xf>
    <xf numFmtId="49" fontId="62" fillId="2" borderId="0" xfId="0" applyNumberFormat="1" applyFont="1" applyFill="1" applyAlignment="1">
      <alignment horizontal="center" vertical="center"/>
    </xf>
    <xf numFmtId="0" fontId="62" fillId="6" borderId="7" xfId="0" applyFont="1" applyFill="1" applyBorder="1" applyAlignment="1">
      <alignment vertical="center"/>
    </xf>
    <xf numFmtId="0" fontId="67" fillId="6" borderId="7" xfId="0" applyFont="1" applyFill="1" applyBorder="1" applyAlignment="1">
      <alignment vertical="center"/>
    </xf>
    <xf numFmtId="49" fontId="67" fillId="2" borderId="0" xfId="0" applyNumberFormat="1" applyFont="1" applyFill="1" applyAlignment="1">
      <alignment horizontal="center" vertical="center"/>
    </xf>
    <xf numFmtId="0" fontId="2" fillId="2" borderId="0" xfId="0" applyFont="1" applyFill="1"/>
    <xf numFmtId="0" fontId="62" fillId="6" borderId="7" xfId="0" applyFont="1" applyFill="1" applyBorder="1" applyAlignment="1">
      <alignment horizontal="center" vertical="center" shrinkToFit="1"/>
    </xf>
    <xf numFmtId="0" fontId="65" fillId="6" borderId="7" xfId="0" applyFont="1" applyFill="1" applyBorder="1"/>
    <xf numFmtId="49" fontId="23" fillId="0" borderId="0" xfId="0" applyNumberFormat="1" applyFont="1" applyAlignment="1">
      <alignment vertical="center"/>
    </xf>
    <xf numFmtId="49" fontId="33" fillId="0" borderId="0" xfId="0" applyNumberFormat="1" applyFont="1" applyAlignment="1">
      <alignment vertical="center"/>
    </xf>
    <xf numFmtId="49" fontId="38" fillId="0" borderId="0" xfId="0" applyNumberFormat="1" applyFont="1" applyAlignment="1">
      <alignment vertical="center"/>
    </xf>
    <xf numFmtId="49" fontId="17" fillId="0" borderId="0" xfId="0" applyNumberFormat="1" applyFont="1" applyAlignment="1">
      <alignment vertical="center"/>
    </xf>
    <xf numFmtId="0" fontId="0" fillId="6" borderId="0" xfId="0" applyFill="1" applyAlignment="1">
      <alignment horizontal="center"/>
    </xf>
    <xf numFmtId="0" fontId="65" fillId="6" borderId="0" xfId="0" applyFont="1" applyFill="1"/>
    <xf numFmtId="49" fontId="29" fillId="0" borderId="0" xfId="0" applyNumberFormat="1" applyFont="1" applyAlignment="1">
      <alignment horizontal="left" vertical="center"/>
    </xf>
    <xf numFmtId="49" fontId="29" fillId="0" borderId="0" xfId="0" applyNumberFormat="1" applyFont="1" applyAlignment="1">
      <alignment vertical="center"/>
    </xf>
    <xf numFmtId="49" fontId="53" fillId="2" borderId="25" xfId="0" applyNumberFormat="1" applyFont="1" applyFill="1" applyBorder="1" applyAlignment="1">
      <alignment horizontal="center" vertical="center"/>
    </xf>
    <xf numFmtId="49" fontId="53" fillId="2" borderId="25" xfId="0" applyNumberFormat="1" applyFont="1" applyFill="1" applyBorder="1" applyAlignment="1">
      <alignment vertical="center"/>
    </xf>
    <xf numFmtId="49" fontId="10" fillId="6" borderId="24" xfId="0" applyNumberFormat="1" applyFont="1" applyFill="1" applyBorder="1" applyAlignment="1">
      <alignment horizontal="center" vertical="center"/>
    </xf>
    <xf numFmtId="49" fontId="37" fillId="6" borderId="25" xfId="0" applyNumberFormat="1" applyFont="1" applyFill="1" applyBorder="1" applyAlignment="1">
      <alignment vertical="center"/>
    </xf>
    <xf numFmtId="0" fontId="0" fillId="6" borderId="19" xfId="0" applyFill="1" applyBorder="1"/>
    <xf numFmtId="49" fontId="10" fillId="6" borderId="23" xfId="0" applyNumberFormat="1" applyFont="1" applyFill="1" applyBorder="1" applyAlignment="1">
      <alignment horizontal="center" vertical="center"/>
    </xf>
    <xf numFmtId="0" fontId="0" fillId="6" borderId="17" xfId="0" applyFill="1" applyBorder="1"/>
    <xf numFmtId="49" fontId="10" fillId="6" borderId="26" xfId="0" applyNumberFormat="1" applyFont="1" applyFill="1" applyBorder="1" applyAlignment="1">
      <alignment horizontal="center" vertical="center"/>
    </xf>
    <xf numFmtId="0" fontId="0" fillId="6" borderId="18" xfId="0" applyFill="1" applyBorder="1"/>
    <xf numFmtId="49" fontId="34" fillId="6" borderId="24" xfId="0" applyNumberFormat="1" applyFont="1" applyFill="1" applyBorder="1" applyAlignment="1">
      <alignment horizontal="center" vertical="center"/>
    </xf>
    <xf numFmtId="49" fontId="10" fillId="6" borderId="19" xfId="0" applyNumberFormat="1" applyFont="1" applyFill="1" applyBorder="1" applyAlignment="1">
      <alignment vertical="center"/>
    </xf>
    <xf numFmtId="49" fontId="34" fillId="6" borderId="23" xfId="0" applyNumberFormat="1" applyFont="1" applyFill="1" applyBorder="1" applyAlignment="1">
      <alignment horizontal="center" vertical="center"/>
    </xf>
    <xf numFmtId="49" fontId="34" fillId="6" borderId="26" xfId="0" applyNumberFormat="1" applyFont="1" applyFill="1" applyBorder="1" applyAlignment="1">
      <alignment horizontal="center" vertical="center"/>
    </xf>
    <xf numFmtId="0" fontId="10" fillId="6" borderId="26" xfId="0" applyFont="1" applyFill="1" applyBorder="1" applyAlignment="1">
      <alignment vertical="center"/>
    </xf>
    <xf numFmtId="49" fontId="10" fillId="6" borderId="23" xfId="0" applyNumberFormat="1" applyFont="1" applyFill="1" applyBorder="1" applyAlignment="1">
      <alignment vertical="center"/>
    </xf>
    <xf numFmtId="0" fontId="0" fillId="2" borderId="21" xfId="0" applyFill="1" applyBorder="1"/>
    <xf numFmtId="0" fontId="0" fillId="6" borderId="25" xfId="0" applyFill="1" applyBorder="1"/>
    <xf numFmtId="0" fontId="2" fillId="6" borderId="0" xfId="0" applyFont="1" applyFill="1"/>
    <xf numFmtId="0" fontId="68" fillId="2" borderId="0" xfId="0" applyFont="1" applyFill="1" applyAlignment="1">
      <alignment horizontal="center" shrinkToFit="1"/>
    </xf>
    <xf numFmtId="0" fontId="69" fillId="8" borderId="0" xfId="0" applyFont="1" applyFill="1"/>
    <xf numFmtId="0" fontId="69" fillId="6" borderId="0" xfId="0" applyFont="1" applyFill="1"/>
    <xf numFmtId="0" fontId="65" fillId="6" borderId="7" xfId="0" applyFont="1" applyFill="1" applyBorder="1" applyAlignment="1">
      <alignment horizontal="center" vertical="center" shrinkToFit="1"/>
    </xf>
    <xf numFmtId="0" fontId="65" fillId="6" borderId="0" xfId="0" applyFont="1" applyFill="1" applyAlignment="1">
      <alignment shrinkToFit="1"/>
    </xf>
    <xf numFmtId="0" fontId="0" fillId="6" borderId="5" xfId="0" applyFill="1" applyBorder="1" applyAlignment="1">
      <alignment horizontal="center" vertical="center"/>
    </xf>
    <xf numFmtId="49" fontId="19" fillId="3" borderId="0" xfId="0" applyNumberFormat="1" applyFont="1" applyFill="1"/>
    <xf numFmtId="0" fontId="0" fillId="3" borderId="0" xfId="0" applyFill="1" applyAlignment="1">
      <alignment horizontal="center"/>
    </xf>
    <xf numFmtId="49" fontId="19" fillId="4" borderId="0" xfId="0" applyNumberFormat="1" applyFont="1" applyFill="1"/>
    <xf numFmtId="0" fontId="0" fillId="4" borderId="0" xfId="0" applyFill="1" applyAlignment="1">
      <alignment horizontal="center"/>
    </xf>
    <xf numFmtId="49" fontId="19" fillId="9" borderId="0" xfId="0" applyNumberFormat="1" applyFont="1" applyFill="1"/>
    <xf numFmtId="0" fontId="0" fillId="9" borderId="0" xfId="0" applyFill="1" applyAlignment="1">
      <alignment horizontal="center"/>
    </xf>
    <xf numFmtId="0" fontId="4" fillId="2" borderId="0" xfId="1" applyFill="1" applyBorder="1"/>
    <xf numFmtId="0" fontId="0" fillId="3" borderId="0" xfId="0" applyFill="1"/>
    <xf numFmtId="49" fontId="0" fillId="3" borderId="0" xfId="0" applyNumberFormat="1" applyFill="1"/>
    <xf numFmtId="0" fontId="0" fillId="10" borderId="29" xfId="0" applyFill="1" applyBorder="1" applyAlignment="1">
      <alignment horizontal="center"/>
    </xf>
    <xf numFmtId="0" fontId="0" fillId="0" borderId="6" xfId="0" applyBorder="1"/>
    <xf numFmtId="49" fontId="18" fillId="4" borderId="5" xfId="0" applyNumberFormat="1" applyFont="1" applyFill="1" applyBorder="1" applyAlignment="1">
      <alignment horizontal="left" vertical="center"/>
    </xf>
    <xf numFmtId="0" fontId="0" fillId="11" borderId="0" xfId="0" applyFill="1"/>
    <xf numFmtId="0" fontId="70" fillId="12" borderId="0" xfId="0" applyFont="1" applyFill="1" applyAlignment="1">
      <alignment horizontal="center" vertical="center"/>
    </xf>
    <xf numFmtId="0" fontId="0" fillId="8" borderId="7" xfId="0" applyFill="1" applyBorder="1" applyAlignment="1">
      <alignment horizontal="center"/>
    </xf>
    <xf numFmtId="0" fontId="71" fillId="6" borderId="7" xfId="0" applyFont="1" applyFill="1" applyBorder="1" applyAlignment="1">
      <alignment horizontal="center"/>
    </xf>
    <xf numFmtId="0" fontId="71" fillId="6" borderId="0" xfId="0" applyFont="1" applyFill="1" applyAlignment="1">
      <alignment horizontal="center"/>
    </xf>
    <xf numFmtId="0" fontId="2" fillId="6" borderId="0" xfId="0" applyFont="1" applyFill="1" applyAlignment="1">
      <alignment horizontal="center" vertical="center"/>
    </xf>
    <xf numFmtId="0" fontId="2" fillId="6" borderId="0" xfId="0" applyFont="1" applyFill="1" applyAlignment="1">
      <alignment vertical="center"/>
    </xf>
    <xf numFmtId="0" fontId="72" fillId="6" borderId="0" xfId="0" applyFont="1" applyFill="1" applyAlignment="1">
      <alignment vertical="center"/>
    </xf>
    <xf numFmtId="0" fontId="73" fillId="6" borderId="0" xfId="0" applyFont="1" applyFill="1"/>
    <xf numFmtId="49" fontId="61" fillId="2" borderId="0" xfId="0" applyNumberFormat="1" applyFont="1" applyFill="1" applyAlignment="1">
      <alignment horizontal="center" vertical="center"/>
    </xf>
    <xf numFmtId="49" fontId="12" fillId="4" borderId="22" xfId="0" applyNumberFormat="1" applyFont="1" applyFill="1" applyBorder="1" applyAlignment="1">
      <alignment vertical="center"/>
    </xf>
    <xf numFmtId="0" fontId="66" fillId="6" borderId="7" xfId="0" applyFont="1" applyFill="1" applyBorder="1" applyAlignment="1">
      <alignment horizontal="center" vertical="center"/>
    </xf>
    <xf numFmtId="0" fontId="66" fillId="6" borderId="0" xfId="0" applyFont="1" applyFill="1" applyAlignment="1">
      <alignment horizontal="center" vertical="center"/>
    </xf>
    <xf numFmtId="0" fontId="63" fillId="6" borderId="0" xfId="0" applyFont="1" applyFill="1" applyAlignment="1">
      <alignment vertical="center"/>
    </xf>
    <xf numFmtId="0" fontId="64" fillId="6" borderId="0" xfId="0" applyFont="1" applyFill="1" applyAlignment="1">
      <alignment vertical="center"/>
    </xf>
    <xf numFmtId="0" fontId="76" fillId="6" borderId="0" xfId="0" applyFont="1" applyFill="1" applyAlignment="1">
      <alignment horizontal="right" vertical="center"/>
    </xf>
    <xf numFmtId="0" fontId="0" fillId="0" borderId="23" xfId="0" applyBorder="1"/>
    <xf numFmtId="0" fontId="0" fillId="2" borderId="22" xfId="0" applyFill="1" applyBorder="1"/>
    <xf numFmtId="0" fontId="43" fillId="14" borderId="0" xfId="0" applyFont="1" applyFill="1" applyAlignment="1">
      <alignment vertical="center"/>
    </xf>
    <xf numFmtId="49" fontId="51" fillId="14" borderId="0" xfId="0" applyNumberFormat="1" applyFont="1" applyFill="1" applyAlignment="1">
      <alignment vertical="center"/>
    </xf>
    <xf numFmtId="0" fontId="14" fillId="6" borderId="0" xfId="0" applyFont="1" applyFill="1" applyAlignment="1">
      <alignment horizontal="left"/>
    </xf>
    <xf numFmtId="0" fontId="74" fillId="0" borderId="0" xfId="0" applyFont="1" applyAlignment="1">
      <alignment vertical="center"/>
    </xf>
    <xf numFmtId="0" fontId="74" fillId="2" borderId="0" xfId="0" applyFont="1" applyFill="1" applyAlignment="1">
      <alignment horizontal="right" vertical="center"/>
    </xf>
    <xf numFmtId="0" fontId="74" fillId="2" borderId="0" xfId="0" applyFont="1" applyFill="1" applyAlignment="1">
      <alignment horizontal="center" vertical="center"/>
    </xf>
    <xf numFmtId="0" fontId="74" fillId="2" borderId="0" xfId="0" applyFont="1" applyFill="1" applyAlignment="1">
      <alignment horizontal="left" vertical="center"/>
    </xf>
    <xf numFmtId="0" fontId="74" fillId="2" borderId="0" xfId="0" applyFont="1" applyFill="1" applyAlignment="1">
      <alignment vertical="center"/>
    </xf>
    <xf numFmtId="0" fontId="75" fillId="2" borderId="0" xfId="0" applyFont="1" applyFill="1" applyAlignment="1">
      <alignment horizontal="center" vertical="center"/>
    </xf>
    <xf numFmtId="0" fontId="75" fillId="2" borderId="0" xfId="0" applyFont="1" applyFill="1" applyAlignment="1">
      <alignment vertical="center"/>
    </xf>
    <xf numFmtId="0" fontId="74" fillId="6" borderId="0" xfId="0" applyFont="1" applyFill="1" applyAlignment="1">
      <alignment vertical="center"/>
    </xf>
    <xf numFmtId="0" fontId="74" fillId="3" borderId="0" xfId="0" applyFont="1" applyFill="1"/>
    <xf numFmtId="0" fontId="74" fillId="3" borderId="0" xfId="0" applyFont="1" applyFill="1" applyAlignment="1">
      <alignment horizontal="center"/>
    </xf>
    <xf numFmtId="0" fontId="74" fillId="6" borderId="0" xfId="0" applyFont="1" applyFill="1"/>
    <xf numFmtId="49" fontId="79" fillId="4" borderId="20" xfId="0" applyNumberFormat="1" applyFont="1" applyFill="1" applyBorder="1" applyAlignment="1">
      <alignment vertical="center"/>
    </xf>
    <xf numFmtId="0" fontId="40" fillId="6" borderId="7" xfId="0" applyFont="1" applyFill="1" applyBorder="1" applyAlignment="1">
      <alignment vertical="center"/>
    </xf>
    <xf numFmtId="0" fontId="1" fillId="0" borderId="0" xfId="3"/>
    <xf numFmtId="49" fontId="1" fillId="0" borderId="0" xfId="3" applyNumberFormat="1" applyAlignment="1">
      <alignment horizontal="center" vertical="center"/>
    </xf>
    <xf numFmtId="49" fontId="1" fillId="0" borderId="0" xfId="3" applyNumberFormat="1" applyAlignment="1">
      <alignment horizontal="center"/>
    </xf>
    <xf numFmtId="49" fontId="1" fillId="0" borderId="0" xfId="3" applyNumberFormat="1"/>
    <xf numFmtId="0" fontId="81" fillId="16" borderId="5" xfId="5" applyFont="1" applyFill="1" applyBorder="1" applyAlignment="1">
      <alignment horizontal="center" vertical="top" wrapText="1"/>
    </xf>
    <xf numFmtId="0" fontId="80" fillId="14" borderId="0" xfId="5" applyFill="1" applyAlignment="1">
      <alignment horizontal="center"/>
    </xf>
    <xf numFmtId="0" fontId="80" fillId="0" borderId="0" xfId="5" applyAlignment="1">
      <alignment horizontal="center"/>
    </xf>
    <xf numFmtId="0" fontId="80" fillId="14" borderId="0" xfId="5" applyFill="1"/>
    <xf numFmtId="0" fontId="80" fillId="0" borderId="0" xfId="5"/>
    <xf numFmtId="0" fontId="80" fillId="14" borderId="0" xfId="5" applyFill="1" applyAlignment="1">
      <alignment vertical="top"/>
    </xf>
    <xf numFmtId="0" fontId="80" fillId="14" borderId="0" xfId="5" applyFill="1" applyAlignment="1">
      <alignment horizontal="center" vertical="top"/>
    </xf>
    <xf numFmtId="0" fontId="80" fillId="0" borderId="0" xfId="5" applyAlignment="1">
      <alignment vertical="top"/>
    </xf>
    <xf numFmtId="0" fontId="80" fillId="0" borderId="0" xfId="5" applyAlignment="1">
      <alignment horizontal="center" vertical="top"/>
    </xf>
    <xf numFmtId="0" fontId="1" fillId="0" borderId="0" xfId="3" applyAlignment="1">
      <alignment horizontal="left" vertical="top"/>
    </xf>
    <xf numFmtId="0" fontId="83" fillId="16" borderId="5" xfId="5" applyFont="1" applyFill="1" applyBorder="1" applyAlignment="1">
      <alignment horizontal="center"/>
    </xf>
    <xf numFmtId="0" fontId="83" fillId="14" borderId="0" xfId="5" applyFont="1" applyFill="1"/>
    <xf numFmtId="0" fontId="83" fillId="0" borderId="0" xfId="5" applyFont="1"/>
    <xf numFmtId="0" fontId="83" fillId="14" borderId="5" xfId="5" applyFont="1" applyFill="1" applyBorder="1" applyAlignment="1">
      <alignment horizontal="left" vertical="top"/>
    </xf>
    <xf numFmtId="0" fontId="0" fillId="0" borderId="5" xfId="0" applyBorder="1" applyAlignment="1">
      <alignment horizontal="left" vertical="top"/>
    </xf>
    <xf numFmtId="0" fontId="80" fillId="14" borderId="0" xfId="5" applyFill="1" applyAlignment="1">
      <alignment horizontal="left" vertical="top"/>
    </xf>
    <xf numFmtId="0" fontId="80" fillId="0" borderId="0" xfId="5" applyAlignment="1">
      <alignment horizontal="left" vertical="top"/>
    </xf>
    <xf numFmtId="0" fontId="83" fillId="14" borderId="0" xfId="5" applyFont="1" applyFill="1" applyAlignment="1">
      <alignment horizontal="left" vertical="top"/>
    </xf>
    <xf numFmtId="0" fontId="0" fillId="17" borderId="0" xfId="0" applyFill="1" applyAlignment="1">
      <alignment horizontal="left" vertical="top"/>
    </xf>
    <xf numFmtId="0" fontId="82" fillId="14" borderId="0" xfId="5" applyFont="1" applyFill="1" applyAlignment="1">
      <alignment horizontal="left" vertical="top"/>
    </xf>
    <xf numFmtId="0" fontId="82" fillId="0" borderId="0" xfId="5" applyFont="1" applyAlignment="1">
      <alignment horizontal="left" vertical="top"/>
    </xf>
    <xf numFmtId="0" fontId="80" fillId="15" borderId="0" xfId="5" applyFill="1" applyAlignment="1">
      <alignment horizontal="left" vertical="top"/>
    </xf>
    <xf numFmtId="0" fontId="83" fillId="17" borderId="0" xfId="5" applyFont="1" applyFill="1" applyAlignment="1">
      <alignment horizontal="left" vertical="top"/>
    </xf>
    <xf numFmtId="0" fontId="0" fillId="14" borderId="5" xfId="0" applyFill="1" applyBorder="1" applyAlignment="1">
      <alignment horizontal="left" vertical="top"/>
    </xf>
    <xf numFmtId="0" fontId="2" fillId="6" borderId="7" xfId="0" applyFont="1" applyFill="1" applyBorder="1" applyAlignment="1">
      <alignment vertical="center" shrinkToFit="1"/>
    </xf>
    <xf numFmtId="49" fontId="12" fillId="0" borderId="0" xfId="6" applyNumberFormat="1" applyFont="1" applyAlignment="1">
      <alignment vertical="top"/>
    </xf>
    <xf numFmtId="49" fontId="6" fillId="0" borderId="0" xfId="6" applyNumberFormat="1" applyFont="1" applyAlignment="1">
      <alignment vertical="top"/>
    </xf>
    <xf numFmtId="49" fontId="57" fillId="0" borderId="0" xfId="6" applyNumberFormat="1" applyFont="1" applyAlignment="1">
      <alignment vertical="top"/>
    </xf>
    <xf numFmtId="49" fontId="30" fillId="0" borderId="0" xfId="6" applyNumberFormat="1" applyFont="1" applyAlignment="1">
      <alignment vertical="top"/>
    </xf>
    <xf numFmtId="49" fontId="35" fillId="0" borderId="0" xfId="6" applyNumberFormat="1" applyFont="1" applyAlignment="1">
      <alignment horizontal="center"/>
    </xf>
    <xf numFmtId="49" fontId="35" fillId="0" borderId="0" xfId="6" applyNumberFormat="1" applyFont="1" applyAlignment="1">
      <alignment horizontal="left"/>
    </xf>
    <xf numFmtId="49" fontId="15" fillId="0" borderId="0" xfId="6" applyNumberFormat="1" applyFont="1" applyAlignment="1">
      <alignment horizontal="left"/>
    </xf>
    <xf numFmtId="0" fontId="6" fillId="0" borderId="0" xfId="6" applyFont="1" applyAlignment="1">
      <alignment vertical="top"/>
    </xf>
    <xf numFmtId="0" fontId="6" fillId="6" borderId="0" xfId="6" applyFont="1" applyFill="1" applyAlignment="1">
      <alignment vertical="top"/>
    </xf>
    <xf numFmtId="0" fontId="70" fillId="12" borderId="0" xfId="6" applyFont="1" applyFill="1" applyAlignment="1">
      <alignment horizontal="center" vertical="center"/>
    </xf>
    <xf numFmtId="0" fontId="31" fillId="0" borderId="0" xfId="6" applyFont="1"/>
    <xf numFmtId="49" fontId="14" fillId="0" borderId="0" xfId="6" applyNumberFormat="1" applyFont="1" applyAlignment="1">
      <alignment horizontal="left"/>
    </xf>
    <xf numFmtId="49" fontId="31" fillId="0" borderId="0" xfId="6" applyNumberFormat="1" applyFont="1"/>
    <xf numFmtId="49" fontId="19" fillId="0" borderId="0" xfId="6" applyNumberFormat="1" applyFont="1"/>
    <xf numFmtId="49" fontId="16" fillId="0" borderId="0" xfId="6" applyNumberFormat="1" applyFont="1"/>
    <xf numFmtId="0" fontId="19" fillId="0" borderId="0" xfId="6" applyFont="1"/>
    <xf numFmtId="49" fontId="2" fillId="3" borderId="0" xfId="6" applyNumberFormat="1" applyFill="1"/>
    <xf numFmtId="0" fontId="2" fillId="3" borderId="0" xfId="6" applyFill="1"/>
    <xf numFmtId="0" fontId="2" fillId="3" borderId="0" xfId="6" applyFill="1" applyAlignment="1">
      <alignment horizontal="center"/>
    </xf>
    <xf numFmtId="0" fontId="2" fillId="0" borderId="0" xfId="6"/>
    <xf numFmtId="49" fontId="23" fillId="2" borderId="0" xfId="6" applyNumberFormat="1" applyFont="1" applyFill="1" applyAlignment="1">
      <alignment vertical="center"/>
    </xf>
    <xf numFmtId="49" fontId="33" fillId="2" borderId="0" xfId="6" applyNumberFormat="1" applyFont="1" applyFill="1" applyAlignment="1">
      <alignment vertical="center"/>
    </xf>
    <xf numFmtId="49" fontId="24" fillId="2" borderId="0" xfId="6" applyNumberFormat="1" applyFont="1" applyFill="1" applyAlignment="1">
      <alignment horizontal="right" vertical="center"/>
    </xf>
    <xf numFmtId="0" fontId="11" fillId="0" borderId="0" xfId="6" applyFont="1" applyAlignment="1">
      <alignment vertical="center"/>
    </xf>
    <xf numFmtId="14" fontId="17" fillId="0" borderId="6" xfId="6" applyNumberFormat="1" applyFont="1" applyBorder="1" applyAlignment="1">
      <alignment horizontal="left" vertical="center"/>
    </xf>
    <xf numFmtId="49" fontId="17" fillId="0" borderId="6" xfId="6" applyNumberFormat="1" applyFont="1" applyBorder="1" applyAlignment="1">
      <alignment vertical="center"/>
    </xf>
    <xf numFmtId="49" fontId="2" fillId="0" borderId="6" xfId="6" applyNumberFormat="1" applyBorder="1" applyAlignment="1">
      <alignment vertical="center"/>
    </xf>
    <xf numFmtId="49" fontId="38" fillId="0" borderId="6" xfId="6" applyNumberFormat="1" applyFont="1" applyBorder="1" applyAlignment="1">
      <alignment vertical="center"/>
    </xf>
    <xf numFmtId="49" fontId="17" fillId="0" borderId="6" xfId="7" applyNumberFormat="1" applyFont="1" applyBorder="1" applyAlignment="1" applyProtection="1">
      <alignment vertical="center"/>
      <protection locked="0"/>
    </xf>
    <xf numFmtId="0" fontId="18" fillId="0" borderId="6" xfId="6" applyFont="1" applyBorder="1" applyAlignment="1">
      <alignment horizontal="left" vertical="center"/>
    </xf>
    <xf numFmtId="49" fontId="18" fillId="0" borderId="6" xfId="6" applyNumberFormat="1" applyFont="1" applyBorder="1" applyAlignment="1">
      <alignment horizontal="right" vertical="center"/>
    </xf>
    <xf numFmtId="0" fontId="17" fillId="0" borderId="0" xfId="6" applyFont="1" applyAlignment="1">
      <alignment vertical="center"/>
    </xf>
    <xf numFmtId="49" fontId="10" fillId="2" borderId="0" xfId="6" applyNumberFormat="1" applyFont="1" applyFill="1" applyAlignment="1">
      <alignment horizontal="right" vertical="center"/>
    </xf>
    <xf numFmtId="49" fontId="10" fillId="2" borderId="0" xfId="6" applyNumberFormat="1" applyFont="1" applyFill="1" applyAlignment="1">
      <alignment horizontal="center" vertical="center"/>
    </xf>
    <xf numFmtId="49" fontId="10" fillId="2" borderId="0" xfId="6" applyNumberFormat="1" applyFont="1" applyFill="1" applyAlignment="1">
      <alignment horizontal="center" vertical="center" shrinkToFit="1"/>
    </xf>
    <xf numFmtId="49" fontId="10" fillId="2" borderId="0" xfId="6" applyNumberFormat="1" applyFont="1" applyFill="1" applyAlignment="1">
      <alignment horizontal="left" vertical="center"/>
    </xf>
    <xf numFmtId="49" fontId="37" fillId="2" borderId="0" xfId="6" applyNumberFormat="1" applyFont="1" applyFill="1" applyAlignment="1">
      <alignment horizontal="center" vertical="center"/>
    </xf>
    <xf numFmtId="49" fontId="37" fillId="2" borderId="0" xfId="6" applyNumberFormat="1" applyFont="1" applyFill="1" applyAlignment="1">
      <alignment vertical="center"/>
    </xf>
    <xf numFmtId="49" fontId="74" fillId="2" borderId="0" xfId="6" applyNumberFormat="1" applyFont="1" applyFill="1" applyAlignment="1">
      <alignment horizontal="right" vertical="center"/>
    </xf>
    <xf numFmtId="0" fontId="74" fillId="2" borderId="0" xfId="6" applyFont="1" applyFill="1" applyAlignment="1">
      <alignment horizontal="center" vertical="center"/>
    </xf>
    <xf numFmtId="0" fontId="74" fillId="2" borderId="0" xfId="6" applyFont="1" applyFill="1" applyAlignment="1">
      <alignment horizontal="right" vertical="center"/>
    </xf>
    <xf numFmtId="0" fontId="74" fillId="2" borderId="0" xfId="6" applyFont="1" applyFill="1" applyAlignment="1">
      <alignment horizontal="left" vertical="center"/>
    </xf>
    <xf numFmtId="0" fontId="74" fillId="2" borderId="0" xfId="6" applyFont="1" applyFill="1" applyAlignment="1">
      <alignment vertical="center"/>
    </xf>
    <xf numFmtId="0" fontId="75" fillId="2" borderId="0" xfId="6" applyFont="1" applyFill="1" applyAlignment="1">
      <alignment horizontal="center" vertical="center"/>
    </xf>
    <xf numFmtId="0" fontId="75" fillId="2" borderId="0" xfId="6" applyFont="1" applyFill="1" applyAlignment="1">
      <alignment vertical="center"/>
    </xf>
    <xf numFmtId="0" fontId="74" fillId="0" borderId="0" xfId="6" applyFont="1" applyAlignment="1">
      <alignment vertical="center"/>
    </xf>
    <xf numFmtId="0" fontId="74" fillId="3" borderId="0" xfId="6" applyFont="1" applyFill="1"/>
    <xf numFmtId="0" fontId="74" fillId="3" borderId="0" xfId="6" applyFont="1" applyFill="1" applyAlignment="1">
      <alignment horizontal="center"/>
    </xf>
    <xf numFmtId="0" fontId="74" fillId="0" borderId="0" xfId="6" applyFont="1"/>
    <xf numFmtId="49" fontId="39" fillId="2" borderId="0" xfId="6" applyNumberFormat="1" applyFont="1" applyFill="1" applyAlignment="1">
      <alignment horizontal="center" vertical="center"/>
    </xf>
    <xf numFmtId="0" fontId="40" fillId="0" borderId="7" xfId="6" applyFont="1" applyBorder="1" applyAlignment="1">
      <alignment horizontal="center" vertical="center"/>
    </xf>
    <xf numFmtId="0" fontId="40" fillId="0" borderId="7" xfId="6" applyFont="1" applyBorder="1" applyAlignment="1">
      <alignment horizontal="center" vertical="center" shrinkToFit="1"/>
    </xf>
    <xf numFmtId="0" fontId="41" fillId="18" borderId="7" xfId="6" applyFont="1" applyFill="1" applyBorder="1" applyAlignment="1">
      <alignment horizontal="center" vertical="center"/>
    </xf>
    <xf numFmtId="0" fontId="39" fillId="0" borderId="7" xfId="6" applyFont="1" applyBorder="1" applyAlignment="1">
      <alignment vertical="center"/>
    </xf>
    <xf numFmtId="0" fontId="42" fillId="0" borderId="7" xfId="6" applyFont="1" applyBorder="1" applyAlignment="1">
      <alignment horizontal="center" vertical="center"/>
    </xf>
    <xf numFmtId="0" fontId="42" fillId="0" borderId="0" xfId="6" applyFont="1" applyAlignment="1">
      <alignment vertical="center"/>
    </xf>
    <xf numFmtId="0" fontId="43" fillId="6" borderId="0" xfId="6" applyFont="1" applyFill="1" applyAlignment="1">
      <alignment vertical="center"/>
    </xf>
    <xf numFmtId="0" fontId="44" fillId="6" borderId="0" xfId="6" applyFont="1" applyFill="1" applyAlignment="1">
      <alignment vertical="center"/>
    </xf>
    <xf numFmtId="49" fontId="43" fillId="6" borderId="0" xfId="6" applyNumberFormat="1" applyFont="1" applyFill="1" applyAlignment="1">
      <alignment vertical="center"/>
    </xf>
    <xf numFmtId="49" fontId="44" fillId="6" borderId="0" xfId="6" applyNumberFormat="1" applyFont="1" applyFill="1" applyAlignment="1">
      <alignment vertical="center"/>
    </xf>
    <xf numFmtId="0" fontId="19" fillId="6" borderId="0" xfId="6" applyFont="1" applyFill="1" applyAlignment="1">
      <alignment vertical="center"/>
    </xf>
    <xf numFmtId="0" fontId="19" fillId="0" borderId="0" xfId="6" applyFont="1" applyAlignment="1">
      <alignment vertical="center"/>
    </xf>
    <xf numFmtId="0" fontId="19" fillId="0" borderId="10" xfId="6" applyFont="1" applyBorder="1" applyAlignment="1">
      <alignment vertical="center"/>
    </xf>
    <xf numFmtId="49" fontId="43" fillId="2" borderId="0" xfId="6" applyNumberFormat="1" applyFont="1" applyFill="1" applyAlignment="1">
      <alignment horizontal="center" vertical="center"/>
    </xf>
    <xf numFmtId="0" fontId="40" fillId="0" borderId="0" xfId="6" applyFont="1" applyAlignment="1">
      <alignment horizontal="center" vertical="center"/>
    </xf>
    <xf numFmtId="0" fontId="40" fillId="0" borderId="0" xfId="6" applyFont="1" applyAlignment="1">
      <alignment horizontal="center" vertical="center" shrinkToFit="1"/>
    </xf>
    <xf numFmtId="0" fontId="43" fillId="0" borderId="0" xfId="6" applyFont="1" applyAlignment="1">
      <alignment horizontal="center" vertical="center"/>
    </xf>
    <xf numFmtId="0" fontId="45" fillId="0" borderId="0" xfId="6" applyFont="1" applyAlignment="1">
      <alignment vertical="center"/>
    </xf>
    <xf numFmtId="0" fontId="46" fillId="0" borderId="0" xfId="6" applyFont="1" applyAlignment="1">
      <alignment vertical="center"/>
    </xf>
    <xf numFmtId="0" fontId="76" fillId="0" borderId="0" xfId="6" applyFont="1" applyAlignment="1">
      <alignment horizontal="right" vertical="center"/>
    </xf>
    <xf numFmtId="0" fontId="47" fillId="7" borderId="19" xfId="6" applyFont="1" applyFill="1" applyBorder="1" applyAlignment="1">
      <alignment horizontal="right" vertical="center"/>
    </xf>
    <xf numFmtId="0" fontId="42" fillId="0" borderId="7" xfId="6" applyFont="1" applyBorder="1" applyAlignment="1">
      <alignment vertical="center"/>
    </xf>
    <xf numFmtId="0" fontId="19" fillId="0" borderId="13" xfId="6" applyFont="1" applyBorder="1" applyAlignment="1">
      <alignment vertical="center"/>
    </xf>
    <xf numFmtId="0" fontId="43" fillId="0" borderId="7" xfId="6" applyFont="1" applyBorder="1" applyAlignment="1">
      <alignment vertical="center"/>
    </xf>
    <xf numFmtId="0" fontId="42" fillId="0" borderId="18" xfId="6" applyFont="1" applyBorder="1" applyAlignment="1">
      <alignment horizontal="center" vertical="center"/>
    </xf>
    <xf numFmtId="0" fontId="42" fillId="0" borderId="17" xfId="6" applyFont="1" applyBorder="1" applyAlignment="1">
      <alignment horizontal="left" vertical="center"/>
    </xf>
    <xf numFmtId="0" fontId="41" fillId="0" borderId="0" xfId="6" applyFont="1" applyAlignment="1">
      <alignment horizontal="center" vertical="center"/>
    </xf>
    <xf numFmtId="0" fontId="42" fillId="0" borderId="0" xfId="6" applyFont="1" applyAlignment="1">
      <alignment horizontal="center" vertical="center"/>
    </xf>
    <xf numFmtId="0" fontId="37" fillId="0" borderId="0" xfId="6" applyFont="1" applyAlignment="1">
      <alignment horizontal="right" vertical="center"/>
    </xf>
    <xf numFmtId="0" fontId="47" fillId="7" borderId="17" xfId="6" applyFont="1" applyFill="1" applyBorder="1" applyAlignment="1">
      <alignment horizontal="right" vertical="center"/>
    </xf>
    <xf numFmtId="49" fontId="42" fillId="0" borderId="7" xfId="6" applyNumberFormat="1" applyFont="1" applyBorder="1" applyAlignment="1">
      <alignment vertical="center"/>
    </xf>
    <xf numFmtId="49" fontId="42" fillId="0" borderId="0" xfId="6" applyNumberFormat="1" applyFont="1" applyAlignment="1">
      <alignment vertical="center"/>
    </xf>
    <xf numFmtId="0" fontId="42" fillId="0" borderId="17" xfId="6" applyFont="1" applyBorder="1" applyAlignment="1">
      <alignment vertical="center"/>
    </xf>
    <xf numFmtId="49" fontId="42" fillId="0" borderId="17" xfId="6" applyNumberFormat="1" applyFont="1" applyBorder="1" applyAlignment="1">
      <alignment vertical="center"/>
    </xf>
    <xf numFmtId="0" fontId="42" fillId="0" borderId="18" xfId="6" applyFont="1" applyBorder="1" applyAlignment="1">
      <alignment vertical="center"/>
    </xf>
    <xf numFmtId="0" fontId="48" fillId="0" borderId="18" xfId="6" applyFont="1" applyBorder="1" applyAlignment="1">
      <alignment horizontal="center" vertical="center"/>
    </xf>
    <xf numFmtId="0" fontId="27" fillId="0" borderId="0" xfId="6" applyFont="1" applyAlignment="1">
      <alignment vertical="center"/>
    </xf>
    <xf numFmtId="0" fontId="49" fillId="0" borderId="0" xfId="6" applyFont="1" applyAlignment="1">
      <alignment vertical="center"/>
    </xf>
    <xf numFmtId="0" fontId="48" fillId="0" borderId="7" xfId="6" applyFont="1" applyBorder="1" applyAlignment="1">
      <alignment horizontal="center" vertical="center"/>
    </xf>
    <xf numFmtId="0" fontId="19" fillId="0" borderId="16" xfId="6" applyFont="1" applyBorder="1" applyAlignment="1">
      <alignment vertical="center"/>
    </xf>
    <xf numFmtId="49" fontId="42" fillId="0" borderId="18" xfId="6" applyNumberFormat="1" applyFont="1" applyBorder="1" applyAlignment="1">
      <alignment vertical="center"/>
    </xf>
    <xf numFmtId="0" fontId="50" fillId="0" borderId="0" xfId="6" applyFont="1" applyAlignment="1">
      <alignment vertical="center"/>
    </xf>
    <xf numFmtId="49" fontId="67" fillId="2" borderId="0" xfId="6" applyNumberFormat="1" applyFont="1" applyFill="1" applyAlignment="1">
      <alignment horizontal="center" vertical="center"/>
    </xf>
    <xf numFmtId="49" fontId="43" fillId="0" borderId="0" xfId="6" applyNumberFormat="1" applyFont="1" applyAlignment="1">
      <alignment horizontal="center" vertical="center"/>
    </xf>
    <xf numFmtId="49" fontId="39" fillId="0" borderId="0" xfId="6" applyNumberFormat="1" applyFont="1" applyAlignment="1">
      <alignment horizontal="center" vertical="center"/>
    </xf>
    <xf numFmtId="0" fontId="43" fillId="0" borderId="0" xfId="6" applyFont="1" applyAlignment="1">
      <alignment vertical="center"/>
    </xf>
    <xf numFmtId="49" fontId="43" fillId="0" borderId="0" xfId="6" applyNumberFormat="1" applyFont="1" applyAlignment="1">
      <alignment vertical="center"/>
    </xf>
    <xf numFmtId="0" fontId="10" fillId="0" borderId="0" xfId="6" applyFont="1" applyAlignment="1">
      <alignment horizontal="right" vertical="center"/>
    </xf>
    <xf numFmtId="0" fontId="43" fillId="0" borderId="0" xfId="6" applyFont="1" applyAlignment="1">
      <alignment horizontal="left" vertical="center"/>
    </xf>
    <xf numFmtId="49" fontId="32" fillId="6" borderId="0" xfId="6" applyNumberFormat="1" applyFont="1" applyFill="1" applyAlignment="1">
      <alignment horizontal="center" vertical="center"/>
    </xf>
    <xf numFmtId="49" fontId="51" fillId="0" borderId="0" xfId="6" applyNumberFormat="1" applyFont="1" applyAlignment="1">
      <alignment vertical="center"/>
    </xf>
    <xf numFmtId="49" fontId="52" fillId="0" borderId="0" xfId="6" applyNumberFormat="1" applyFont="1" applyAlignment="1">
      <alignment horizontal="center" vertical="center"/>
    </xf>
    <xf numFmtId="49" fontId="51" fillId="6" borderId="0" xfId="6" applyNumberFormat="1" applyFont="1" applyFill="1" applyAlignment="1">
      <alignment vertical="center"/>
    </xf>
    <xf numFmtId="49" fontId="52" fillId="6" borderId="0" xfId="6" applyNumberFormat="1" applyFont="1" applyFill="1" applyAlignment="1">
      <alignment vertical="center"/>
    </xf>
    <xf numFmtId="0" fontId="2" fillId="6" borderId="0" xfId="6" applyFill="1" applyAlignment="1">
      <alignment vertical="center"/>
    </xf>
    <xf numFmtId="0" fontId="2" fillId="0" borderId="0" xfId="6" applyAlignment="1">
      <alignment vertical="center"/>
    </xf>
    <xf numFmtId="0" fontId="29" fillId="2" borderId="20" xfId="6" applyFont="1" applyFill="1" applyBorder="1" applyAlignment="1">
      <alignment vertical="center"/>
    </xf>
    <xf numFmtId="0" fontId="29" fillId="2" borderId="21" xfId="6" applyFont="1" applyFill="1" applyBorder="1" applyAlignment="1">
      <alignment vertical="center"/>
    </xf>
    <xf numFmtId="0" fontId="29" fillId="2" borderId="22" xfId="6" applyFont="1" applyFill="1" applyBorder="1" applyAlignment="1">
      <alignment vertical="center"/>
    </xf>
    <xf numFmtId="49" fontId="53" fillId="2" borderId="21" xfId="6" applyNumberFormat="1" applyFont="1" applyFill="1" applyBorder="1" applyAlignment="1">
      <alignment horizontal="center" vertical="center"/>
    </xf>
    <xf numFmtId="49" fontId="53" fillId="2" borderId="21" xfId="6" applyNumberFormat="1" applyFont="1" applyFill="1" applyBorder="1" applyAlignment="1">
      <alignment vertical="center"/>
    </xf>
    <xf numFmtId="49" fontId="53" fillId="2" borderId="21" xfId="6" applyNumberFormat="1" applyFont="1" applyFill="1" applyBorder="1" applyAlignment="1">
      <alignment horizontal="centerContinuous" vertical="center"/>
    </xf>
    <xf numFmtId="49" fontId="53" fillId="2" borderId="22" xfId="6" applyNumberFormat="1" applyFont="1" applyFill="1" applyBorder="1" applyAlignment="1">
      <alignment horizontal="centerContinuous" vertical="center"/>
    </xf>
    <xf numFmtId="49" fontId="54" fillId="2" borderId="21" xfId="6" applyNumberFormat="1" applyFont="1" applyFill="1" applyBorder="1" applyAlignment="1">
      <alignment vertical="center"/>
    </xf>
    <xf numFmtId="49" fontId="54" fillId="2" borderId="22" xfId="6" applyNumberFormat="1" applyFont="1" applyFill="1" applyBorder="1" applyAlignment="1">
      <alignment vertical="center"/>
    </xf>
    <xf numFmtId="49" fontId="29" fillId="2" borderId="21" xfId="6" applyNumberFormat="1" applyFont="1" applyFill="1" applyBorder="1" applyAlignment="1">
      <alignment horizontal="left" vertical="center"/>
    </xf>
    <xf numFmtId="49" fontId="29" fillId="0" borderId="21" xfId="6" applyNumberFormat="1" applyFont="1" applyBorder="1" applyAlignment="1">
      <alignment horizontal="left" vertical="center"/>
    </xf>
    <xf numFmtId="49" fontId="54" fillId="6" borderId="22" xfId="6" applyNumberFormat="1" applyFont="1" applyFill="1" applyBorder="1" applyAlignment="1">
      <alignment vertical="center"/>
    </xf>
    <xf numFmtId="0" fontId="10" fillId="0" borderId="0" xfId="6" applyFont="1" applyAlignment="1">
      <alignment vertical="center"/>
    </xf>
    <xf numFmtId="49" fontId="10" fillId="0" borderId="24" xfId="6" applyNumberFormat="1" applyFont="1" applyBorder="1" applyAlignment="1">
      <alignment vertical="center"/>
    </xf>
    <xf numFmtId="49" fontId="10" fillId="0" borderId="25" xfId="6" applyNumberFormat="1" applyFont="1" applyBorder="1" applyAlignment="1">
      <alignment vertical="center"/>
    </xf>
    <xf numFmtId="49" fontId="10" fillId="0" borderId="25" xfId="6" applyNumberFormat="1" applyFont="1" applyBorder="1" applyAlignment="1">
      <alignment horizontal="right" vertical="center"/>
    </xf>
    <xf numFmtId="49" fontId="10" fillId="0" borderId="19" xfId="6" applyNumberFormat="1" applyFont="1" applyBorder="1" applyAlignment="1">
      <alignment horizontal="right" vertical="center"/>
    </xf>
    <xf numFmtId="49" fontId="10" fillId="0" borderId="0" xfId="6" applyNumberFormat="1" applyFont="1" applyAlignment="1">
      <alignment horizontal="center" vertical="center"/>
    </xf>
    <xf numFmtId="0" fontId="10" fillId="6" borderId="0" xfId="6" applyFont="1" applyFill="1" applyAlignment="1">
      <alignment vertical="center"/>
    </xf>
    <xf numFmtId="49" fontId="10" fillId="6" borderId="0" xfId="6" applyNumberFormat="1" applyFont="1" applyFill="1" applyAlignment="1">
      <alignment horizontal="center" vertical="center"/>
    </xf>
    <xf numFmtId="49" fontId="10" fillId="6" borderId="17" xfId="6" applyNumberFormat="1" applyFont="1" applyFill="1" applyBorder="1" applyAlignment="1">
      <alignment vertical="center"/>
    </xf>
    <xf numFmtId="49" fontId="34" fillId="0" borderId="0" xfId="6" applyNumberFormat="1" applyFont="1" applyAlignment="1">
      <alignment horizontal="center" vertical="center"/>
    </xf>
    <xf numFmtId="49" fontId="10" fillId="0" borderId="0" xfId="6" applyNumberFormat="1" applyFont="1" applyAlignment="1">
      <alignment vertical="center"/>
    </xf>
    <xf numFmtId="49" fontId="37" fillId="0" borderId="0" xfId="6" applyNumberFormat="1" applyFont="1" applyAlignment="1">
      <alignment vertical="center"/>
    </xf>
    <xf numFmtId="49" fontId="37" fillId="0" borderId="17" xfId="6" applyNumberFormat="1" applyFont="1" applyBorder="1" applyAlignment="1">
      <alignment vertical="center"/>
    </xf>
    <xf numFmtId="49" fontId="29" fillId="2" borderId="24" xfId="6" applyNumberFormat="1" applyFont="1" applyFill="1" applyBorder="1" applyAlignment="1">
      <alignment vertical="center"/>
    </xf>
    <xf numFmtId="49" fontId="29" fillId="2" borderId="25" xfId="6" applyNumberFormat="1" applyFont="1" applyFill="1" applyBorder="1" applyAlignment="1">
      <alignment vertical="center"/>
    </xf>
    <xf numFmtId="49" fontId="37" fillId="2" borderId="17" xfId="6" applyNumberFormat="1" applyFont="1" applyFill="1" applyBorder="1" applyAlignment="1">
      <alignment vertical="center"/>
    </xf>
    <xf numFmtId="49" fontId="10" fillId="0" borderId="26" xfId="6" applyNumberFormat="1" applyFont="1" applyBorder="1" applyAlignment="1">
      <alignment vertical="center"/>
    </xf>
    <xf numFmtId="49" fontId="10" fillId="0" borderId="7" xfId="6" applyNumberFormat="1" applyFont="1" applyBorder="1" applyAlignment="1">
      <alignment vertical="center"/>
    </xf>
    <xf numFmtId="49" fontId="10" fillId="0" borderId="7" xfId="6" applyNumberFormat="1" applyFont="1" applyBorder="1" applyAlignment="1">
      <alignment horizontal="right" vertical="center"/>
    </xf>
    <xf numFmtId="49" fontId="10" fillId="0" borderId="18" xfId="6" applyNumberFormat="1" applyFont="1" applyBorder="1" applyAlignment="1">
      <alignment horizontal="right" vertical="center"/>
    </xf>
    <xf numFmtId="0" fontId="10" fillId="0" borderId="7" xfId="6" applyFont="1" applyBorder="1" applyAlignment="1">
      <alignment vertical="center"/>
    </xf>
    <xf numFmtId="49" fontId="37" fillId="0" borderId="7" xfId="6" applyNumberFormat="1" applyFont="1" applyBorder="1" applyAlignment="1">
      <alignment vertical="center"/>
    </xf>
    <xf numFmtId="49" fontId="37" fillId="0" borderId="18" xfId="6" applyNumberFormat="1" applyFont="1" applyBorder="1" applyAlignment="1">
      <alignment vertical="center"/>
    </xf>
    <xf numFmtId="49" fontId="10" fillId="2" borderId="24" xfId="6" applyNumberFormat="1" applyFont="1" applyFill="1" applyBorder="1" applyAlignment="1">
      <alignment vertical="center"/>
    </xf>
    <xf numFmtId="49" fontId="10" fillId="2" borderId="25" xfId="6" applyNumberFormat="1" applyFont="1" applyFill="1" applyBorder="1" applyAlignment="1">
      <alignment vertical="center"/>
    </xf>
    <xf numFmtId="49" fontId="10" fillId="2" borderId="25" xfId="6" applyNumberFormat="1" applyFont="1" applyFill="1" applyBorder="1" applyAlignment="1">
      <alignment horizontal="right" vertical="center"/>
    </xf>
    <xf numFmtId="49" fontId="10" fillId="2" borderId="19" xfId="6" applyNumberFormat="1" applyFont="1" applyFill="1" applyBorder="1" applyAlignment="1">
      <alignment horizontal="right" vertical="center"/>
    </xf>
    <xf numFmtId="0" fontId="10" fillId="2" borderId="23" xfId="6" applyFont="1" applyFill="1" applyBorder="1" applyAlignment="1">
      <alignment vertical="center"/>
    </xf>
    <xf numFmtId="49" fontId="10" fillId="2" borderId="17" xfId="6" applyNumberFormat="1" applyFont="1" applyFill="1" applyBorder="1" applyAlignment="1">
      <alignment horizontal="right" vertical="center"/>
    </xf>
    <xf numFmtId="0" fontId="29" fillId="2" borderId="23" xfId="6" applyFont="1" applyFill="1" applyBorder="1" applyAlignment="1">
      <alignment vertical="center"/>
    </xf>
    <xf numFmtId="0" fontId="29" fillId="2" borderId="0" xfId="6" applyFont="1" applyFill="1" applyAlignment="1">
      <alignment vertical="center"/>
    </xf>
    <xf numFmtId="0" fontId="29" fillId="2" borderId="17" xfId="6" applyFont="1" applyFill="1" applyBorder="1" applyAlignment="1">
      <alignment vertical="center"/>
    </xf>
    <xf numFmtId="49" fontId="10" fillId="2" borderId="23" xfId="6" applyNumberFormat="1" applyFont="1" applyFill="1" applyBorder="1" applyAlignment="1">
      <alignment vertical="center"/>
    </xf>
    <xf numFmtId="49" fontId="10" fillId="2" borderId="0" xfId="6" applyNumberFormat="1" applyFont="1" applyFill="1" applyAlignment="1">
      <alignment vertical="center"/>
    </xf>
    <xf numFmtId="0" fontId="10" fillId="2" borderId="0" xfId="6" applyFont="1" applyFill="1" applyAlignment="1">
      <alignment horizontal="right" vertical="center"/>
    </xf>
    <xf numFmtId="0" fontId="10" fillId="2" borderId="17" xfId="6" applyFont="1" applyFill="1" applyBorder="1" applyAlignment="1">
      <alignment horizontal="right" vertical="center"/>
    </xf>
    <xf numFmtId="49" fontId="10" fillId="2" borderId="26" xfId="6" applyNumberFormat="1" applyFont="1" applyFill="1" applyBorder="1" applyAlignment="1">
      <alignment vertical="center"/>
    </xf>
    <xf numFmtId="49" fontId="10" fillId="2" borderId="7" xfId="6" applyNumberFormat="1" applyFont="1" applyFill="1" applyBorder="1" applyAlignment="1">
      <alignment vertical="center"/>
    </xf>
    <xf numFmtId="0" fontId="10" fillId="2" borderId="7" xfId="6" applyFont="1" applyFill="1" applyBorder="1" applyAlignment="1">
      <alignment horizontal="right" vertical="center"/>
    </xf>
    <xf numFmtId="0" fontId="10" fillId="2" borderId="18" xfId="6" applyFont="1" applyFill="1" applyBorder="1" applyAlignment="1">
      <alignment horizontal="right" vertical="center"/>
    </xf>
    <xf numFmtId="49" fontId="10" fillId="0" borderId="7" xfId="6" applyNumberFormat="1" applyFont="1" applyBorder="1" applyAlignment="1">
      <alignment horizontal="center" vertical="center"/>
    </xf>
    <xf numFmtId="0" fontId="10" fillId="6" borderId="7" xfId="6" applyFont="1" applyFill="1" applyBorder="1" applyAlignment="1">
      <alignment vertical="center"/>
    </xf>
    <xf numFmtId="49" fontId="10" fillId="6" borderId="7" xfId="6" applyNumberFormat="1" applyFont="1" applyFill="1" applyBorder="1" applyAlignment="1">
      <alignment horizontal="center" vertical="center"/>
    </xf>
    <xf numFmtId="49" fontId="10" fillId="6" borderId="18" xfId="6" applyNumberFormat="1" applyFont="1" applyFill="1" applyBorder="1" applyAlignment="1">
      <alignment vertical="center"/>
    </xf>
    <xf numFmtId="49" fontId="34" fillId="0" borderId="7" xfId="6" applyNumberFormat="1" applyFont="1" applyBorder="1" applyAlignment="1">
      <alignment horizontal="center" vertical="center"/>
    </xf>
    <xf numFmtId="0" fontId="47" fillId="7" borderId="18" xfId="6" applyFont="1" applyFill="1" applyBorder="1" applyAlignment="1">
      <alignment horizontal="right" vertical="center"/>
    </xf>
    <xf numFmtId="0" fontId="37" fillId="0" borderId="0" xfId="6" applyFont="1"/>
    <xf numFmtId="0" fontId="16" fillId="0" borderId="0" xfId="6" applyFont="1"/>
    <xf numFmtId="49" fontId="12" fillId="6" borderId="0" xfId="6" applyNumberFormat="1" applyFont="1" applyFill="1" applyAlignment="1">
      <alignment vertical="top"/>
    </xf>
    <xf numFmtId="49" fontId="6" fillId="6" borderId="0" xfId="6" applyNumberFormat="1" applyFont="1" applyFill="1" applyAlignment="1">
      <alignment vertical="top"/>
    </xf>
    <xf numFmtId="49" fontId="57" fillId="6" borderId="0" xfId="6" applyNumberFormat="1" applyFont="1" applyFill="1" applyAlignment="1">
      <alignment vertical="top"/>
    </xf>
    <xf numFmtId="49" fontId="30" fillId="6" borderId="0" xfId="6" applyNumberFormat="1" applyFont="1" applyFill="1" applyAlignment="1">
      <alignment vertical="top"/>
    </xf>
    <xf numFmtId="49" fontId="35" fillId="6" borderId="0" xfId="6" applyNumberFormat="1" applyFont="1" applyFill="1" applyAlignment="1">
      <alignment horizontal="center"/>
    </xf>
    <xf numFmtId="49" fontId="35" fillId="6" borderId="0" xfId="6" applyNumberFormat="1" applyFont="1" applyFill="1" applyAlignment="1">
      <alignment horizontal="left"/>
    </xf>
    <xf numFmtId="49" fontId="15" fillId="6" borderId="0" xfId="6" applyNumberFormat="1" applyFont="1" applyFill="1" applyAlignment="1">
      <alignment horizontal="left"/>
    </xf>
    <xf numFmtId="0" fontId="2" fillId="6" borderId="0" xfId="6" applyFill="1" applyAlignment="1">
      <alignment horizontal="center" vertical="center"/>
    </xf>
    <xf numFmtId="0" fontId="31" fillId="6" borderId="0" xfId="6" applyFont="1" applyFill="1"/>
    <xf numFmtId="49" fontId="14" fillId="6" borderId="0" xfId="6" applyNumberFormat="1" applyFont="1" applyFill="1" applyAlignment="1">
      <alignment horizontal="left"/>
    </xf>
    <xf numFmtId="49" fontId="31" fillId="6" borderId="0" xfId="6" applyNumberFormat="1" applyFont="1" applyFill="1"/>
    <xf numFmtId="49" fontId="19" fillId="6" borderId="0" xfId="6" applyNumberFormat="1" applyFont="1" applyFill="1"/>
    <xf numFmtId="49" fontId="16" fillId="6" borderId="0" xfId="6" applyNumberFormat="1" applyFont="1" applyFill="1"/>
    <xf numFmtId="0" fontId="19" fillId="6" borderId="0" xfId="6" applyFont="1" applyFill="1"/>
    <xf numFmtId="0" fontId="2" fillId="6" borderId="0" xfId="6" applyFill="1"/>
    <xf numFmtId="0" fontId="11" fillId="6" borderId="0" xfId="6" applyFont="1" applyFill="1" applyAlignment="1">
      <alignment vertical="center"/>
    </xf>
    <xf numFmtId="14" fontId="17" fillId="6" borderId="6" xfId="6" applyNumberFormat="1" applyFont="1" applyFill="1" applyBorder="1" applyAlignment="1">
      <alignment horizontal="left" vertical="center"/>
    </xf>
    <xf numFmtId="49" fontId="17" fillId="6" borderId="6" xfId="6" applyNumberFormat="1" applyFont="1" applyFill="1" applyBorder="1" applyAlignment="1">
      <alignment vertical="center"/>
    </xf>
    <xf numFmtId="49" fontId="2" fillId="6" borderId="6" xfId="6" applyNumberFormat="1" applyFill="1" applyBorder="1" applyAlignment="1">
      <alignment vertical="center"/>
    </xf>
    <xf numFmtId="49" fontId="38" fillId="6" borderId="6" xfId="6" applyNumberFormat="1" applyFont="1" applyFill="1" applyBorder="1" applyAlignment="1">
      <alignment vertical="center"/>
    </xf>
    <xf numFmtId="49" fontId="17" fillId="6" borderId="6" xfId="7" applyNumberFormat="1" applyFont="1" applyFill="1" applyBorder="1" applyAlignment="1" applyProtection="1">
      <alignment vertical="center"/>
      <protection locked="0"/>
    </xf>
    <xf numFmtId="0" fontId="18" fillId="6" borderId="6" xfId="6" applyFont="1" applyFill="1" applyBorder="1" applyAlignment="1">
      <alignment horizontal="left" vertical="center"/>
    </xf>
    <xf numFmtId="49" fontId="18" fillId="6" borderId="6" xfId="6" applyNumberFormat="1" applyFont="1" applyFill="1" applyBorder="1" applyAlignment="1">
      <alignment horizontal="right" vertical="center"/>
    </xf>
    <xf numFmtId="0" fontId="17" fillId="6" borderId="0" xfId="6" applyFont="1" applyFill="1" applyAlignment="1">
      <alignment vertical="center"/>
    </xf>
    <xf numFmtId="0" fontId="74" fillId="6" borderId="0" xfId="6" applyFont="1" applyFill="1" applyAlignment="1">
      <alignment vertical="center"/>
    </xf>
    <xf numFmtId="0" fontId="74" fillId="6" borderId="0" xfId="6" applyFont="1" applyFill="1"/>
    <xf numFmtId="0" fontId="40" fillId="6" borderId="7" xfId="6" applyFont="1" applyFill="1" applyBorder="1" applyAlignment="1">
      <alignment horizontal="center" vertical="center"/>
    </xf>
    <xf numFmtId="0" fontId="40" fillId="6" borderId="7" xfId="6" applyFont="1" applyFill="1" applyBorder="1" applyAlignment="1">
      <alignment horizontal="center" vertical="center" shrinkToFit="1"/>
    </xf>
    <xf numFmtId="0" fontId="41" fillId="6" borderId="7" xfId="6" applyFont="1" applyFill="1" applyBorder="1" applyAlignment="1">
      <alignment horizontal="center" vertical="center"/>
    </xf>
    <xf numFmtId="0" fontId="39" fillId="6" borderId="7" xfId="6" applyFont="1" applyFill="1" applyBorder="1" applyAlignment="1">
      <alignment vertical="center"/>
    </xf>
    <xf numFmtId="0" fontId="42" fillId="6" borderId="7" xfId="6" applyFont="1" applyFill="1" applyBorder="1" applyAlignment="1">
      <alignment horizontal="center" vertical="center"/>
    </xf>
    <xf numFmtId="0" fontId="42" fillId="6" borderId="0" xfId="6" applyFont="1" applyFill="1" applyAlignment="1">
      <alignment vertical="center"/>
    </xf>
    <xf numFmtId="0" fontId="19" fillId="6" borderId="10" xfId="6" applyFont="1" applyFill="1" applyBorder="1" applyAlignment="1">
      <alignment vertical="center"/>
    </xf>
    <xf numFmtId="0" fontId="40" fillId="6" borderId="0" xfId="6" applyFont="1" applyFill="1" applyAlignment="1">
      <alignment horizontal="center" vertical="center"/>
    </xf>
    <xf numFmtId="0" fontId="40" fillId="6" borderId="0" xfId="6" applyFont="1" applyFill="1" applyAlignment="1">
      <alignment horizontal="center" vertical="center" shrinkToFit="1"/>
    </xf>
    <xf numFmtId="0" fontId="43" fillId="6" borderId="0" xfId="6" applyFont="1" applyFill="1" applyAlignment="1">
      <alignment horizontal="center" vertical="center"/>
    </xf>
    <xf numFmtId="0" fontId="45" fillId="6" borderId="0" xfId="6" applyFont="1" applyFill="1" applyAlignment="1">
      <alignment vertical="center"/>
    </xf>
    <xf numFmtId="0" fontId="46" fillId="6" borderId="0" xfId="6" applyFont="1" applyFill="1" applyAlignment="1">
      <alignment vertical="center"/>
    </xf>
    <xf numFmtId="0" fontId="76" fillId="6" borderId="0" xfId="6" applyFont="1" applyFill="1" applyAlignment="1">
      <alignment horizontal="right" vertical="center"/>
    </xf>
    <xf numFmtId="0" fontId="42" fillId="6" borderId="7" xfId="6" applyFont="1" applyFill="1" applyBorder="1" applyAlignment="1">
      <alignment vertical="center"/>
    </xf>
    <xf numFmtId="0" fontId="19" fillId="6" borderId="13" xfId="6" applyFont="1" applyFill="1" applyBorder="1" applyAlignment="1">
      <alignment vertical="center"/>
    </xf>
    <xf numFmtId="0" fontId="66" fillId="6" borderId="7" xfId="6" applyFont="1" applyFill="1" applyBorder="1" applyAlignment="1">
      <alignment horizontal="center" vertical="center"/>
    </xf>
    <xf numFmtId="0" fontId="40" fillId="6" borderId="7" xfId="6" applyFont="1" applyFill="1" applyBorder="1" applyAlignment="1">
      <alignment vertical="center"/>
    </xf>
    <xf numFmtId="0" fontId="42" fillId="6" borderId="18" xfId="6" applyFont="1" applyFill="1" applyBorder="1" applyAlignment="1">
      <alignment horizontal="center" vertical="center"/>
    </xf>
    <xf numFmtId="0" fontId="42" fillId="6" borderId="17" xfId="6" applyFont="1" applyFill="1" applyBorder="1" applyAlignment="1">
      <alignment horizontal="left" vertical="center"/>
    </xf>
    <xf numFmtId="0" fontId="66" fillId="6" borderId="0" xfId="6" applyFont="1" applyFill="1" applyAlignment="1">
      <alignment horizontal="center" vertical="center"/>
    </xf>
    <xf numFmtId="0" fontId="42" fillId="6" borderId="0" xfId="6" applyFont="1" applyFill="1" applyAlignment="1">
      <alignment horizontal="center" vertical="center"/>
    </xf>
    <xf numFmtId="49" fontId="42" fillId="6" borderId="7" xfId="6" applyNumberFormat="1" applyFont="1" applyFill="1" applyBorder="1" applyAlignment="1">
      <alignment vertical="center"/>
    </xf>
    <xf numFmtId="49" fontId="42" fillId="6" borderId="0" xfId="6" applyNumberFormat="1" applyFont="1" applyFill="1" applyAlignment="1">
      <alignment vertical="center"/>
    </xf>
    <xf numFmtId="0" fontId="42" fillId="6" borderId="17" xfId="6" applyFont="1" applyFill="1" applyBorder="1" applyAlignment="1">
      <alignment vertical="center"/>
    </xf>
    <xf numFmtId="49" fontId="42" fillId="6" borderId="17" xfId="6" applyNumberFormat="1" applyFont="1" applyFill="1" applyBorder="1" applyAlignment="1">
      <alignment vertical="center"/>
    </xf>
    <xf numFmtId="0" fontId="42" fillId="6" borderId="18" xfId="6" applyFont="1" applyFill="1" applyBorder="1" applyAlignment="1">
      <alignment vertical="center"/>
    </xf>
    <xf numFmtId="0" fontId="48" fillId="6" borderId="18" xfId="6" applyFont="1" applyFill="1" applyBorder="1" applyAlignment="1">
      <alignment horizontal="center" vertical="center"/>
    </xf>
    <xf numFmtId="49" fontId="40" fillId="2" borderId="0" xfId="6" applyNumberFormat="1" applyFont="1" applyFill="1" applyAlignment="1">
      <alignment horizontal="center" vertical="center"/>
    </xf>
    <xf numFmtId="0" fontId="48" fillId="6" borderId="7" xfId="6" applyFont="1" applyFill="1" applyBorder="1" applyAlignment="1">
      <alignment horizontal="center" vertical="center"/>
    </xf>
    <xf numFmtId="0" fontId="19" fillId="6" borderId="16" xfId="6" applyFont="1" applyFill="1" applyBorder="1" applyAlignment="1">
      <alignment vertical="center"/>
    </xf>
    <xf numFmtId="49" fontId="42" fillId="6" borderId="18" xfId="6" applyNumberFormat="1" applyFont="1" applyFill="1" applyBorder="1" applyAlignment="1">
      <alignment vertical="center"/>
    </xf>
    <xf numFmtId="0" fontId="67" fillId="6" borderId="7" xfId="6" applyFont="1" applyFill="1" applyBorder="1" applyAlignment="1">
      <alignment vertical="center"/>
    </xf>
    <xf numFmtId="49" fontId="39" fillId="6" borderId="0" xfId="6" applyNumberFormat="1" applyFont="1" applyFill="1" applyAlignment="1">
      <alignment horizontal="center" vertical="center"/>
    </xf>
    <xf numFmtId="49" fontId="43" fillId="6" borderId="0" xfId="6" applyNumberFormat="1" applyFont="1" applyFill="1" applyAlignment="1">
      <alignment horizontal="center" vertical="center"/>
    </xf>
    <xf numFmtId="0" fontId="10" fillId="6" borderId="0" xfId="6" applyFont="1" applyFill="1" applyAlignment="1">
      <alignment horizontal="right" vertical="center"/>
    </xf>
    <xf numFmtId="0" fontId="43" fillId="6" borderId="0" xfId="6" applyFont="1" applyFill="1" applyAlignment="1">
      <alignment horizontal="left" vertical="center"/>
    </xf>
    <xf numFmtId="49" fontId="19" fillId="6" borderId="0" xfId="6" applyNumberFormat="1" applyFont="1" applyFill="1" applyAlignment="1">
      <alignment vertical="center"/>
    </xf>
    <xf numFmtId="0" fontId="49" fillId="6" borderId="0" xfId="6" applyFont="1" applyFill="1" applyAlignment="1">
      <alignment vertical="center"/>
    </xf>
    <xf numFmtId="0" fontId="50" fillId="6" borderId="0" xfId="6" applyFont="1" applyFill="1" applyAlignment="1">
      <alignment vertical="center"/>
    </xf>
    <xf numFmtId="0" fontId="43" fillId="14" borderId="0" xfId="6" applyFont="1" applyFill="1" applyAlignment="1">
      <alignment vertical="center"/>
    </xf>
    <xf numFmtId="49" fontId="51" fillId="14" borderId="0" xfId="6" applyNumberFormat="1" applyFont="1" applyFill="1" applyAlignment="1">
      <alignment vertical="center"/>
    </xf>
    <xf numFmtId="0" fontId="72" fillId="6" borderId="0" xfId="6" applyFont="1" applyFill="1" applyAlignment="1">
      <alignment vertical="center"/>
    </xf>
    <xf numFmtId="49" fontId="10" fillId="6" borderId="24" xfId="6" applyNumberFormat="1" applyFont="1" applyFill="1" applyBorder="1" applyAlignment="1">
      <alignment vertical="center"/>
    </xf>
    <xf numFmtId="49" fontId="10" fillId="6" borderId="25" xfId="6" applyNumberFormat="1" applyFont="1" applyFill="1" applyBorder="1" applyAlignment="1">
      <alignment vertical="center"/>
    </xf>
    <xf numFmtId="49" fontId="10" fillId="6" borderId="25" xfId="6" applyNumberFormat="1" applyFont="1" applyFill="1" applyBorder="1" applyAlignment="1">
      <alignment horizontal="right" vertical="center"/>
    </xf>
    <xf numFmtId="49" fontId="10" fillId="6" borderId="19" xfId="6" applyNumberFormat="1" applyFont="1" applyFill="1" applyBorder="1" applyAlignment="1">
      <alignment horizontal="right" vertical="center"/>
    </xf>
    <xf numFmtId="49" fontId="34" fillId="6" borderId="0" xfId="6" applyNumberFormat="1" applyFont="1" applyFill="1" applyAlignment="1">
      <alignment horizontal="center" vertical="center"/>
    </xf>
    <xf numFmtId="49" fontId="10" fillId="6" borderId="0" xfId="6" applyNumberFormat="1" applyFont="1" applyFill="1" applyAlignment="1">
      <alignment vertical="center"/>
    </xf>
    <xf numFmtId="49" fontId="37" fillId="6" borderId="0" xfId="6" applyNumberFormat="1" applyFont="1" applyFill="1" applyAlignment="1">
      <alignment vertical="center"/>
    </xf>
    <xf numFmtId="49" fontId="37" fillId="6" borderId="17" xfId="6" applyNumberFormat="1" applyFont="1" applyFill="1" applyBorder="1" applyAlignment="1">
      <alignment vertical="center"/>
    </xf>
    <xf numFmtId="49" fontId="29" fillId="6" borderId="24" xfId="6" applyNumberFormat="1" applyFont="1" applyFill="1" applyBorder="1" applyAlignment="1">
      <alignment vertical="center"/>
    </xf>
    <xf numFmtId="49" fontId="29" fillId="6" borderId="25" xfId="6" applyNumberFormat="1" applyFont="1" applyFill="1" applyBorder="1" applyAlignment="1">
      <alignment vertical="center"/>
    </xf>
    <xf numFmtId="49" fontId="10" fillId="6" borderId="26" xfId="6" applyNumberFormat="1" applyFont="1" applyFill="1" applyBorder="1" applyAlignment="1">
      <alignment vertical="center"/>
    </xf>
    <xf numFmtId="49" fontId="10" fillId="6" borderId="7" xfId="6" applyNumberFormat="1" applyFont="1" applyFill="1" applyBorder="1" applyAlignment="1">
      <alignment vertical="center"/>
    </xf>
    <xf numFmtId="49" fontId="10" fillId="6" borderId="7" xfId="6" applyNumberFormat="1" applyFont="1" applyFill="1" applyBorder="1" applyAlignment="1">
      <alignment horizontal="right" vertical="center"/>
    </xf>
    <xf numFmtId="49" fontId="10" fillId="6" borderId="18" xfId="6" applyNumberFormat="1" applyFont="1" applyFill="1" applyBorder="1" applyAlignment="1">
      <alignment horizontal="right" vertical="center"/>
    </xf>
    <xf numFmtId="49" fontId="37" fillId="6" borderId="7" xfId="6" applyNumberFormat="1" applyFont="1" applyFill="1" applyBorder="1" applyAlignment="1">
      <alignment vertical="center"/>
    </xf>
    <xf numFmtId="49" fontId="37" fillId="6" borderId="18" xfId="6" applyNumberFormat="1" applyFont="1" applyFill="1" applyBorder="1" applyAlignment="1">
      <alignment vertical="center"/>
    </xf>
    <xf numFmtId="49" fontId="34" fillId="6" borderId="7" xfId="6" applyNumberFormat="1" applyFont="1" applyFill="1" applyBorder="1" applyAlignment="1">
      <alignment horizontal="center" vertical="center"/>
    </xf>
    <xf numFmtId="0" fontId="2" fillId="0" borderId="5" xfId="0" applyFont="1" applyBorder="1" applyAlignment="1">
      <alignment horizontal="left" vertical="top"/>
    </xf>
    <xf numFmtId="0" fontId="61" fillId="15" borderId="5" xfId="0" applyFont="1" applyFill="1" applyBorder="1" applyAlignment="1">
      <alignment horizontal="left" vertical="top"/>
    </xf>
    <xf numFmtId="0" fontId="83" fillId="15" borderId="0" xfId="5" applyFont="1" applyFill="1" applyAlignment="1">
      <alignment horizontal="left" vertical="top"/>
    </xf>
    <xf numFmtId="0" fontId="83" fillId="0" borderId="0" xfId="5" applyFont="1" applyAlignment="1">
      <alignment horizontal="left" vertical="top"/>
    </xf>
    <xf numFmtId="49" fontId="84" fillId="14" borderId="5" xfId="3" applyNumberFormat="1" applyFont="1" applyFill="1" applyBorder="1" applyAlignment="1">
      <alignment horizontal="left" vertical="top"/>
    </xf>
    <xf numFmtId="49" fontId="85" fillId="14" borderId="5" xfId="3" applyNumberFormat="1" applyFont="1" applyFill="1" applyBorder="1" applyAlignment="1">
      <alignment horizontal="left" vertical="top"/>
    </xf>
    <xf numFmtId="49" fontId="86" fillId="14" borderId="5" xfId="3" applyNumberFormat="1" applyFont="1" applyFill="1" applyBorder="1" applyAlignment="1">
      <alignment horizontal="left" vertical="top"/>
    </xf>
    <xf numFmtId="0" fontId="87" fillId="14" borderId="5" xfId="3" applyFont="1" applyFill="1" applyBorder="1" applyAlignment="1">
      <alignment horizontal="left" vertical="top"/>
    </xf>
    <xf numFmtId="0" fontId="1" fillId="0" borderId="0" xfId="3" applyAlignment="1">
      <alignment vertical="top"/>
    </xf>
    <xf numFmtId="49" fontId="1" fillId="0" borderId="0" xfId="3" applyNumberFormat="1" applyAlignment="1">
      <alignment vertical="top"/>
    </xf>
    <xf numFmtId="49" fontId="1" fillId="0" borderId="0" xfId="3" applyNumberFormat="1" applyAlignment="1">
      <alignment horizontal="center" vertical="top"/>
    </xf>
    <xf numFmtId="0" fontId="1" fillId="0" borderId="0" xfId="3" applyAlignment="1">
      <alignment horizontal="right" vertical="top"/>
    </xf>
    <xf numFmtId="0" fontId="85" fillId="0" borderId="0" xfId="3" applyFont="1" applyAlignment="1">
      <alignment horizontal="right" vertical="top"/>
    </xf>
    <xf numFmtId="0" fontId="1" fillId="0" borderId="0" xfId="3" applyAlignment="1">
      <alignment horizontal="right"/>
    </xf>
    <xf numFmtId="49" fontId="84" fillId="16" borderId="5" xfId="3" applyNumberFormat="1" applyFont="1" applyFill="1" applyBorder="1" applyAlignment="1">
      <alignment horizontal="center" vertical="top"/>
    </xf>
    <xf numFmtId="49" fontId="84" fillId="16" borderId="5" xfId="3" applyNumberFormat="1" applyFont="1" applyFill="1" applyBorder="1" applyAlignment="1">
      <alignment horizontal="center" vertical="center" textRotation="90" wrapText="1"/>
    </xf>
    <xf numFmtId="49" fontId="85" fillId="19" borderId="5" xfId="3" applyNumberFormat="1" applyFont="1" applyFill="1" applyBorder="1" applyAlignment="1">
      <alignment horizontal="left" vertical="top"/>
    </xf>
    <xf numFmtId="49" fontId="86" fillId="19" borderId="5" xfId="3" applyNumberFormat="1" applyFont="1" applyFill="1" applyBorder="1" applyAlignment="1">
      <alignment horizontal="left" vertical="top"/>
    </xf>
    <xf numFmtId="0" fontId="87" fillId="19" borderId="5" xfId="3" applyFont="1" applyFill="1" applyBorder="1" applyAlignment="1">
      <alignment horizontal="left" vertical="top"/>
    </xf>
    <xf numFmtId="0" fontId="85" fillId="19" borderId="0" xfId="3" applyFont="1" applyFill="1" applyAlignment="1">
      <alignment horizontal="right" vertical="top"/>
    </xf>
    <xf numFmtId="0" fontId="86" fillId="0" borderId="0" xfId="3" applyFont="1" applyAlignment="1">
      <alignment horizontal="right" vertical="top"/>
    </xf>
    <xf numFmtId="49" fontId="86" fillId="14" borderId="5" xfId="3" applyNumberFormat="1" applyFont="1" applyFill="1" applyBorder="1" applyAlignment="1">
      <alignment horizontal="center" vertical="top"/>
    </xf>
    <xf numFmtId="49" fontId="85" fillId="19" borderId="5" xfId="3" applyNumberFormat="1" applyFont="1" applyFill="1" applyBorder="1" applyAlignment="1">
      <alignment horizontal="center" vertical="top"/>
    </xf>
    <xf numFmtId="49" fontId="85" fillId="14" borderId="5" xfId="3" applyNumberFormat="1" applyFont="1" applyFill="1" applyBorder="1" applyAlignment="1">
      <alignment horizontal="center" vertical="top"/>
    </xf>
    <xf numFmtId="14" fontId="25" fillId="2" borderId="25" xfId="0" applyNumberFormat="1" applyFont="1" applyFill="1" applyBorder="1" applyAlignment="1">
      <alignment horizontal="left" vertical="center" wrapText="1"/>
    </xf>
    <xf numFmtId="0" fontId="84" fillId="0" borderId="5" xfId="3" applyFont="1" applyBorder="1" applyAlignment="1">
      <alignment horizontal="center" vertical="top"/>
    </xf>
    <xf numFmtId="0" fontId="84" fillId="16" borderId="5" xfId="3" applyFont="1" applyFill="1" applyBorder="1" applyAlignment="1">
      <alignment horizontal="center" vertical="top" wrapText="1"/>
    </xf>
    <xf numFmtId="0" fontId="88" fillId="0" borderId="5" xfId="3" applyFont="1" applyBorder="1" applyAlignment="1">
      <alignment horizontal="center" vertical="top" wrapText="1"/>
    </xf>
    <xf numFmtId="0" fontId="85" fillId="0" borderId="5" xfId="3" applyFont="1" applyBorder="1" applyAlignment="1">
      <alignment horizontal="center" vertical="top" wrapText="1"/>
    </xf>
    <xf numFmtId="49" fontId="12" fillId="6" borderId="0" xfId="0" applyNumberFormat="1" applyFont="1" applyFill="1" applyAlignment="1">
      <alignment vertical="top" shrinkToFit="1"/>
    </xf>
    <xf numFmtId="14" fontId="17" fillId="6" borderId="6" xfId="0" applyNumberFormat="1" applyFont="1" applyFill="1" applyBorder="1" applyAlignment="1">
      <alignment horizontal="left" vertical="center"/>
    </xf>
    <xf numFmtId="0" fontId="2" fillId="6" borderId="7" xfId="0" applyFont="1" applyFill="1" applyBorder="1" applyAlignment="1">
      <alignment vertical="center" shrinkToFit="1"/>
    </xf>
    <xf numFmtId="0" fontId="65" fillId="6" borderId="7" xfId="0" applyFont="1" applyFill="1" applyBorder="1" applyAlignment="1">
      <alignment vertical="center" shrinkToFit="1"/>
    </xf>
    <xf numFmtId="0" fontId="0" fillId="2" borderId="5" xfId="0" applyFill="1" applyBorder="1" applyAlignment="1">
      <alignment vertical="center"/>
    </xf>
    <xf numFmtId="0" fontId="0" fillId="0" borderId="5" xfId="0" applyBorder="1" applyAlignment="1">
      <alignment horizontal="center" vertical="center" shrinkToFit="1"/>
    </xf>
    <xf numFmtId="0" fontId="0" fillId="0" borderId="5" xfId="0" applyBorder="1" applyAlignment="1">
      <alignment horizontal="right" vertical="center" shrinkToFit="1"/>
    </xf>
    <xf numFmtId="0" fontId="0" fillId="13" borderId="5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0" fillId="6" borderId="25" xfId="0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4" fontId="17" fillId="0" borderId="6" xfId="6" applyNumberFormat="1" applyFont="1" applyBorder="1" applyAlignment="1">
      <alignment horizontal="left" vertical="center"/>
    </xf>
    <xf numFmtId="14" fontId="17" fillId="6" borderId="6" xfId="6" applyNumberFormat="1" applyFont="1" applyFill="1" applyBorder="1" applyAlignment="1">
      <alignment horizontal="left" vertical="center"/>
    </xf>
  </cellXfs>
  <cellStyles count="8">
    <cellStyle name="Hivatkozás" xfId="1" builtinId="8"/>
    <cellStyle name="Normál" xfId="0" builtinId="0"/>
    <cellStyle name="Normál 2" xfId="3" xr:uid="{D866D353-F2EA-402E-8F19-E5F3F10F0BFC}"/>
    <cellStyle name="Normál 3" xfId="4" xr:uid="{29AE6490-E770-495F-8622-8F52BA135BBB}"/>
    <cellStyle name="Normál 4" xfId="5" xr:uid="{79DB20DF-7BE9-4109-8AA0-5460CB999818}"/>
    <cellStyle name="Normál 4 2" xfId="6" xr:uid="{1D0AFB9A-59F7-4106-8B92-F27F257F8558}"/>
    <cellStyle name="Pénznem" xfId="2" builtinId="4"/>
    <cellStyle name="Pénznem 2" xfId="7" xr:uid="{39EE74FA-7E65-479B-A6DA-58A55686724D}"/>
  </cellStyles>
  <dxfs count="168">
    <dxf>
      <font>
        <i val="0"/>
        <condense val="0"/>
        <extend val="0"/>
        <color indexed="11"/>
      </font>
    </dxf>
    <dxf>
      <font>
        <b/>
        <i val="0"/>
        <condense val="0"/>
        <extend val="0"/>
        <color indexed="11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i val="0"/>
        <condense val="0"/>
        <extend val="0"/>
        <color indexed="11"/>
      </font>
    </dxf>
    <dxf>
      <font>
        <b/>
        <i val="0"/>
        <condense val="0"/>
        <extend val="0"/>
        <color indexed="11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  <color indexed="8"/>
      </font>
      <fill>
        <patternFill patternType="solid">
          <bgColor indexed="42"/>
        </patternFill>
      </fill>
    </dxf>
    <dxf>
      <font>
        <b/>
        <i val="0"/>
        <condense val="0"/>
        <extend val="0"/>
        <color indexed="8"/>
      </font>
      <fill>
        <patternFill patternType="solid">
          <bgColor indexed="42"/>
        </patternFill>
      </fill>
    </dxf>
    <dxf>
      <font>
        <i val="0"/>
        <condense val="0"/>
        <extend val="0"/>
        <color indexed="9"/>
      </font>
    </dxf>
    <dxf>
      <font>
        <i val="0"/>
        <condense val="0"/>
        <extend val="0"/>
        <color indexed="9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i val="0"/>
        <condense val="0"/>
        <extend val="0"/>
        <color indexed="11"/>
      </font>
    </dxf>
    <dxf>
      <font>
        <b/>
        <i val="0"/>
        <condense val="0"/>
        <extend val="0"/>
        <color indexed="11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i val="0"/>
        <condense val="0"/>
        <extend val="0"/>
        <color indexed="11"/>
      </font>
    </dxf>
    <dxf>
      <font>
        <b/>
        <i val="0"/>
        <condense val="0"/>
        <extend val="0"/>
        <color indexed="11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  <color indexed="8"/>
      </font>
      <fill>
        <patternFill patternType="solid">
          <bgColor indexed="42"/>
        </patternFill>
      </fill>
    </dxf>
    <dxf>
      <font>
        <b/>
        <i val="0"/>
        <condense val="0"/>
        <extend val="0"/>
        <color indexed="8"/>
      </font>
      <fill>
        <patternFill patternType="solid">
          <bgColor indexed="42"/>
        </patternFill>
      </fill>
    </dxf>
    <dxf>
      <font>
        <i val="0"/>
        <condense val="0"/>
        <extend val="0"/>
        <color indexed="9"/>
      </font>
    </dxf>
    <dxf>
      <font>
        <i val="0"/>
        <condense val="0"/>
        <extend val="0"/>
        <color indexed="9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i val="0"/>
        <condense val="0"/>
        <extend val="0"/>
        <color indexed="11"/>
      </font>
    </dxf>
    <dxf>
      <font>
        <b/>
        <i val="0"/>
        <condense val="0"/>
        <extend val="0"/>
        <color indexed="11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b val="0"/>
        <i val="0"/>
        <condense val="0"/>
        <extend val="0"/>
      </font>
    </dxf>
    <dxf>
      <font>
        <i val="0"/>
        <condense val="0"/>
        <extend val="0"/>
        <color indexed="11"/>
      </font>
    </dxf>
    <dxf>
      <font>
        <b/>
        <i val="0"/>
        <condense val="0"/>
        <extend val="0"/>
        <color indexed="11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  <color indexed="8"/>
      </font>
      <fill>
        <patternFill patternType="solid">
          <bgColor indexed="42"/>
        </patternFill>
      </fill>
    </dxf>
    <dxf>
      <font>
        <b/>
        <i val="0"/>
        <condense val="0"/>
        <extend val="0"/>
        <color indexed="8"/>
      </font>
      <fill>
        <patternFill patternType="solid">
          <bgColor indexed="42"/>
        </patternFill>
      </fill>
    </dxf>
    <dxf>
      <font>
        <i val="0"/>
        <condense val="0"/>
        <extend val="0"/>
        <color indexed="9"/>
      </font>
    </dxf>
    <dxf>
      <font>
        <i val="0"/>
        <condense val="0"/>
        <extend val="0"/>
        <color indexed="9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i val="0"/>
        <condense val="0"/>
        <extend val="0"/>
        <color indexed="11"/>
      </font>
    </dxf>
    <dxf>
      <font>
        <b/>
        <i val="0"/>
        <condense val="0"/>
        <extend val="0"/>
        <color indexed="11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  <color indexed="8"/>
      </font>
      <fill>
        <patternFill patternType="solid">
          <bgColor indexed="42"/>
        </patternFill>
      </fill>
    </dxf>
    <dxf>
      <font>
        <b/>
        <i val="0"/>
        <condense val="0"/>
        <extend val="0"/>
        <color indexed="8"/>
      </font>
      <fill>
        <patternFill patternType="solid">
          <bgColor indexed="42"/>
        </patternFill>
      </fill>
    </dxf>
    <dxf>
      <font>
        <i val="0"/>
        <condense val="0"/>
        <extend val="0"/>
        <color indexed="9"/>
      </font>
    </dxf>
    <dxf>
      <font>
        <i val="0"/>
        <condense val="0"/>
        <extend val="0"/>
        <color indexed="9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i val="0"/>
        <condense val="0"/>
        <extend val="0"/>
        <color indexed="11"/>
      </font>
    </dxf>
    <dxf>
      <font>
        <b/>
        <i val="0"/>
        <condense val="0"/>
        <extend val="0"/>
        <color indexed="11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  <color indexed="8"/>
      </font>
      <fill>
        <patternFill patternType="solid">
          <bgColor indexed="42"/>
        </patternFill>
      </fill>
    </dxf>
    <dxf>
      <font>
        <b/>
        <i val="0"/>
        <condense val="0"/>
        <extend val="0"/>
        <color indexed="8"/>
      </font>
      <fill>
        <patternFill patternType="solid">
          <bgColor indexed="42"/>
        </patternFill>
      </fill>
    </dxf>
    <dxf>
      <font>
        <i val="0"/>
        <condense val="0"/>
        <extend val="0"/>
        <color indexed="9"/>
      </font>
    </dxf>
    <dxf>
      <font>
        <i val="0"/>
        <condense val="0"/>
        <extend val="0"/>
        <color indexed="9"/>
      </font>
    </dxf>
    <dxf>
      <font>
        <i val="0"/>
        <condense val="0"/>
        <extend val="0"/>
        <color indexed="11"/>
      </font>
    </dxf>
    <dxf>
      <font>
        <b/>
        <i val="0"/>
        <condense val="0"/>
        <extend val="0"/>
        <color indexed="11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i val="0"/>
        <condense val="0"/>
        <extend val="0"/>
        <color indexed="11"/>
      </font>
    </dxf>
    <dxf>
      <font>
        <b/>
        <i val="0"/>
        <condense val="0"/>
        <extend val="0"/>
        <color indexed="11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  <color indexed="8"/>
      </font>
      <fill>
        <patternFill patternType="solid">
          <bgColor indexed="42"/>
        </patternFill>
      </fill>
    </dxf>
    <dxf>
      <font>
        <b/>
        <i val="0"/>
        <condense val="0"/>
        <extend val="0"/>
        <color indexed="8"/>
      </font>
      <fill>
        <patternFill patternType="solid">
          <bgColor indexed="42"/>
        </patternFill>
      </fill>
    </dxf>
    <dxf>
      <font>
        <i val="0"/>
        <condense val="0"/>
        <extend val="0"/>
        <color indexed="9"/>
      </font>
    </dxf>
    <dxf>
      <font>
        <i val="0"/>
        <condense val="0"/>
        <extend val="0"/>
        <color indexed="9"/>
      </font>
    </dxf>
    <dxf>
      <font>
        <i val="0"/>
        <condense val="0"/>
        <extend val="0"/>
        <color indexed="11"/>
      </font>
    </dxf>
    <dxf>
      <font>
        <b/>
        <i val="0"/>
        <condense val="0"/>
        <extend val="0"/>
        <color indexed="11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i val="0"/>
        <condense val="0"/>
        <extend val="0"/>
        <color indexed="11"/>
      </font>
    </dxf>
    <dxf>
      <font>
        <b/>
        <i val="0"/>
        <condense val="0"/>
        <extend val="0"/>
        <color indexed="11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  <color indexed="8"/>
      </font>
      <fill>
        <patternFill patternType="solid">
          <bgColor indexed="42"/>
        </patternFill>
      </fill>
    </dxf>
    <dxf>
      <font>
        <b/>
        <i val="0"/>
        <condense val="0"/>
        <extend val="0"/>
        <color indexed="8"/>
      </font>
      <fill>
        <patternFill patternType="solid">
          <bgColor indexed="42"/>
        </patternFill>
      </fill>
    </dxf>
    <dxf>
      <font>
        <i val="0"/>
        <condense val="0"/>
        <extend val="0"/>
        <color indexed="9"/>
      </font>
    </dxf>
    <dxf>
      <font>
        <i val="0"/>
        <condense val="0"/>
        <extend val="0"/>
        <color indexed="9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i val="0"/>
        <condense val="0"/>
        <extend val="0"/>
        <color indexed="11"/>
      </font>
    </dxf>
    <dxf>
      <font>
        <b/>
        <i val="0"/>
        <condense val="0"/>
        <extend val="0"/>
        <color indexed="11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  <color indexed="8"/>
      </font>
      <fill>
        <patternFill patternType="solid">
          <bgColor indexed="42"/>
        </patternFill>
      </fill>
    </dxf>
    <dxf>
      <font>
        <b/>
        <i val="0"/>
        <condense val="0"/>
        <extend val="0"/>
        <color indexed="8"/>
      </font>
      <fill>
        <patternFill patternType="solid">
          <bgColor indexed="42"/>
        </patternFill>
      </fill>
    </dxf>
    <dxf>
      <font>
        <i val="0"/>
        <condense val="0"/>
        <extend val="0"/>
        <color indexed="9"/>
      </font>
    </dxf>
    <dxf>
      <font>
        <i val="0"/>
        <condense val="0"/>
        <extend val="0"/>
        <color indexed="9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F9933"/>
      <rgbColor rgb="00008000"/>
      <rgbColor rgb="00000080"/>
      <rgbColor rgb="0099FF66"/>
      <rgbColor rgb="00800080"/>
      <rgbColor rgb="00008080"/>
      <rgbColor rgb="00EAEAEA"/>
      <rgbColor rgb="00DDDDDD"/>
      <rgbColor rgb="00FF9933"/>
      <rgbColor rgb="00FFFF66"/>
      <rgbColor rgb="0066FF66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DBFFF0"/>
      <rgbColor rgb="00CCFFFF"/>
      <rgbColor rgb="00FDFFBF"/>
      <rgbColor rgb="00A6CAF0"/>
      <rgbColor rgb="00CCFFCC"/>
      <rgbColor rgb="00CC99FF"/>
      <rgbColor rgb="00E3E3E3"/>
      <rgbColor rgb="003366FF"/>
      <rgbColor rgb="0033CCCC"/>
      <rgbColor rgb="00339933"/>
      <rgbColor rgb="00999933"/>
      <rgbColor rgb="00996633"/>
      <rgbColor rgb="00FFFF66"/>
      <rgbColor rgb="00666699"/>
      <rgbColor rgb="00DDDDDD"/>
      <rgbColor rgb="003333CC"/>
      <rgbColor rgb="00336666"/>
      <rgbColor rgb="00003300"/>
      <rgbColor rgb="00333300"/>
      <rgbColor rgb="00663300"/>
      <rgbColor rgb="00993366"/>
      <rgbColor rgb="00333399"/>
      <rgbColor rgb="00B2B2B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Label" lockText="1"/>
</file>

<file path=xl/ctrlProps/ctrlProp10.xml><?xml version="1.0" encoding="utf-8"?>
<formControlPr xmlns="http://schemas.microsoft.com/office/spreadsheetml/2009/9/main" objectType="Button" lockText="1"/>
</file>

<file path=xl/ctrlProps/ctrlProp11.xml><?xml version="1.0" encoding="utf-8"?>
<formControlPr xmlns="http://schemas.microsoft.com/office/spreadsheetml/2009/9/main" objectType="Button" lockText="1"/>
</file>

<file path=xl/ctrlProps/ctrlProp12.xml><?xml version="1.0" encoding="utf-8"?>
<formControlPr xmlns="http://schemas.microsoft.com/office/spreadsheetml/2009/9/main" objectType="Button" lockText="1"/>
</file>

<file path=xl/ctrlProps/ctrlProp13.xml><?xml version="1.0" encoding="utf-8"?>
<formControlPr xmlns="http://schemas.microsoft.com/office/spreadsheetml/2009/9/main" objectType="Button" lockText="1"/>
</file>

<file path=xl/ctrlProps/ctrlProp14.xml><?xml version="1.0" encoding="utf-8"?>
<formControlPr xmlns="http://schemas.microsoft.com/office/spreadsheetml/2009/9/main" objectType="Button" lockText="1"/>
</file>

<file path=xl/ctrlProps/ctrlProp15.xml><?xml version="1.0" encoding="utf-8"?>
<formControlPr xmlns="http://schemas.microsoft.com/office/spreadsheetml/2009/9/main" objectType="Button" lockText="1"/>
</file>

<file path=xl/ctrlProps/ctrlProp16.xml><?xml version="1.0" encoding="utf-8"?>
<formControlPr xmlns="http://schemas.microsoft.com/office/spreadsheetml/2009/9/main" objectType="Button" lockText="1"/>
</file>

<file path=xl/ctrlProps/ctrlProp17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ctrlProps/ctrlProp4.xml><?xml version="1.0" encoding="utf-8"?>
<formControlPr xmlns="http://schemas.microsoft.com/office/spreadsheetml/2009/9/main" objectType="Button" lockText="1"/>
</file>

<file path=xl/ctrlProps/ctrlProp5.xml><?xml version="1.0" encoding="utf-8"?>
<formControlPr xmlns="http://schemas.microsoft.com/office/spreadsheetml/2009/9/main" objectType="Button" lockText="1"/>
</file>

<file path=xl/ctrlProps/ctrlProp6.xml><?xml version="1.0" encoding="utf-8"?>
<formControlPr xmlns="http://schemas.microsoft.com/office/spreadsheetml/2009/9/main" objectType="Button" lockText="1"/>
</file>

<file path=xl/ctrlProps/ctrlProp7.xml><?xml version="1.0" encoding="utf-8"?>
<formControlPr xmlns="http://schemas.microsoft.com/office/spreadsheetml/2009/9/main" objectType="Button" lockText="1"/>
</file>

<file path=xl/ctrlProps/ctrlProp8.xml><?xml version="1.0" encoding="utf-8"?>
<formControlPr xmlns="http://schemas.microsoft.com/office/spreadsheetml/2009/9/main" objectType="Button" lockText="1"/>
</file>

<file path=xl/ctrlProps/ctrlProp9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312420</xdr:colOff>
      <xdr:row>11</xdr:row>
      <xdr:rowOff>0</xdr:rowOff>
    </xdr:from>
    <xdr:to>
      <xdr:col>4</xdr:col>
      <xdr:colOff>1259252</xdr:colOff>
      <xdr:row>11</xdr:row>
      <xdr:rowOff>0</xdr:rowOff>
    </xdr:to>
    <xdr:sp macro="" textlink="">
      <xdr:nvSpPr>
        <xdr:cNvPr id="1028" name="Text 4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 txBox="1">
          <a:spLocks noChangeArrowheads="1"/>
        </xdr:cNvSpPr>
      </xdr:nvSpPr>
      <xdr:spPr bwMode="auto">
        <a:xfrm>
          <a:off x="5410200" y="2867025"/>
          <a:ext cx="923925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45720" tIns="36576" rIns="0" bIns="0" anchor="t" upright="1"/>
        <a:lstStyle/>
        <a:p>
          <a:pPr algn="l" rtl="0">
            <a:defRPr sz="1000"/>
          </a:pPr>
          <a:r>
            <a:rPr lang="hu-HU" sz="2200" b="0" i="0" u="none" strike="noStrike" baseline="0">
              <a:solidFill>
                <a:srgbClr val="000000"/>
              </a:solidFill>
              <a:latin typeface="ITF"/>
            </a:rPr>
            <a:t>I</a:t>
          </a:r>
        </a:p>
      </xdr:txBody>
    </xdr:sp>
    <xdr:clientData/>
  </xdr:twoCellAnchor>
  <xdr:twoCellAnchor editAs="oneCell">
    <xdr:from>
      <xdr:col>4</xdr:col>
      <xdr:colOff>624840</xdr:colOff>
      <xdr:row>0</xdr:row>
      <xdr:rowOff>53340</xdr:rowOff>
    </xdr:from>
    <xdr:to>
      <xdr:col>4</xdr:col>
      <xdr:colOff>1249680</xdr:colOff>
      <xdr:row>0</xdr:row>
      <xdr:rowOff>548640</xdr:rowOff>
    </xdr:to>
    <xdr:pic>
      <xdr:nvPicPr>
        <xdr:cNvPr id="1275" name="Kép 2">
          <a:extLst>
            <a:ext uri="{FF2B5EF4-FFF2-40B4-BE49-F238E27FC236}">
              <a16:creationId xmlns:a16="http://schemas.microsoft.com/office/drawing/2014/main" id="{00000000-0008-0000-0000-0000F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67400" y="53340"/>
          <a:ext cx="62484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525780</xdr:colOff>
          <xdr:row>0</xdr:row>
          <xdr:rowOff>7620</xdr:rowOff>
        </xdr:from>
        <xdr:to>
          <xdr:col>14</xdr:col>
          <xdr:colOff>373380</xdr:colOff>
          <xdr:row>0</xdr:row>
          <xdr:rowOff>175260</xdr:rowOff>
        </xdr:to>
        <xdr:sp macro="" textlink="">
          <xdr:nvSpPr>
            <xdr:cNvPr id="300033" name="Button 1" hidden="1">
              <a:extLst>
                <a:ext uri="{63B3BB69-23CF-44E3-9099-C40C66FF867C}">
                  <a14:compatExt spid="_x0000_s300033"/>
                </a:ext>
                <a:ext uri="{FF2B5EF4-FFF2-40B4-BE49-F238E27FC236}">
                  <a16:creationId xmlns:a16="http://schemas.microsoft.com/office/drawing/2014/main" id="{00000000-0008-0000-0B00-00000194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hu-HU" sz="800" b="0" i="1" u="none" strike="noStrike" baseline="0">
                  <a:solidFill>
                    <a:srgbClr val="FF0000"/>
                  </a:solidFill>
                  <a:latin typeface="Arial"/>
                  <a:cs typeface="Arial"/>
                </a:rPr>
                <a:t>Legyen bíró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518160</xdr:colOff>
          <xdr:row>0</xdr:row>
          <xdr:rowOff>182880</xdr:rowOff>
        </xdr:from>
        <xdr:to>
          <xdr:col>14</xdr:col>
          <xdr:colOff>373380</xdr:colOff>
          <xdr:row>1</xdr:row>
          <xdr:rowOff>60960</xdr:rowOff>
        </xdr:to>
        <xdr:sp macro="" textlink="">
          <xdr:nvSpPr>
            <xdr:cNvPr id="300034" name="Button 2" hidden="1">
              <a:extLst>
                <a:ext uri="{63B3BB69-23CF-44E3-9099-C40C66FF867C}">
                  <a14:compatExt spid="_x0000_s300034"/>
                </a:ext>
                <a:ext uri="{FF2B5EF4-FFF2-40B4-BE49-F238E27FC236}">
                  <a16:creationId xmlns:a16="http://schemas.microsoft.com/office/drawing/2014/main" id="{00000000-0008-0000-0B00-00000294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hu-HU" sz="800" b="0" i="1" u="none" strike="noStrike" baseline="0">
                  <a:solidFill>
                    <a:srgbClr val="FF0000"/>
                  </a:solidFill>
                  <a:latin typeface="Arial"/>
                  <a:cs typeface="Arial"/>
                </a:rPr>
                <a:t>Nincs bíró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16</xdr:col>
      <xdr:colOff>251460</xdr:colOff>
      <xdr:row>0</xdr:row>
      <xdr:rowOff>0</xdr:rowOff>
    </xdr:from>
    <xdr:to>
      <xdr:col>17</xdr:col>
      <xdr:colOff>68580</xdr:colOff>
      <xdr:row>1</xdr:row>
      <xdr:rowOff>160020</xdr:rowOff>
    </xdr:to>
    <xdr:pic>
      <xdr:nvPicPr>
        <xdr:cNvPr id="2" name="Kép 2">
          <a:extLst>
            <a:ext uri="{FF2B5EF4-FFF2-40B4-BE49-F238E27FC236}">
              <a16:creationId xmlns:a16="http://schemas.microsoft.com/office/drawing/2014/main" id="{501483A4-3314-4837-AB35-40E64864C5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28460" y="0"/>
          <a:ext cx="579120" cy="4362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525780</xdr:colOff>
          <xdr:row>0</xdr:row>
          <xdr:rowOff>7620</xdr:rowOff>
        </xdr:from>
        <xdr:to>
          <xdr:col>14</xdr:col>
          <xdr:colOff>373380</xdr:colOff>
          <xdr:row>0</xdr:row>
          <xdr:rowOff>175260</xdr:rowOff>
        </xdr:to>
        <xdr:sp macro="" textlink="">
          <xdr:nvSpPr>
            <xdr:cNvPr id="301057" name="Button 1" hidden="1">
              <a:extLst>
                <a:ext uri="{63B3BB69-23CF-44E3-9099-C40C66FF867C}">
                  <a14:compatExt spid="_x0000_s301057"/>
                </a:ext>
                <a:ext uri="{FF2B5EF4-FFF2-40B4-BE49-F238E27FC236}">
                  <a16:creationId xmlns:a16="http://schemas.microsoft.com/office/drawing/2014/main" id="{00000000-0008-0000-0C00-00000198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hu-HU" sz="800" b="0" i="1" u="none" strike="noStrike" baseline="0">
                  <a:solidFill>
                    <a:srgbClr val="FF0000"/>
                  </a:solidFill>
                  <a:latin typeface="Arial"/>
                  <a:cs typeface="Arial"/>
                </a:rPr>
                <a:t>Legyen bíró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518160</xdr:colOff>
          <xdr:row>0</xdr:row>
          <xdr:rowOff>182880</xdr:rowOff>
        </xdr:from>
        <xdr:to>
          <xdr:col>14</xdr:col>
          <xdr:colOff>373380</xdr:colOff>
          <xdr:row>1</xdr:row>
          <xdr:rowOff>60960</xdr:rowOff>
        </xdr:to>
        <xdr:sp macro="" textlink="">
          <xdr:nvSpPr>
            <xdr:cNvPr id="301058" name="Button 2" hidden="1">
              <a:extLst>
                <a:ext uri="{63B3BB69-23CF-44E3-9099-C40C66FF867C}">
                  <a14:compatExt spid="_x0000_s301058"/>
                </a:ext>
                <a:ext uri="{FF2B5EF4-FFF2-40B4-BE49-F238E27FC236}">
                  <a16:creationId xmlns:a16="http://schemas.microsoft.com/office/drawing/2014/main" id="{00000000-0008-0000-0C00-00000298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hu-HU" sz="800" b="0" i="1" u="none" strike="noStrike" baseline="0">
                  <a:solidFill>
                    <a:srgbClr val="FF0000"/>
                  </a:solidFill>
                  <a:latin typeface="Arial"/>
                  <a:cs typeface="Arial"/>
                </a:rPr>
                <a:t>Nincs bíró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16</xdr:col>
      <xdr:colOff>251460</xdr:colOff>
      <xdr:row>0</xdr:row>
      <xdr:rowOff>0</xdr:rowOff>
    </xdr:from>
    <xdr:to>
      <xdr:col>17</xdr:col>
      <xdr:colOff>68580</xdr:colOff>
      <xdr:row>1</xdr:row>
      <xdr:rowOff>160020</xdr:rowOff>
    </xdr:to>
    <xdr:pic>
      <xdr:nvPicPr>
        <xdr:cNvPr id="2" name="Kép 2">
          <a:extLst>
            <a:ext uri="{FF2B5EF4-FFF2-40B4-BE49-F238E27FC236}">
              <a16:creationId xmlns:a16="http://schemas.microsoft.com/office/drawing/2014/main" id="{6AAC1DDA-C5C5-4B51-8B8C-BA6548E861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28460" y="0"/>
          <a:ext cx="579120" cy="4362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487680</xdr:colOff>
      <xdr:row>0</xdr:row>
      <xdr:rowOff>15240</xdr:rowOff>
    </xdr:from>
    <xdr:to>
      <xdr:col>12</xdr:col>
      <xdr:colOff>480060</xdr:colOff>
      <xdr:row>1</xdr:row>
      <xdr:rowOff>144780</xdr:rowOff>
    </xdr:to>
    <xdr:pic>
      <xdr:nvPicPr>
        <xdr:cNvPr id="2" name="Kép 2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8400" y="15240"/>
          <a:ext cx="57912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487680</xdr:colOff>
      <xdr:row>0</xdr:row>
      <xdr:rowOff>15240</xdr:rowOff>
    </xdr:from>
    <xdr:to>
      <xdr:col>12</xdr:col>
      <xdr:colOff>480060</xdr:colOff>
      <xdr:row>1</xdr:row>
      <xdr:rowOff>144780</xdr:rowOff>
    </xdr:to>
    <xdr:pic>
      <xdr:nvPicPr>
        <xdr:cNvPr id="2" name="Kép 2">
          <a:extLst>
            <a:ext uri="{FF2B5EF4-FFF2-40B4-BE49-F238E27FC236}">
              <a16:creationId xmlns:a16="http://schemas.microsoft.com/office/drawing/2014/main" id="{8EFFA50D-5EBE-438B-83C4-B4A73623D9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93193" y="15240"/>
          <a:ext cx="601980" cy="4486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525780</xdr:colOff>
          <xdr:row>0</xdr:row>
          <xdr:rowOff>7620</xdr:rowOff>
        </xdr:from>
        <xdr:to>
          <xdr:col>14</xdr:col>
          <xdr:colOff>373380</xdr:colOff>
          <xdr:row>0</xdr:row>
          <xdr:rowOff>175260</xdr:rowOff>
        </xdr:to>
        <xdr:sp macro="" textlink="">
          <xdr:nvSpPr>
            <xdr:cNvPr id="303105" name="Button 1" hidden="1">
              <a:extLst>
                <a:ext uri="{63B3BB69-23CF-44E3-9099-C40C66FF867C}">
                  <a14:compatExt spid="_x0000_s303105"/>
                </a:ext>
                <a:ext uri="{FF2B5EF4-FFF2-40B4-BE49-F238E27FC236}">
                  <a16:creationId xmlns:a16="http://schemas.microsoft.com/office/drawing/2014/main" id="{00000000-0008-0000-0F00-000001A0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hu-HU" sz="800" b="0" i="1" u="none" strike="noStrike" baseline="0">
                  <a:solidFill>
                    <a:srgbClr val="FF0000"/>
                  </a:solidFill>
                  <a:latin typeface="Arial"/>
                  <a:cs typeface="Arial"/>
                </a:rPr>
                <a:t>Legyen bíró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518160</xdr:colOff>
          <xdr:row>0</xdr:row>
          <xdr:rowOff>182880</xdr:rowOff>
        </xdr:from>
        <xdr:to>
          <xdr:col>14</xdr:col>
          <xdr:colOff>373380</xdr:colOff>
          <xdr:row>1</xdr:row>
          <xdr:rowOff>60960</xdr:rowOff>
        </xdr:to>
        <xdr:sp macro="" textlink="">
          <xdr:nvSpPr>
            <xdr:cNvPr id="303106" name="Button 2" hidden="1">
              <a:extLst>
                <a:ext uri="{63B3BB69-23CF-44E3-9099-C40C66FF867C}">
                  <a14:compatExt spid="_x0000_s303106"/>
                </a:ext>
                <a:ext uri="{FF2B5EF4-FFF2-40B4-BE49-F238E27FC236}">
                  <a16:creationId xmlns:a16="http://schemas.microsoft.com/office/drawing/2014/main" id="{00000000-0008-0000-0F00-000002A0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hu-HU" sz="800" b="0" i="1" u="none" strike="noStrike" baseline="0">
                  <a:solidFill>
                    <a:srgbClr val="FF0000"/>
                  </a:solidFill>
                  <a:latin typeface="Arial"/>
                  <a:cs typeface="Arial"/>
                </a:rPr>
                <a:t>Nincs bíró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16</xdr:col>
      <xdr:colOff>289560</xdr:colOff>
      <xdr:row>0</xdr:row>
      <xdr:rowOff>30480</xdr:rowOff>
    </xdr:from>
    <xdr:to>
      <xdr:col>17</xdr:col>
      <xdr:colOff>60960</xdr:colOff>
      <xdr:row>1</xdr:row>
      <xdr:rowOff>144780</xdr:rowOff>
    </xdr:to>
    <xdr:pic>
      <xdr:nvPicPr>
        <xdr:cNvPr id="2" name="Kép 2">
          <a:extLst>
            <a:ext uri="{FF2B5EF4-FFF2-40B4-BE49-F238E27FC236}">
              <a16:creationId xmlns:a16="http://schemas.microsoft.com/office/drawing/2014/main" id="{89F38E70-89A8-4136-927E-4B5DE59344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57035" y="30480"/>
          <a:ext cx="5334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510540</xdr:colOff>
      <xdr:row>0</xdr:row>
      <xdr:rowOff>45720</xdr:rowOff>
    </xdr:from>
    <xdr:to>
      <xdr:col>12</xdr:col>
      <xdr:colOff>472440</xdr:colOff>
      <xdr:row>1</xdr:row>
      <xdr:rowOff>144780</xdr:rowOff>
    </xdr:to>
    <xdr:pic>
      <xdr:nvPicPr>
        <xdr:cNvPr id="2" name="Kép 2">
          <a:extLst>
            <a:ext uri="{FF2B5EF4-FFF2-40B4-BE49-F238E27FC236}">
              <a16:creationId xmlns:a16="http://schemas.microsoft.com/office/drawing/2014/main" id="{0C2A0014-F9A9-4C37-B392-AF69BD1711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58915" y="45720"/>
          <a:ext cx="571500" cy="4181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510540</xdr:colOff>
      <xdr:row>0</xdr:row>
      <xdr:rowOff>45720</xdr:rowOff>
    </xdr:from>
    <xdr:to>
      <xdr:col>12</xdr:col>
      <xdr:colOff>472440</xdr:colOff>
      <xdr:row>1</xdr:row>
      <xdr:rowOff>144780</xdr:rowOff>
    </xdr:to>
    <xdr:pic>
      <xdr:nvPicPr>
        <xdr:cNvPr id="2" name="Kép 2">
          <a:extLst>
            <a:ext uri="{FF2B5EF4-FFF2-40B4-BE49-F238E27FC236}">
              <a16:creationId xmlns:a16="http://schemas.microsoft.com/office/drawing/2014/main" id="{759CE2C1-8457-4988-AA70-51314CD4DD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58915" y="45720"/>
          <a:ext cx="571500" cy="4181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525780</xdr:colOff>
          <xdr:row>0</xdr:row>
          <xdr:rowOff>7620</xdr:rowOff>
        </xdr:from>
        <xdr:to>
          <xdr:col>14</xdr:col>
          <xdr:colOff>373380</xdr:colOff>
          <xdr:row>0</xdr:row>
          <xdr:rowOff>175260</xdr:rowOff>
        </xdr:to>
        <xdr:sp macro="" textlink="">
          <xdr:nvSpPr>
            <xdr:cNvPr id="306177" name="Button 1" hidden="1">
              <a:extLst>
                <a:ext uri="{63B3BB69-23CF-44E3-9099-C40C66FF867C}">
                  <a14:compatExt spid="_x0000_s306177"/>
                </a:ext>
                <a:ext uri="{FF2B5EF4-FFF2-40B4-BE49-F238E27FC236}">
                  <a16:creationId xmlns:a16="http://schemas.microsoft.com/office/drawing/2014/main" id="{00000000-0008-0000-1200-000001AC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hu-HU" sz="800" b="0" i="1" u="none" strike="noStrike" baseline="0">
                  <a:solidFill>
                    <a:srgbClr val="FF0000"/>
                  </a:solidFill>
                  <a:latin typeface="Arial"/>
                  <a:cs typeface="Arial"/>
                </a:rPr>
                <a:t>Legyen bíró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518160</xdr:colOff>
          <xdr:row>0</xdr:row>
          <xdr:rowOff>182880</xdr:rowOff>
        </xdr:from>
        <xdr:to>
          <xdr:col>14</xdr:col>
          <xdr:colOff>373380</xdr:colOff>
          <xdr:row>1</xdr:row>
          <xdr:rowOff>60960</xdr:rowOff>
        </xdr:to>
        <xdr:sp macro="" textlink="">
          <xdr:nvSpPr>
            <xdr:cNvPr id="306178" name="Button 2" hidden="1">
              <a:extLst>
                <a:ext uri="{63B3BB69-23CF-44E3-9099-C40C66FF867C}">
                  <a14:compatExt spid="_x0000_s306178"/>
                </a:ext>
                <a:ext uri="{FF2B5EF4-FFF2-40B4-BE49-F238E27FC236}">
                  <a16:creationId xmlns:a16="http://schemas.microsoft.com/office/drawing/2014/main" id="{00000000-0008-0000-1200-000002AC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hu-HU" sz="800" b="0" i="1" u="none" strike="noStrike" baseline="0">
                  <a:solidFill>
                    <a:srgbClr val="FF0000"/>
                  </a:solidFill>
                  <a:latin typeface="Arial"/>
                  <a:cs typeface="Arial"/>
                </a:rPr>
                <a:t>Nincs bíró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16</xdr:col>
      <xdr:colOff>289560</xdr:colOff>
      <xdr:row>0</xdr:row>
      <xdr:rowOff>30480</xdr:rowOff>
    </xdr:from>
    <xdr:to>
      <xdr:col>17</xdr:col>
      <xdr:colOff>60960</xdr:colOff>
      <xdr:row>1</xdr:row>
      <xdr:rowOff>144780</xdr:rowOff>
    </xdr:to>
    <xdr:pic>
      <xdr:nvPicPr>
        <xdr:cNvPr id="2" name="Kép 2">
          <a:extLst>
            <a:ext uri="{FF2B5EF4-FFF2-40B4-BE49-F238E27FC236}">
              <a16:creationId xmlns:a16="http://schemas.microsoft.com/office/drawing/2014/main" id="{630B9CDD-1310-472A-B49E-DBCCBCACB3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7060" y="30480"/>
          <a:ext cx="5334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510540</xdr:colOff>
      <xdr:row>0</xdr:row>
      <xdr:rowOff>45720</xdr:rowOff>
    </xdr:from>
    <xdr:to>
      <xdr:col>12</xdr:col>
      <xdr:colOff>472440</xdr:colOff>
      <xdr:row>1</xdr:row>
      <xdr:rowOff>144780</xdr:rowOff>
    </xdr:to>
    <xdr:pic>
      <xdr:nvPicPr>
        <xdr:cNvPr id="2" name="Kép 2">
          <a:extLst>
            <a:ext uri="{FF2B5EF4-FFF2-40B4-BE49-F238E27FC236}">
              <a16:creationId xmlns:a16="http://schemas.microsoft.com/office/drawing/2014/main" id="{150D07B6-9D45-4BB8-96F6-25F06498AE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58915" y="45720"/>
          <a:ext cx="571500" cy="4181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510540</xdr:colOff>
      <xdr:row>0</xdr:row>
      <xdr:rowOff>45720</xdr:rowOff>
    </xdr:from>
    <xdr:to>
      <xdr:col>12</xdr:col>
      <xdr:colOff>472440</xdr:colOff>
      <xdr:row>1</xdr:row>
      <xdr:rowOff>144780</xdr:rowOff>
    </xdr:to>
    <xdr:pic>
      <xdr:nvPicPr>
        <xdr:cNvPr id="2" name="Kép 2">
          <a:extLst>
            <a:ext uri="{FF2B5EF4-FFF2-40B4-BE49-F238E27FC236}">
              <a16:creationId xmlns:a16="http://schemas.microsoft.com/office/drawing/2014/main" id="{E345DDD0-1159-443B-B2CA-D8FF97CB71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58915" y="45720"/>
          <a:ext cx="571500" cy="4181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1379220</xdr:colOff>
      <xdr:row>0</xdr:row>
      <xdr:rowOff>68580</xdr:rowOff>
    </xdr:from>
    <xdr:to>
      <xdr:col>13</xdr:col>
      <xdr:colOff>419100</xdr:colOff>
      <xdr:row>1</xdr:row>
      <xdr:rowOff>160020</xdr:rowOff>
    </xdr:to>
    <xdr:pic>
      <xdr:nvPicPr>
        <xdr:cNvPr id="39020" name="Picture 23">
          <a:extLst>
            <a:ext uri="{FF2B5EF4-FFF2-40B4-BE49-F238E27FC236}">
              <a16:creationId xmlns:a16="http://schemas.microsoft.com/office/drawing/2014/main" id="{00000000-0008-0000-0100-00006C9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91840" y="68580"/>
          <a:ext cx="579120" cy="403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22860</xdr:colOff>
          <xdr:row>29</xdr:row>
          <xdr:rowOff>0</xdr:rowOff>
        </xdr:from>
        <xdr:to>
          <xdr:col>13</xdr:col>
          <xdr:colOff>495300</xdr:colOff>
          <xdr:row>29</xdr:row>
          <xdr:rowOff>0</xdr:rowOff>
        </xdr:to>
        <xdr:sp macro="" textlink="">
          <xdr:nvSpPr>
            <xdr:cNvPr id="38928" name="Label 16" hidden="1">
              <a:extLst>
                <a:ext uri="{63B3BB69-23CF-44E3-9099-C40C66FF867C}">
                  <a14:compatExt spid="_x0000_s38928"/>
                </a:ext>
                <a:ext uri="{FF2B5EF4-FFF2-40B4-BE49-F238E27FC236}">
                  <a16:creationId xmlns:a16="http://schemas.microsoft.com/office/drawing/2014/main" id="{00000000-0008-0000-0100-000010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square" lIns="27432" tIns="27432" rIns="0" bIns="0" anchor="t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*</a:t>
              </a:r>
            </a:p>
            <a:p>
              <a:pPr algn="l" rtl="0">
                <a:defRPr sz="1000"/>
              </a:pPr>
              <a:endParaRPr lang="hu-HU" sz="800" b="0" i="0" u="none" strike="noStrike" baseline="0">
                <a:solidFill>
                  <a:srgbClr val="000000"/>
                </a:solidFill>
                <a:latin typeface="Segoe UI"/>
                <a:cs typeface="Segoe UI"/>
              </a:endParaRPr>
            </a:p>
            <a:p>
              <a:pPr algn="l" rtl="0">
                <a:defRPr sz="1000"/>
              </a:pPr>
              <a:endParaRPr lang="hu-HU" sz="800" b="0" i="0" u="none" strike="noStrike" baseline="0">
                <a:solidFill>
                  <a:srgbClr val="000000"/>
                </a:solidFill>
                <a:latin typeface="Segoe UI"/>
                <a:cs typeface="Segoe UI"/>
              </a:endParaRPr>
            </a:p>
          </xdr:txBody>
        </xdr:sp>
        <xdr:clientData/>
      </xdr:twoCellAnchor>
    </mc:Choice>
    <mc:Fallback/>
  </mc:AlternateContent>
</xdr:wsDr>
</file>

<file path=xl/drawings/drawing2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525780</xdr:colOff>
          <xdr:row>0</xdr:row>
          <xdr:rowOff>7620</xdr:rowOff>
        </xdr:from>
        <xdr:to>
          <xdr:col>14</xdr:col>
          <xdr:colOff>373380</xdr:colOff>
          <xdr:row>0</xdr:row>
          <xdr:rowOff>175260</xdr:rowOff>
        </xdr:to>
        <xdr:sp macro="" textlink="">
          <xdr:nvSpPr>
            <xdr:cNvPr id="309249" name="Button 1" hidden="1">
              <a:extLst>
                <a:ext uri="{63B3BB69-23CF-44E3-9099-C40C66FF867C}">
                  <a14:compatExt spid="_x0000_s309249"/>
                </a:ext>
                <a:ext uri="{FF2B5EF4-FFF2-40B4-BE49-F238E27FC236}">
                  <a16:creationId xmlns:a16="http://schemas.microsoft.com/office/drawing/2014/main" id="{00000000-0008-0000-1500-000001B8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hu-HU" sz="800" b="0" i="1" u="none" strike="noStrike" baseline="0">
                  <a:solidFill>
                    <a:srgbClr val="FF0000"/>
                  </a:solidFill>
                  <a:latin typeface="Arial"/>
                  <a:cs typeface="Arial"/>
                </a:rPr>
                <a:t>Legyen bíró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518160</xdr:colOff>
          <xdr:row>0</xdr:row>
          <xdr:rowOff>182880</xdr:rowOff>
        </xdr:from>
        <xdr:to>
          <xdr:col>14</xdr:col>
          <xdr:colOff>373380</xdr:colOff>
          <xdr:row>1</xdr:row>
          <xdr:rowOff>60960</xdr:rowOff>
        </xdr:to>
        <xdr:sp macro="" textlink="">
          <xdr:nvSpPr>
            <xdr:cNvPr id="309250" name="Button 2" hidden="1">
              <a:extLst>
                <a:ext uri="{63B3BB69-23CF-44E3-9099-C40C66FF867C}">
                  <a14:compatExt spid="_x0000_s309250"/>
                </a:ext>
                <a:ext uri="{FF2B5EF4-FFF2-40B4-BE49-F238E27FC236}">
                  <a16:creationId xmlns:a16="http://schemas.microsoft.com/office/drawing/2014/main" id="{00000000-0008-0000-1500-000002B8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hu-HU" sz="800" b="0" i="1" u="none" strike="noStrike" baseline="0">
                  <a:solidFill>
                    <a:srgbClr val="FF0000"/>
                  </a:solidFill>
                  <a:latin typeface="Arial"/>
                  <a:cs typeface="Arial"/>
                </a:rPr>
                <a:t>Nincs bíró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16</xdr:col>
      <xdr:colOff>289560</xdr:colOff>
      <xdr:row>0</xdr:row>
      <xdr:rowOff>30480</xdr:rowOff>
    </xdr:from>
    <xdr:to>
      <xdr:col>17</xdr:col>
      <xdr:colOff>60960</xdr:colOff>
      <xdr:row>1</xdr:row>
      <xdr:rowOff>144780</xdr:rowOff>
    </xdr:to>
    <xdr:pic>
      <xdr:nvPicPr>
        <xdr:cNvPr id="2" name="Kép 2">
          <a:extLst>
            <a:ext uri="{FF2B5EF4-FFF2-40B4-BE49-F238E27FC236}">
              <a16:creationId xmlns:a16="http://schemas.microsoft.com/office/drawing/2014/main" id="{46AABD6F-C217-4071-A037-0B31434605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7060" y="30480"/>
          <a:ext cx="5334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487680</xdr:colOff>
      <xdr:row>0</xdr:row>
      <xdr:rowOff>15240</xdr:rowOff>
    </xdr:from>
    <xdr:to>
      <xdr:col>12</xdr:col>
      <xdr:colOff>480060</xdr:colOff>
      <xdr:row>1</xdr:row>
      <xdr:rowOff>144780</xdr:rowOff>
    </xdr:to>
    <xdr:pic>
      <xdr:nvPicPr>
        <xdr:cNvPr id="2" name="Kép 2">
          <a:extLst>
            <a:ext uri="{FF2B5EF4-FFF2-40B4-BE49-F238E27FC236}">
              <a16:creationId xmlns:a16="http://schemas.microsoft.com/office/drawing/2014/main" id="{04263D3C-7D47-4250-B870-B2CAB98324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93193" y="15240"/>
          <a:ext cx="601980" cy="4486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510540</xdr:colOff>
      <xdr:row>0</xdr:row>
      <xdr:rowOff>45720</xdr:rowOff>
    </xdr:from>
    <xdr:to>
      <xdr:col>12</xdr:col>
      <xdr:colOff>472440</xdr:colOff>
      <xdr:row>1</xdr:row>
      <xdr:rowOff>144780</xdr:rowOff>
    </xdr:to>
    <xdr:pic>
      <xdr:nvPicPr>
        <xdr:cNvPr id="2" name="Kép 2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09360" y="45720"/>
          <a:ext cx="548640" cy="411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525780</xdr:colOff>
          <xdr:row>0</xdr:row>
          <xdr:rowOff>7620</xdr:rowOff>
        </xdr:from>
        <xdr:to>
          <xdr:col>14</xdr:col>
          <xdr:colOff>373380</xdr:colOff>
          <xdr:row>0</xdr:row>
          <xdr:rowOff>175260</xdr:rowOff>
        </xdr:to>
        <xdr:sp macro="" textlink="">
          <xdr:nvSpPr>
            <xdr:cNvPr id="295937" name="Button 1" hidden="1">
              <a:extLst>
                <a:ext uri="{63B3BB69-23CF-44E3-9099-C40C66FF867C}">
                  <a14:compatExt spid="_x0000_s295937"/>
                </a:ext>
                <a:ext uri="{FF2B5EF4-FFF2-40B4-BE49-F238E27FC236}">
                  <a16:creationId xmlns:a16="http://schemas.microsoft.com/office/drawing/2014/main" id="{00000000-0008-0000-0600-00000184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hu-HU" sz="800" b="0" i="1" u="none" strike="noStrike" baseline="0">
                  <a:solidFill>
                    <a:srgbClr val="FF0000"/>
                  </a:solidFill>
                  <a:latin typeface="Arial"/>
                  <a:cs typeface="Arial"/>
                </a:rPr>
                <a:t>Legyen bíró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518160</xdr:colOff>
          <xdr:row>0</xdr:row>
          <xdr:rowOff>182880</xdr:rowOff>
        </xdr:from>
        <xdr:to>
          <xdr:col>14</xdr:col>
          <xdr:colOff>373380</xdr:colOff>
          <xdr:row>1</xdr:row>
          <xdr:rowOff>60960</xdr:rowOff>
        </xdr:to>
        <xdr:sp macro="" textlink="">
          <xdr:nvSpPr>
            <xdr:cNvPr id="295938" name="Button 2" hidden="1">
              <a:extLst>
                <a:ext uri="{63B3BB69-23CF-44E3-9099-C40C66FF867C}">
                  <a14:compatExt spid="_x0000_s295938"/>
                </a:ext>
                <a:ext uri="{FF2B5EF4-FFF2-40B4-BE49-F238E27FC236}">
                  <a16:creationId xmlns:a16="http://schemas.microsoft.com/office/drawing/2014/main" id="{00000000-0008-0000-0600-00000284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hu-HU" sz="800" b="0" i="1" u="none" strike="noStrike" baseline="0">
                  <a:solidFill>
                    <a:srgbClr val="FF0000"/>
                  </a:solidFill>
                  <a:latin typeface="Arial"/>
                  <a:cs typeface="Arial"/>
                </a:rPr>
                <a:t>Nincs bíró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16</xdr:col>
      <xdr:colOff>251460</xdr:colOff>
      <xdr:row>0</xdr:row>
      <xdr:rowOff>0</xdr:rowOff>
    </xdr:from>
    <xdr:to>
      <xdr:col>17</xdr:col>
      <xdr:colOff>68580</xdr:colOff>
      <xdr:row>1</xdr:row>
      <xdr:rowOff>160020</xdr:rowOff>
    </xdr:to>
    <xdr:pic>
      <xdr:nvPicPr>
        <xdr:cNvPr id="2" name="Kép 2">
          <a:extLst>
            <a:ext uri="{FF2B5EF4-FFF2-40B4-BE49-F238E27FC236}">
              <a16:creationId xmlns:a16="http://schemas.microsoft.com/office/drawing/2014/main" id="{EB45A652-5502-4C61-A2A9-C70A741B3C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28460" y="0"/>
          <a:ext cx="579120" cy="4362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510540</xdr:colOff>
      <xdr:row>0</xdr:row>
      <xdr:rowOff>45720</xdr:rowOff>
    </xdr:from>
    <xdr:to>
      <xdr:col>12</xdr:col>
      <xdr:colOff>472440</xdr:colOff>
      <xdr:row>1</xdr:row>
      <xdr:rowOff>144780</xdr:rowOff>
    </xdr:to>
    <xdr:pic>
      <xdr:nvPicPr>
        <xdr:cNvPr id="2" name="Kép 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09360" y="45720"/>
          <a:ext cx="548640" cy="411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510540</xdr:colOff>
      <xdr:row>0</xdr:row>
      <xdr:rowOff>45720</xdr:rowOff>
    </xdr:from>
    <xdr:to>
      <xdr:col>12</xdr:col>
      <xdr:colOff>472440</xdr:colOff>
      <xdr:row>1</xdr:row>
      <xdr:rowOff>144780</xdr:rowOff>
    </xdr:to>
    <xdr:pic>
      <xdr:nvPicPr>
        <xdr:cNvPr id="2" name="Kép 2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09360" y="45720"/>
          <a:ext cx="548640" cy="411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525780</xdr:colOff>
          <xdr:row>0</xdr:row>
          <xdr:rowOff>7620</xdr:rowOff>
        </xdr:from>
        <xdr:to>
          <xdr:col>14</xdr:col>
          <xdr:colOff>373380</xdr:colOff>
          <xdr:row>0</xdr:row>
          <xdr:rowOff>175260</xdr:rowOff>
        </xdr:to>
        <xdr:sp macro="" textlink="">
          <xdr:nvSpPr>
            <xdr:cNvPr id="294913" name="Button 1" hidden="1">
              <a:extLst>
                <a:ext uri="{63B3BB69-23CF-44E3-9099-C40C66FF867C}">
                  <a14:compatExt spid="_x0000_s294913"/>
                </a:ext>
                <a:ext uri="{FF2B5EF4-FFF2-40B4-BE49-F238E27FC236}">
                  <a16:creationId xmlns:a16="http://schemas.microsoft.com/office/drawing/2014/main" id="{00000000-0008-0000-0900-00000180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hu-HU" sz="800" b="0" i="1" u="none" strike="noStrike" baseline="0">
                  <a:solidFill>
                    <a:srgbClr val="FF0000"/>
                  </a:solidFill>
                  <a:latin typeface="Arial"/>
                  <a:cs typeface="Arial"/>
                </a:rPr>
                <a:t>Legyen bíró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518160</xdr:colOff>
          <xdr:row>0</xdr:row>
          <xdr:rowOff>182880</xdr:rowOff>
        </xdr:from>
        <xdr:to>
          <xdr:col>14</xdr:col>
          <xdr:colOff>373380</xdr:colOff>
          <xdr:row>1</xdr:row>
          <xdr:rowOff>60960</xdr:rowOff>
        </xdr:to>
        <xdr:sp macro="" textlink="">
          <xdr:nvSpPr>
            <xdr:cNvPr id="294914" name="Button 2" hidden="1">
              <a:extLst>
                <a:ext uri="{63B3BB69-23CF-44E3-9099-C40C66FF867C}">
                  <a14:compatExt spid="_x0000_s294914"/>
                </a:ext>
                <a:ext uri="{FF2B5EF4-FFF2-40B4-BE49-F238E27FC236}">
                  <a16:creationId xmlns:a16="http://schemas.microsoft.com/office/drawing/2014/main" id="{00000000-0008-0000-0900-00000280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hu-HU" sz="800" b="0" i="1" u="none" strike="noStrike" baseline="0">
                  <a:solidFill>
                    <a:srgbClr val="FF0000"/>
                  </a:solidFill>
                  <a:latin typeface="Arial"/>
                  <a:cs typeface="Arial"/>
                </a:rPr>
                <a:t>Nincs bíró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16</xdr:col>
      <xdr:colOff>289560</xdr:colOff>
      <xdr:row>0</xdr:row>
      <xdr:rowOff>30480</xdr:rowOff>
    </xdr:from>
    <xdr:to>
      <xdr:col>17</xdr:col>
      <xdr:colOff>60960</xdr:colOff>
      <xdr:row>1</xdr:row>
      <xdr:rowOff>144780</xdr:rowOff>
    </xdr:to>
    <xdr:pic>
      <xdr:nvPicPr>
        <xdr:cNvPr id="295004" name="Kép 2">
          <a:extLst>
            <a:ext uri="{FF2B5EF4-FFF2-40B4-BE49-F238E27FC236}">
              <a16:creationId xmlns:a16="http://schemas.microsoft.com/office/drawing/2014/main" id="{00000000-0008-0000-1300-00005C8004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99860" y="30480"/>
          <a:ext cx="502920" cy="388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525780</xdr:colOff>
          <xdr:row>0</xdr:row>
          <xdr:rowOff>7620</xdr:rowOff>
        </xdr:from>
        <xdr:to>
          <xdr:col>14</xdr:col>
          <xdr:colOff>373380</xdr:colOff>
          <xdr:row>0</xdr:row>
          <xdr:rowOff>175260</xdr:rowOff>
        </xdr:to>
        <xdr:sp macro="" textlink="">
          <xdr:nvSpPr>
            <xdr:cNvPr id="299009" name="Button 1" hidden="1">
              <a:extLst>
                <a:ext uri="{63B3BB69-23CF-44E3-9099-C40C66FF867C}">
                  <a14:compatExt spid="_x0000_s299009"/>
                </a:ext>
                <a:ext uri="{FF2B5EF4-FFF2-40B4-BE49-F238E27FC236}">
                  <a16:creationId xmlns:a16="http://schemas.microsoft.com/office/drawing/2014/main" id="{00000000-0008-0000-0A00-00000190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hu-HU" sz="800" b="0" i="1" u="none" strike="noStrike" baseline="0">
                  <a:solidFill>
                    <a:srgbClr val="FF0000"/>
                  </a:solidFill>
                  <a:latin typeface="Arial"/>
                  <a:cs typeface="Arial"/>
                </a:rPr>
                <a:t>Legyen bíró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518160</xdr:colOff>
          <xdr:row>0</xdr:row>
          <xdr:rowOff>182880</xdr:rowOff>
        </xdr:from>
        <xdr:to>
          <xdr:col>14</xdr:col>
          <xdr:colOff>373380</xdr:colOff>
          <xdr:row>1</xdr:row>
          <xdr:rowOff>60960</xdr:rowOff>
        </xdr:to>
        <xdr:sp macro="" textlink="">
          <xdr:nvSpPr>
            <xdr:cNvPr id="299010" name="Button 2" hidden="1">
              <a:extLst>
                <a:ext uri="{63B3BB69-23CF-44E3-9099-C40C66FF867C}">
                  <a14:compatExt spid="_x0000_s299010"/>
                </a:ext>
                <a:ext uri="{FF2B5EF4-FFF2-40B4-BE49-F238E27FC236}">
                  <a16:creationId xmlns:a16="http://schemas.microsoft.com/office/drawing/2014/main" id="{00000000-0008-0000-0A00-00000290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hu-HU" sz="800" b="0" i="1" u="none" strike="noStrike" baseline="0">
                  <a:solidFill>
                    <a:srgbClr val="FF0000"/>
                  </a:solidFill>
                  <a:latin typeface="Arial"/>
                  <a:cs typeface="Arial"/>
                </a:rPr>
                <a:t>Nincs bíró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16</xdr:col>
      <xdr:colOff>289560</xdr:colOff>
      <xdr:row>0</xdr:row>
      <xdr:rowOff>30480</xdr:rowOff>
    </xdr:from>
    <xdr:to>
      <xdr:col>17</xdr:col>
      <xdr:colOff>60960</xdr:colOff>
      <xdr:row>1</xdr:row>
      <xdr:rowOff>144780</xdr:rowOff>
    </xdr:to>
    <xdr:pic>
      <xdr:nvPicPr>
        <xdr:cNvPr id="2" name="Kép 2">
          <a:extLst>
            <a:ext uri="{FF2B5EF4-FFF2-40B4-BE49-F238E27FC236}">
              <a16:creationId xmlns:a16="http://schemas.microsoft.com/office/drawing/2014/main" id="{CAD9E2C2-6F50-4B61-8628-6E70F57394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57035" y="30480"/>
          <a:ext cx="5334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Munka\Di&#225;kolimpia\2023-2024\B&#233;k&#233;s%20v&#225;rmegye\Di&#225;kolimpia%202023-2024.%20IV-VIII.%20kcs..xlsx" TargetMode="External"/><Relationship Id="rId1" Type="http://schemas.openxmlformats.org/officeDocument/2006/relationships/externalLinkPath" Target="/Munka/Di&#225;kolimpia/2023-2024/B&#233;k&#233;s%20v&#225;rmegye/Di&#225;kolimpia%202023-2024.%20IV-VIII.%20kcs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ltalanos"/>
      <sheetName val="Nevezések"/>
      <sheetName val="Játékrend"/>
      <sheetName val="IV.kcs.fiú &quot;A&quot; U12"/>
      <sheetName val="IV.kcs.fiú &quot;B&quot; U12"/>
      <sheetName val="IV.kcs. leány &quot;B&quot; U12"/>
      <sheetName val="V.kcs.fiú &quot;A&quot; U14"/>
      <sheetName val="V.kcs. fiú &quot;B&quot; U14"/>
      <sheetName val="V.kcs. leány&quot;B&quot; U14"/>
      <sheetName val="VI.kcs.fiú 'A' U16"/>
      <sheetName val="VI.kcs. fiú &quot;B&quot;U16"/>
      <sheetName val="VI.kcs.leány &quot;A&quot; U16"/>
      <sheetName val="VI.kcs. leány &quot;B&quot;U16"/>
      <sheetName val="VII.kcs. U18 fiú&quot;A&quot;"/>
      <sheetName val="VII.kcs. fiú &quot;B&quot; U18"/>
      <sheetName val="VII.kcs.leány&quot;A&quot; U18"/>
      <sheetName val="VII.kcs. leány&quot;B&quot;U18"/>
      <sheetName val="U18+fiú &quot;A&quot;"/>
      <sheetName val="U18+&quot;B&quot; fiú"/>
    </sheetNames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Relationship Id="rId6" Type="http://schemas.openxmlformats.org/officeDocument/2006/relationships/comments" Target="../comments2.xml"/><Relationship Id="rId5" Type="http://schemas.openxmlformats.org/officeDocument/2006/relationships/ctrlProp" Target="../ctrlProps/ctrlProp5.xml"/><Relationship Id="rId4" Type="http://schemas.openxmlformats.org/officeDocument/2006/relationships/ctrlProp" Target="../ctrlProps/ctrlProp4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Relationship Id="rId6" Type="http://schemas.openxmlformats.org/officeDocument/2006/relationships/comments" Target="../comments3.xml"/><Relationship Id="rId5" Type="http://schemas.openxmlformats.org/officeDocument/2006/relationships/ctrlProp" Target="../ctrlProps/ctrlProp7.xml"/><Relationship Id="rId4" Type="http://schemas.openxmlformats.org/officeDocument/2006/relationships/ctrlProp" Target="../ctrlProps/ctrlProp6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Relationship Id="rId6" Type="http://schemas.openxmlformats.org/officeDocument/2006/relationships/comments" Target="../comments4.xml"/><Relationship Id="rId5" Type="http://schemas.openxmlformats.org/officeDocument/2006/relationships/ctrlProp" Target="../ctrlProps/ctrlProp9.xml"/><Relationship Id="rId4" Type="http://schemas.openxmlformats.org/officeDocument/2006/relationships/ctrlProp" Target="../ctrlProps/ctrlProp8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Relationship Id="rId6" Type="http://schemas.openxmlformats.org/officeDocument/2006/relationships/comments" Target="../comments5.xml"/><Relationship Id="rId5" Type="http://schemas.openxmlformats.org/officeDocument/2006/relationships/ctrlProp" Target="../ctrlProps/ctrlProp11.xml"/><Relationship Id="rId4" Type="http://schemas.openxmlformats.org/officeDocument/2006/relationships/ctrlProp" Target="../ctrlProps/ctrlProp10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Relationship Id="rId6" Type="http://schemas.openxmlformats.org/officeDocument/2006/relationships/comments" Target="../comments6.xml"/><Relationship Id="rId5" Type="http://schemas.openxmlformats.org/officeDocument/2006/relationships/ctrlProp" Target="../ctrlProps/ctrlProp13.xml"/><Relationship Id="rId4" Type="http://schemas.openxmlformats.org/officeDocument/2006/relationships/ctrlProp" Target="../ctrlProps/ctrlProp12.xm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Relationship Id="rId6" Type="http://schemas.openxmlformats.org/officeDocument/2006/relationships/comments" Target="../comments7.xml"/><Relationship Id="rId5" Type="http://schemas.openxmlformats.org/officeDocument/2006/relationships/ctrlProp" Target="../ctrlProps/ctrlProp15.xml"/><Relationship Id="rId4" Type="http://schemas.openxmlformats.org/officeDocument/2006/relationships/ctrlProp" Target="../ctrlProps/ctrlProp14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1.bin"/><Relationship Id="rId6" Type="http://schemas.openxmlformats.org/officeDocument/2006/relationships/comments" Target="../comments8.xml"/><Relationship Id="rId5" Type="http://schemas.openxmlformats.org/officeDocument/2006/relationships/ctrlProp" Target="../ctrlProps/ctrlProp17.xml"/><Relationship Id="rId4" Type="http://schemas.openxmlformats.org/officeDocument/2006/relationships/ctrlProp" Target="../ctrlProps/ctrlProp16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Relationship Id="rId6" Type="http://schemas.openxmlformats.org/officeDocument/2006/relationships/comments" Target="../comments1.xml"/><Relationship Id="rId5" Type="http://schemas.openxmlformats.org/officeDocument/2006/relationships/ctrlProp" Target="../ctrlProps/ctrlProp3.xml"/><Relationship Id="rId4" Type="http://schemas.openxmlformats.org/officeDocument/2006/relationships/ctrlProp" Target="../ctrlProps/ctrlProp2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G18"/>
  <sheetViews>
    <sheetView showGridLines="0" showZeros="0" topLeftCell="A2" workbookViewId="0">
      <selection activeCell="B17" sqref="B17:D18"/>
    </sheetView>
  </sheetViews>
  <sheetFormatPr defaultRowHeight="13.2" x14ac:dyDescent="0.25"/>
  <cols>
    <col min="1" max="4" width="19.109375" customWidth="1"/>
    <col min="5" max="5" width="19.109375" style="1" customWidth="1"/>
  </cols>
  <sheetData>
    <row r="1" spans="1:7" s="2" customFormat="1" ht="49.5" customHeight="1" thickBot="1" x14ac:dyDescent="0.3">
      <c r="A1" s="140" t="s">
        <v>81</v>
      </c>
      <c r="B1" s="3"/>
      <c r="C1" s="3"/>
      <c r="D1" s="141"/>
      <c r="E1" s="4"/>
      <c r="F1" s="5"/>
      <c r="G1" s="5"/>
    </row>
    <row r="2" spans="1:7" s="6" customFormat="1" ht="36.75" customHeight="1" thickBot="1" x14ac:dyDescent="0.3">
      <c r="A2" s="7" t="s">
        <v>12</v>
      </c>
      <c r="B2" s="8"/>
      <c r="C2" s="8"/>
      <c r="D2" s="8"/>
      <c r="E2" s="9"/>
      <c r="F2" s="10"/>
      <c r="G2" s="10"/>
    </row>
    <row r="3" spans="1:7" s="2" customFormat="1" ht="6" customHeight="1" thickBot="1" x14ac:dyDescent="0.3">
      <c r="A3" s="12"/>
      <c r="B3" s="13"/>
      <c r="C3" s="13"/>
      <c r="D3" s="13"/>
      <c r="E3" s="14"/>
      <c r="F3" s="5"/>
      <c r="G3" s="5"/>
    </row>
    <row r="4" spans="1:7" s="2" customFormat="1" ht="20.25" customHeight="1" thickBot="1" x14ac:dyDescent="0.3">
      <c r="A4" s="15" t="s">
        <v>13</v>
      </c>
      <c r="B4" s="16"/>
      <c r="C4" s="16"/>
      <c r="D4" s="16"/>
      <c r="E4" s="17"/>
      <c r="F4" s="5"/>
      <c r="G4" s="5"/>
    </row>
    <row r="5" spans="1:7" s="18" customFormat="1" ht="15" customHeight="1" x14ac:dyDescent="0.25">
      <c r="A5" s="152" t="s">
        <v>14</v>
      </c>
      <c r="B5" s="21"/>
      <c r="C5" s="21"/>
      <c r="D5" s="21"/>
      <c r="E5" s="293"/>
      <c r="F5" s="22"/>
      <c r="G5" s="23"/>
    </row>
    <row r="6" spans="1:7" s="2" customFormat="1" ht="24.6" x14ac:dyDescent="0.25">
      <c r="A6" s="316" t="s">
        <v>242</v>
      </c>
      <c r="B6" s="294"/>
      <c r="C6" s="24"/>
      <c r="D6" s="25"/>
      <c r="E6" s="26"/>
      <c r="F6" s="5"/>
      <c r="G6" s="5"/>
    </row>
    <row r="7" spans="1:7" s="18" customFormat="1" ht="15" customHeight="1" x14ac:dyDescent="0.25">
      <c r="A7" s="153" t="s">
        <v>82</v>
      </c>
      <c r="B7" s="153" t="s">
        <v>83</v>
      </c>
      <c r="C7" s="153" t="s">
        <v>84</v>
      </c>
      <c r="D7" s="153" t="s">
        <v>85</v>
      </c>
      <c r="E7" s="153" t="s">
        <v>86</v>
      </c>
      <c r="F7" s="22"/>
      <c r="G7" s="23"/>
    </row>
    <row r="8" spans="1:7" s="2" customFormat="1" ht="16.5" customHeight="1" x14ac:dyDescent="0.25">
      <c r="A8" s="161"/>
      <c r="B8" s="161"/>
      <c r="C8" s="161"/>
      <c r="D8" s="161"/>
      <c r="E8" s="161"/>
      <c r="F8" s="5"/>
      <c r="G8" s="5"/>
    </row>
    <row r="9" spans="1:7" s="2" customFormat="1" ht="15" customHeight="1" x14ac:dyDescent="0.25">
      <c r="A9" s="152" t="s">
        <v>15</v>
      </c>
      <c r="B9" s="21"/>
      <c r="C9" s="153" t="s">
        <v>16</v>
      </c>
      <c r="D9" s="153"/>
      <c r="E9" s="154" t="s">
        <v>17</v>
      </c>
      <c r="F9" s="5"/>
      <c r="G9" s="5"/>
    </row>
    <row r="10" spans="1:7" s="2" customFormat="1" x14ac:dyDescent="0.25">
      <c r="A10" s="29">
        <v>45776</v>
      </c>
      <c r="B10" s="30"/>
      <c r="C10" s="31" t="s">
        <v>87</v>
      </c>
      <c r="D10" s="153" t="s">
        <v>49</v>
      </c>
      <c r="E10" s="283" t="s">
        <v>90</v>
      </c>
      <c r="F10" s="5"/>
      <c r="G10" s="5"/>
    </row>
    <row r="11" spans="1:7" x14ac:dyDescent="0.25">
      <c r="A11" s="20"/>
      <c r="B11" s="21"/>
      <c r="C11" s="160" t="s">
        <v>47</v>
      </c>
      <c r="D11" s="160" t="s">
        <v>78</v>
      </c>
      <c r="E11" s="160" t="s">
        <v>79</v>
      </c>
      <c r="F11" s="33"/>
      <c r="G11" s="33"/>
    </row>
    <row r="12" spans="1:7" s="2" customFormat="1" x14ac:dyDescent="0.25">
      <c r="A12" s="142"/>
      <c r="B12" s="5"/>
      <c r="C12" s="162"/>
      <c r="D12" s="162"/>
      <c r="E12" s="162" t="s">
        <v>91</v>
      </c>
      <c r="F12" s="5"/>
      <c r="G12" s="5"/>
    </row>
    <row r="13" spans="1:7" ht="7.5" customHeight="1" x14ac:dyDescent="0.25">
      <c r="A13" s="33"/>
      <c r="B13" s="33"/>
      <c r="C13" s="33"/>
      <c r="D13" s="33"/>
      <c r="E13" s="37"/>
      <c r="F13" s="33"/>
      <c r="G13" s="33"/>
    </row>
    <row r="14" spans="1:7" ht="112.5" customHeight="1" x14ac:dyDescent="0.25">
      <c r="A14" s="33"/>
      <c r="B14" s="33"/>
      <c r="C14" s="33"/>
      <c r="D14" s="33"/>
      <c r="E14" s="37"/>
      <c r="F14" s="33"/>
      <c r="G14" s="33"/>
    </row>
    <row r="15" spans="1:7" ht="18.75" customHeight="1" x14ac:dyDescent="0.25">
      <c r="A15" s="32"/>
      <c r="B15" s="32"/>
      <c r="C15" s="32"/>
      <c r="D15" s="32"/>
      <c r="E15" s="37"/>
      <c r="F15" s="33"/>
      <c r="G15" s="33"/>
    </row>
    <row r="16" spans="1:7" ht="17.25" customHeight="1" x14ac:dyDescent="0.25">
      <c r="A16" s="32"/>
      <c r="B16" s="32"/>
      <c r="C16" s="32"/>
      <c r="D16" s="32"/>
      <c r="E16" s="32"/>
      <c r="F16" s="33"/>
      <c r="G16" s="33"/>
    </row>
    <row r="17" spans="1:7" ht="12.75" customHeight="1" x14ac:dyDescent="0.25">
      <c r="A17" s="38"/>
      <c r="B17" s="278"/>
      <c r="C17" s="143"/>
      <c r="D17" s="39"/>
      <c r="E17" s="37"/>
      <c r="F17" s="33"/>
      <c r="G17" s="33"/>
    </row>
    <row r="18" spans="1:7" x14ac:dyDescent="0.25">
      <c r="A18" s="33"/>
      <c r="B18" s="33"/>
      <c r="C18" s="33"/>
      <c r="D18" s="33"/>
      <c r="E18" s="37"/>
      <c r="F18" s="33"/>
      <c r="G18" s="33"/>
    </row>
  </sheetData>
  <phoneticPr fontId="55" type="noConversion"/>
  <pageMargins left="0.35" right="0.35" top="0.39" bottom="0.39" header="0" footer="0"/>
  <pageSetup paperSize="9" orientation="portrait" horizontalDpi="360" verticalDpi="36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Munka6">
    <tabColor theme="6" tint="0.59999389629810485"/>
  </sheetPr>
  <dimension ref="A1:AS140"/>
  <sheetViews>
    <sheetView workbookViewId="0">
      <selection activeCell="F9" sqref="F9"/>
    </sheetView>
  </sheetViews>
  <sheetFormatPr defaultRowHeight="13.2" x14ac:dyDescent="0.25"/>
  <cols>
    <col min="1" max="2" width="3.33203125" customWidth="1"/>
    <col min="3" max="3" width="4.6640625" customWidth="1"/>
    <col min="4" max="4" width="7.33203125" customWidth="1"/>
    <col min="5" max="5" width="4.33203125" customWidth="1"/>
    <col min="6" max="6" width="15.44140625" customWidth="1"/>
    <col min="7" max="7" width="2.6640625" customWidth="1"/>
    <col min="8" max="8" width="7.6640625" customWidth="1"/>
    <col min="9" max="9" width="5.88671875" customWidth="1"/>
    <col min="10" max="10" width="1.6640625" style="85" customWidth="1"/>
    <col min="11" max="11" width="10.6640625" customWidth="1"/>
    <col min="12" max="12" width="1.6640625" style="85" customWidth="1"/>
    <col min="13" max="13" width="10.6640625" customWidth="1"/>
    <col min="14" max="14" width="1.6640625" style="86" customWidth="1"/>
    <col min="15" max="15" width="10.6640625" customWidth="1"/>
    <col min="16" max="16" width="1.6640625" style="85" customWidth="1"/>
    <col min="17" max="17" width="10.6640625" customWidth="1"/>
    <col min="18" max="18" width="1.6640625" style="86" customWidth="1"/>
    <col min="19" max="19" width="9.109375" hidden="1" customWidth="1"/>
    <col min="20" max="20" width="8.6640625" customWidth="1"/>
    <col min="21" max="21" width="9.109375" hidden="1" customWidth="1"/>
    <col min="25" max="27" width="0" hidden="1" customWidth="1"/>
    <col min="28" max="28" width="10.33203125" hidden="1" customWidth="1"/>
    <col min="29" max="34" width="0" hidden="1" customWidth="1"/>
    <col min="35" max="37" width="9.109375" style="292" customWidth="1"/>
  </cols>
  <sheetData>
    <row r="1" spans="1:45" s="87" customFormat="1" ht="21.75" customHeight="1" x14ac:dyDescent="0.25">
      <c r="A1" s="163" t="str">
        <f>Altalanos!$A$6</f>
        <v>2024/25. DO J-NK-SZ Vármegye</v>
      </c>
      <c r="B1" s="163"/>
      <c r="C1" s="164"/>
      <c r="D1" s="164"/>
      <c r="E1" s="164"/>
      <c r="F1" s="164"/>
      <c r="G1" s="164"/>
      <c r="H1" s="163"/>
      <c r="I1" s="165"/>
      <c r="J1" s="166"/>
      <c r="K1" s="167" t="s">
        <v>38</v>
      </c>
      <c r="L1" s="168"/>
      <c r="M1" s="169"/>
      <c r="N1" s="166"/>
      <c r="O1" s="166" t="s">
        <v>11</v>
      </c>
      <c r="P1" s="166"/>
      <c r="Q1" s="164"/>
      <c r="R1" s="166"/>
      <c r="T1" s="216"/>
      <c r="U1" s="216"/>
      <c r="V1" s="216"/>
      <c r="W1" s="216"/>
      <c r="X1" s="216"/>
      <c r="Y1" s="216"/>
      <c r="Z1" s="216"/>
      <c r="AA1" s="216"/>
      <c r="AB1" s="285" t="e">
        <f>IF($Y$5=1,CONCATENATE(VLOOKUP($Y$3,$AA$2:$AH$14,2)),CONCATENATE(VLOOKUP($Y$3,$AA$16:$AH$25,2)))</f>
        <v>#N/A</v>
      </c>
      <c r="AC1" s="285" t="e">
        <f>IF($Y$5=1,CONCATENATE(VLOOKUP($Y$3,$AA$2:$AH$14,3)),CONCATENATE(VLOOKUP($Y$3,$AA$16:$AH$25,3)))</f>
        <v>#N/A</v>
      </c>
      <c r="AD1" s="285" t="e">
        <f>IF($Y$5=1,CONCATENATE(VLOOKUP($Y$3,$AA$2:$AH$14,4)),CONCATENATE(VLOOKUP($Y$3,$AA$16:$AH$25,4)))</f>
        <v>#N/A</v>
      </c>
      <c r="AE1" s="285" t="e">
        <f>IF($Y$5=1,CONCATENATE(VLOOKUP($Y$3,$AA$2:$AH$14,5)),CONCATENATE(VLOOKUP($Y$3,$AA$16:$AH$25,5)))</f>
        <v>#N/A</v>
      </c>
      <c r="AF1" s="285" t="e">
        <f>IF($Y$5=1,CONCATENATE(VLOOKUP($Y$3,$AA$2:$AH$14,6)),CONCATENATE(VLOOKUP($Y$3,$AA$16:$AH$25,6)))</f>
        <v>#N/A</v>
      </c>
      <c r="AG1" s="285" t="e">
        <f>IF($Y$5=1,CONCATENATE(VLOOKUP($Y$3,$AA$2:$AH$14,7)),CONCATENATE(VLOOKUP($Y$3,$AA$16:$AH$25,7)))</f>
        <v>#N/A</v>
      </c>
      <c r="AH1" s="285" t="e">
        <f>IF($Y$5=1,CONCATENATE(VLOOKUP($Y$3,$AA$2:$AH$14,8)),CONCATENATE(VLOOKUP($Y$3,$AA$16:$AH$25,8)))</f>
        <v>#N/A</v>
      </c>
      <c r="AI1" s="289"/>
      <c r="AJ1" s="289"/>
      <c r="AK1" s="289"/>
    </row>
    <row r="2" spans="1:45" s="83" customFormat="1" x14ac:dyDescent="0.25">
      <c r="A2" s="170" t="s">
        <v>37</v>
      </c>
      <c r="B2" s="171"/>
      <c r="C2" s="171"/>
      <c r="D2" s="171"/>
      <c r="E2" s="171" t="s">
        <v>132</v>
      </c>
      <c r="F2" s="171"/>
      <c r="G2" s="172"/>
      <c r="H2" s="173"/>
      <c r="I2" s="173"/>
      <c r="J2" s="174"/>
      <c r="K2" s="168"/>
      <c r="L2" s="168"/>
      <c r="M2" s="168"/>
      <c r="N2" s="174"/>
      <c r="O2" s="173"/>
      <c r="P2" s="174"/>
      <c r="Q2" s="173"/>
      <c r="R2" s="174"/>
      <c r="T2" s="209"/>
      <c r="U2" s="209"/>
      <c r="V2" s="209"/>
      <c r="W2" s="209"/>
      <c r="X2" s="209"/>
      <c r="Y2" s="280"/>
      <c r="Z2" s="279"/>
      <c r="AA2" s="279" t="s">
        <v>50</v>
      </c>
      <c r="AB2" s="273">
        <v>300</v>
      </c>
      <c r="AC2" s="273">
        <v>250</v>
      </c>
      <c r="AD2" s="273">
        <v>200</v>
      </c>
      <c r="AE2" s="273">
        <v>150</v>
      </c>
      <c r="AF2" s="273">
        <v>120</v>
      </c>
      <c r="AG2" s="273">
        <v>90</v>
      </c>
      <c r="AH2" s="273">
        <v>40</v>
      </c>
      <c r="AI2" s="265"/>
      <c r="AJ2" s="265"/>
      <c r="AK2" s="265"/>
      <c r="AL2" s="209"/>
      <c r="AM2" s="209"/>
      <c r="AN2" s="209"/>
      <c r="AO2" s="209"/>
      <c r="AP2" s="209"/>
      <c r="AQ2" s="209"/>
      <c r="AR2" s="209"/>
      <c r="AS2" s="209"/>
    </row>
    <row r="3" spans="1:45" s="19" customFormat="1" ht="11.25" customHeight="1" x14ac:dyDescent="0.25">
      <c r="A3" s="50" t="s">
        <v>19</v>
      </c>
      <c r="B3" s="50"/>
      <c r="C3" s="50"/>
      <c r="D3" s="50"/>
      <c r="E3" s="50"/>
      <c r="F3" s="50"/>
      <c r="G3" s="50" t="s">
        <v>16</v>
      </c>
      <c r="H3" s="50"/>
      <c r="I3" s="50"/>
      <c r="J3" s="90"/>
      <c r="K3" s="50" t="s">
        <v>24</v>
      </c>
      <c r="L3" s="90"/>
      <c r="M3" s="50"/>
      <c r="N3" s="90"/>
      <c r="O3" s="50"/>
      <c r="P3" s="90"/>
      <c r="Q3" s="50"/>
      <c r="R3" s="51" t="s">
        <v>25</v>
      </c>
      <c r="T3" s="210"/>
      <c r="U3" s="210"/>
      <c r="V3" s="210"/>
      <c r="W3" s="210"/>
      <c r="X3" s="210"/>
      <c r="Y3" s="279" t="str">
        <f>IF(K4="OB","A",IF(K4="IX","W",IF(K4="","",K4)))</f>
        <v/>
      </c>
      <c r="Z3" s="279"/>
      <c r="AA3" s="279" t="s">
        <v>51</v>
      </c>
      <c r="AB3" s="273">
        <v>280</v>
      </c>
      <c r="AC3" s="273">
        <v>230</v>
      </c>
      <c r="AD3" s="273">
        <v>180</v>
      </c>
      <c r="AE3" s="273">
        <v>140</v>
      </c>
      <c r="AF3" s="273">
        <v>80</v>
      </c>
      <c r="AG3" s="273">
        <v>0</v>
      </c>
      <c r="AH3" s="273">
        <v>0</v>
      </c>
      <c r="AI3" s="265"/>
      <c r="AJ3" s="265"/>
      <c r="AK3" s="265"/>
      <c r="AL3" s="210"/>
      <c r="AM3" s="210"/>
      <c r="AN3" s="210"/>
      <c r="AO3" s="210"/>
      <c r="AP3" s="210"/>
      <c r="AQ3" s="210"/>
      <c r="AR3" s="210"/>
      <c r="AS3" s="210"/>
    </row>
    <row r="4" spans="1:45" s="28" customFormat="1" ht="11.25" customHeight="1" thickBot="1" x14ac:dyDescent="0.3">
      <c r="A4" s="628">
        <f>Altalanos!$A$10</f>
        <v>45776</v>
      </c>
      <c r="B4" s="628"/>
      <c r="C4" s="628"/>
      <c r="D4" s="175"/>
      <c r="E4" s="176"/>
      <c r="F4" s="176"/>
      <c r="G4" s="176" t="str">
        <f>Altalanos!$C$10</f>
        <v>Jászberény</v>
      </c>
      <c r="H4" s="177"/>
      <c r="I4" s="176"/>
      <c r="J4" s="178"/>
      <c r="K4" s="179"/>
      <c r="L4" s="178"/>
      <c r="M4" s="180"/>
      <c r="N4" s="178"/>
      <c r="O4" s="176"/>
      <c r="P4" s="178"/>
      <c r="Q4" s="176"/>
      <c r="R4" s="181" t="str">
        <f>Altalanos!$E$10</f>
        <v>Sági István</v>
      </c>
      <c r="T4" s="211"/>
      <c r="U4" s="211"/>
      <c r="V4" s="211"/>
      <c r="W4" s="211"/>
      <c r="X4" s="211"/>
      <c r="Y4" s="279"/>
      <c r="Z4" s="279"/>
      <c r="AA4" s="279" t="s">
        <v>68</v>
      </c>
      <c r="AB4" s="273">
        <v>250</v>
      </c>
      <c r="AC4" s="273">
        <v>200</v>
      </c>
      <c r="AD4" s="273">
        <v>150</v>
      </c>
      <c r="AE4" s="273">
        <v>120</v>
      </c>
      <c r="AF4" s="273">
        <v>90</v>
      </c>
      <c r="AG4" s="273">
        <v>60</v>
      </c>
      <c r="AH4" s="273">
        <v>25</v>
      </c>
      <c r="AI4" s="265"/>
      <c r="AJ4" s="265"/>
      <c r="AK4" s="265"/>
      <c r="AL4" s="211"/>
      <c r="AM4" s="211"/>
      <c r="AN4" s="211"/>
      <c r="AO4" s="211"/>
      <c r="AP4" s="211"/>
      <c r="AQ4" s="211"/>
      <c r="AR4" s="211"/>
      <c r="AS4" s="211"/>
    </row>
    <row r="5" spans="1:45" s="19" customFormat="1" x14ac:dyDescent="0.25">
      <c r="A5" s="91"/>
      <c r="B5" s="92" t="s">
        <v>1</v>
      </c>
      <c r="C5" s="159" t="s">
        <v>31</v>
      </c>
      <c r="D5" s="92" t="s">
        <v>30</v>
      </c>
      <c r="E5" s="92" t="s">
        <v>28</v>
      </c>
      <c r="F5" s="93" t="s">
        <v>22</v>
      </c>
      <c r="G5" s="93" t="s">
        <v>23</v>
      </c>
      <c r="H5" s="93"/>
      <c r="I5" s="93" t="s">
        <v>26</v>
      </c>
      <c r="J5" s="93"/>
      <c r="K5" s="92" t="s">
        <v>29</v>
      </c>
      <c r="L5" s="94"/>
      <c r="M5" s="92" t="s">
        <v>44</v>
      </c>
      <c r="N5" s="94"/>
      <c r="O5" s="92" t="s">
        <v>43</v>
      </c>
      <c r="P5" s="94"/>
      <c r="Q5" s="92"/>
      <c r="R5" s="95"/>
      <c r="T5" s="210"/>
      <c r="U5" s="210"/>
      <c r="V5" s="210"/>
      <c r="W5" s="210"/>
      <c r="X5" s="210"/>
      <c r="Y5" s="279">
        <f>IF(OR(Altalanos!$A$8="F1",Altalanos!$A$8="F2",Altalanos!$A$8="N1",Altalanos!$A$8="N2"),1,2)</f>
        <v>2</v>
      </c>
      <c r="Z5" s="279"/>
      <c r="AA5" s="279" t="s">
        <v>69</v>
      </c>
      <c r="AB5" s="273">
        <v>200</v>
      </c>
      <c r="AC5" s="273">
        <v>150</v>
      </c>
      <c r="AD5" s="273">
        <v>120</v>
      </c>
      <c r="AE5" s="273">
        <v>90</v>
      </c>
      <c r="AF5" s="273">
        <v>60</v>
      </c>
      <c r="AG5" s="273">
        <v>40</v>
      </c>
      <c r="AH5" s="273">
        <v>15</v>
      </c>
      <c r="AI5" s="265"/>
      <c r="AJ5" s="265"/>
      <c r="AK5" s="265"/>
      <c r="AL5" s="210"/>
      <c r="AM5" s="210"/>
      <c r="AN5" s="210"/>
      <c r="AO5" s="210"/>
      <c r="AP5" s="210"/>
      <c r="AQ5" s="210"/>
      <c r="AR5" s="210"/>
      <c r="AS5" s="210"/>
    </row>
    <row r="6" spans="1:45" s="305" customFormat="1" ht="11.1" customHeight="1" thickBot="1" x14ac:dyDescent="0.3">
      <c r="A6" s="306"/>
      <c r="B6" s="307"/>
      <c r="C6" s="307"/>
      <c r="D6" s="307"/>
      <c r="E6" s="307"/>
      <c r="F6" s="306" t="str">
        <f>IF(Y3="","",CONCATENATE(VLOOKUP(Y3,AB1:AH1,4)," pont"))</f>
        <v/>
      </c>
      <c r="G6" s="308"/>
      <c r="H6" s="309"/>
      <c r="I6" s="308"/>
      <c r="J6" s="310"/>
      <c r="K6" s="307" t="str">
        <f>IF(Y3="","",CONCATENATE(VLOOKUP(Y3,AB1:AH1,3)," pont"))</f>
        <v/>
      </c>
      <c r="L6" s="310"/>
      <c r="M6" s="307" t="str">
        <f>IF(Y3="","",CONCATENATE(VLOOKUP(Y3,AB1:AH1,2)," pont"))</f>
        <v/>
      </c>
      <c r="N6" s="310"/>
      <c r="O6" s="307" t="str">
        <f>IF(Y3="","",CONCATENATE(VLOOKUP(Y3,AB1:AH1,1)," pont"))</f>
        <v/>
      </c>
      <c r="P6" s="310"/>
      <c r="Q6" s="307"/>
      <c r="R6" s="311"/>
      <c r="T6" s="312"/>
      <c r="U6" s="312"/>
      <c r="V6" s="312"/>
      <c r="W6" s="312"/>
      <c r="X6" s="312"/>
      <c r="Y6" s="313"/>
      <c r="Z6" s="313"/>
      <c r="AA6" s="313" t="s">
        <v>70</v>
      </c>
      <c r="AB6" s="314">
        <v>150</v>
      </c>
      <c r="AC6" s="314">
        <v>120</v>
      </c>
      <c r="AD6" s="314">
        <v>90</v>
      </c>
      <c r="AE6" s="314">
        <v>60</v>
      </c>
      <c r="AF6" s="314">
        <v>40</v>
      </c>
      <c r="AG6" s="314">
        <v>25</v>
      </c>
      <c r="AH6" s="314">
        <v>10</v>
      </c>
      <c r="AI6" s="315"/>
      <c r="AJ6" s="315"/>
      <c r="AK6" s="315"/>
      <c r="AL6" s="312"/>
      <c r="AM6" s="312"/>
      <c r="AN6" s="312"/>
      <c r="AO6" s="312"/>
      <c r="AP6" s="312"/>
      <c r="AQ6" s="312"/>
      <c r="AR6" s="312"/>
      <c r="AS6" s="312"/>
    </row>
    <row r="7" spans="1:45" s="34" customFormat="1" ht="12.9" customHeight="1" x14ac:dyDescent="0.25">
      <c r="A7" s="96">
        <v>1</v>
      </c>
      <c r="B7" s="182" t="str">
        <f>IF($E7="","",VLOOKUP($E7,#REF!,14))</f>
        <v/>
      </c>
      <c r="C7" s="183" t="str">
        <f>IF($E7="","",VLOOKUP($E7,#REF!,15))</f>
        <v/>
      </c>
      <c r="D7" s="183" t="str">
        <f>IF($E7="","",VLOOKUP($E7,#REF!,5))</f>
        <v/>
      </c>
      <c r="E7" s="184"/>
      <c r="F7" s="317" t="s">
        <v>100</v>
      </c>
      <c r="G7" s="185" t="str">
        <f>IF($E7="","",VLOOKUP($E7,#REF!,3))</f>
        <v/>
      </c>
      <c r="H7" s="185"/>
      <c r="I7" s="185" t="str">
        <f>IF($E7="","",VLOOKUP($E7,#REF!,4))</f>
        <v/>
      </c>
      <c r="J7" s="186"/>
      <c r="K7" s="187"/>
      <c r="L7" s="187"/>
      <c r="M7" s="187"/>
      <c r="N7" s="187"/>
      <c r="O7" s="97"/>
      <c r="P7" s="98"/>
      <c r="Q7" s="99"/>
      <c r="R7" s="100"/>
      <c r="S7" s="101"/>
      <c r="T7" s="101"/>
      <c r="U7" s="212" t="str">
        <f>Birók!P21</f>
        <v>Bíró</v>
      </c>
      <c r="V7" s="101"/>
      <c r="W7" s="101"/>
      <c r="X7" s="101"/>
      <c r="Y7" s="279"/>
      <c r="Z7" s="279"/>
      <c r="AA7" s="279" t="s">
        <v>71</v>
      </c>
      <c r="AB7" s="273">
        <v>120</v>
      </c>
      <c r="AC7" s="273">
        <v>90</v>
      </c>
      <c r="AD7" s="273">
        <v>60</v>
      </c>
      <c r="AE7" s="273">
        <v>40</v>
      </c>
      <c r="AF7" s="273">
        <v>25</v>
      </c>
      <c r="AG7" s="273">
        <v>10</v>
      </c>
      <c r="AH7" s="273">
        <v>5</v>
      </c>
      <c r="AI7" s="265"/>
      <c r="AJ7" s="265"/>
      <c r="AK7" s="265"/>
      <c r="AL7" s="101"/>
      <c r="AM7" s="101"/>
      <c r="AN7" s="101"/>
      <c r="AO7" s="101"/>
      <c r="AP7" s="101"/>
      <c r="AQ7" s="101"/>
      <c r="AR7" s="101"/>
      <c r="AS7" s="101"/>
    </row>
    <row r="8" spans="1:45" s="34" customFormat="1" ht="12.9" customHeight="1" x14ac:dyDescent="0.25">
      <c r="A8" s="102"/>
      <c r="B8" s="188"/>
      <c r="C8" s="189"/>
      <c r="D8" s="189"/>
      <c r="E8" s="131"/>
      <c r="F8" s="190"/>
      <c r="G8" s="190"/>
      <c r="H8" s="191"/>
      <c r="I8" s="299" t="s">
        <v>0</v>
      </c>
      <c r="J8" s="103"/>
      <c r="K8" s="317" t="s">
        <v>100</v>
      </c>
      <c r="L8" s="192"/>
      <c r="M8" s="187"/>
      <c r="N8" s="187"/>
      <c r="O8" s="97"/>
      <c r="P8" s="98"/>
      <c r="Q8" s="99"/>
      <c r="R8" s="100"/>
      <c r="S8" s="101"/>
      <c r="T8" s="101"/>
      <c r="U8" s="213" t="str">
        <f>Birók!P22</f>
        <v xml:space="preserve">I Sági </v>
      </c>
      <c r="V8" s="101"/>
      <c r="W8" s="101"/>
      <c r="X8" s="101"/>
      <c r="Y8" s="279"/>
      <c r="Z8" s="279"/>
      <c r="AA8" s="279" t="s">
        <v>72</v>
      </c>
      <c r="AB8" s="273">
        <v>90</v>
      </c>
      <c r="AC8" s="273">
        <v>60</v>
      </c>
      <c r="AD8" s="273">
        <v>40</v>
      </c>
      <c r="AE8" s="273">
        <v>25</v>
      </c>
      <c r="AF8" s="273">
        <v>10</v>
      </c>
      <c r="AG8" s="273">
        <v>5</v>
      </c>
      <c r="AH8" s="273">
        <v>2</v>
      </c>
      <c r="AI8" s="265"/>
      <c r="AJ8" s="265"/>
      <c r="AK8" s="265"/>
      <c r="AL8" s="101"/>
      <c r="AM8" s="101"/>
      <c r="AN8" s="101"/>
      <c r="AO8" s="101"/>
      <c r="AP8" s="101"/>
      <c r="AQ8" s="101"/>
      <c r="AR8" s="101"/>
      <c r="AS8" s="101"/>
    </row>
    <row r="9" spans="1:45" s="34" customFormat="1" ht="12.9" customHeight="1" x14ac:dyDescent="0.25">
      <c r="A9" s="102">
        <v>2</v>
      </c>
      <c r="B9" s="182" t="str">
        <f>IF($E9="","",VLOOKUP($E9,#REF!,14))</f>
        <v/>
      </c>
      <c r="C9" s="183" t="str">
        <f>IF($E9="","",VLOOKUP($E9,#REF!,15))</f>
        <v/>
      </c>
      <c r="D9" s="183" t="str">
        <f>IF($E9="","",VLOOKUP($E9,#REF!,5))</f>
        <v/>
      </c>
      <c r="E9" s="295"/>
      <c r="F9" s="317"/>
      <c r="G9" s="234" t="str">
        <f>IF($E9="","",VLOOKUP($E9,#REF!,3))</f>
        <v/>
      </c>
      <c r="H9" s="234"/>
      <c r="I9" s="234" t="str">
        <f>IF($E9="","",VLOOKUP($E9,#REF!,4))</f>
        <v/>
      </c>
      <c r="J9" s="194"/>
      <c r="K9" s="187"/>
      <c r="L9" s="195"/>
      <c r="M9" s="187"/>
      <c r="N9" s="187"/>
      <c r="O9" s="97"/>
      <c r="P9" s="98"/>
      <c r="Q9" s="99"/>
      <c r="R9" s="100"/>
      <c r="S9" s="101"/>
      <c r="T9" s="101"/>
      <c r="U9" s="213" t="str">
        <f>Birók!P23</f>
        <v xml:space="preserve"> </v>
      </c>
      <c r="V9" s="101"/>
      <c r="W9" s="101"/>
      <c r="X9" s="101"/>
      <c r="Y9" s="279"/>
      <c r="Z9" s="279"/>
      <c r="AA9" s="279" t="s">
        <v>73</v>
      </c>
      <c r="AB9" s="273">
        <v>60</v>
      </c>
      <c r="AC9" s="273">
        <v>40</v>
      </c>
      <c r="AD9" s="273">
        <v>25</v>
      </c>
      <c r="AE9" s="273">
        <v>10</v>
      </c>
      <c r="AF9" s="273">
        <v>5</v>
      </c>
      <c r="AG9" s="273">
        <v>2</v>
      </c>
      <c r="AH9" s="273">
        <v>1</v>
      </c>
      <c r="AI9" s="265"/>
      <c r="AJ9" s="265"/>
      <c r="AK9" s="265"/>
      <c r="AL9" s="101"/>
      <c r="AM9" s="101"/>
      <c r="AN9" s="101"/>
      <c r="AO9" s="101"/>
      <c r="AP9" s="101"/>
      <c r="AQ9" s="101"/>
      <c r="AR9" s="101"/>
      <c r="AS9" s="101"/>
    </row>
    <row r="10" spans="1:45" s="34" customFormat="1" ht="12.9" customHeight="1" x14ac:dyDescent="0.25">
      <c r="A10" s="102"/>
      <c r="B10" s="188"/>
      <c r="C10" s="189"/>
      <c r="D10" s="189"/>
      <c r="E10" s="296"/>
      <c r="F10" s="297"/>
      <c r="G10" s="297"/>
      <c r="H10" s="298"/>
      <c r="I10" s="297"/>
      <c r="J10" s="196"/>
      <c r="K10" s="299" t="s">
        <v>0</v>
      </c>
      <c r="L10" s="104"/>
      <c r="M10" s="192" t="str">
        <f>UPPER(IF(OR(L10="a",L10="as"),K8,IF(OR(L10="b",L10="bs"),K12,)))</f>
        <v/>
      </c>
      <c r="N10" s="197"/>
      <c r="O10" s="198"/>
      <c r="P10" s="198"/>
      <c r="Q10" s="99"/>
      <c r="R10" s="100"/>
      <c r="S10" s="101"/>
      <c r="T10" s="101"/>
      <c r="U10" s="213" t="str">
        <f>Birók!P24</f>
        <v xml:space="preserve"> </v>
      </c>
      <c r="V10" s="101"/>
      <c r="W10" s="101"/>
      <c r="X10" s="101"/>
      <c r="Y10" s="279"/>
      <c r="Z10" s="279"/>
      <c r="AA10" s="279" t="s">
        <v>74</v>
      </c>
      <c r="AB10" s="273">
        <v>40</v>
      </c>
      <c r="AC10" s="273">
        <v>25</v>
      </c>
      <c r="AD10" s="273">
        <v>15</v>
      </c>
      <c r="AE10" s="273">
        <v>7</v>
      </c>
      <c r="AF10" s="273">
        <v>4</v>
      </c>
      <c r="AG10" s="273">
        <v>1</v>
      </c>
      <c r="AH10" s="273">
        <v>0</v>
      </c>
      <c r="AI10" s="265"/>
      <c r="AJ10" s="265"/>
      <c r="AK10" s="265"/>
      <c r="AL10" s="101"/>
      <c r="AM10" s="101"/>
      <c r="AN10" s="101"/>
      <c r="AO10" s="101"/>
      <c r="AP10" s="101"/>
      <c r="AQ10" s="101"/>
      <c r="AR10" s="101"/>
      <c r="AS10" s="101"/>
    </row>
    <row r="11" spans="1:45" s="34" customFormat="1" ht="12.9" customHeight="1" x14ac:dyDescent="0.25">
      <c r="A11" s="102">
        <v>3</v>
      </c>
      <c r="B11" s="182" t="str">
        <f>IF($E11="","",VLOOKUP($E11,#REF!,14))</f>
        <v/>
      </c>
      <c r="C11" s="183" t="str">
        <f>IF($E11="","",VLOOKUP($E11,#REF!,15))</f>
        <v/>
      </c>
      <c r="D11" s="183" t="str">
        <f>IF($E11="","",VLOOKUP($E11,#REF!,5))</f>
        <v/>
      </c>
      <c r="E11" s="295"/>
      <c r="F11" s="234" t="str">
        <f>UPPER(IF($E11="","",VLOOKUP($E11,#REF!,2)))</f>
        <v/>
      </c>
      <c r="G11" s="234" t="str">
        <f>IF($E11="","",VLOOKUP($E11,#REF!,3))</f>
        <v/>
      </c>
      <c r="H11" s="234"/>
      <c r="I11" s="234" t="str">
        <f>IF($E11="","",VLOOKUP($E11,#REF!,4))</f>
        <v/>
      </c>
      <c r="J11" s="186"/>
      <c r="K11" s="187"/>
      <c r="L11" s="199"/>
      <c r="M11" s="187"/>
      <c r="N11" s="200"/>
      <c r="O11" s="198"/>
      <c r="P11" s="198"/>
      <c r="Q11" s="99"/>
      <c r="R11" s="100"/>
      <c r="S11" s="101"/>
      <c r="T11" s="101"/>
      <c r="U11" s="213" t="str">
        <f>Birók!P25</f>
        <v xml:space="preserve"> </v>
      </c>
      <c r="V11" s="101"/>
      <c r="W11" s="101"/>
      <c r="X11" s="101"/>
      <c r="Y11" s="279"/>
      <c r="Z11" s="279"/>
      <c r="AA11" s="279" t="s">
        <v>75</v>
      </c>
      <c r="AB11" s="273">
        <v>25</v>
      </c>
      <c r="AC11" s="273">
        <v>15</v>
      </c>
      <c r="AD11" s="273">
        <v>10</v>
      </c>
      <c r="AE11" s="273">
        <v>6</v>
      </c>
      <c r="AF11" s="273">
        <v>3</v>
      </c>
      <c r="AG11" s="273">
        <v>1</v>
      </c>
      <c r="AH11" s="273">
        <v>0</v>
      </c>
      <c r="AI11" s="265"/>
      <c r="AJ11" s="265"/>
      <c r="AK11" s="265"/>
      <c r="AL11" s="101"/>
      <c r="AM11" s="101"/>
      <c r="AN11" s="101"/>
      <c r="AO11" s="101"/>
      <c r="AP11" s="101"/>
      <c r="AQ11" s="101"/>
      <c r="AR11" s="101"/>
      <c r="AS11" s="101"/>
    </row>
    <row r="12" spans="1:45" s="34" customFormat="1" ht="12.9" customHeight="1" x14ac:dyDescent="0.25">
      <c r="A12" s="102"/>
      <c r="B12" s="188"/>
      <c r="C12" s="189"/>
      <c r="D12" s="189"/>
      <c r="E12" s="296"/>
      <c r="F12" s="297"/>
      <c r="G12" s="297"/>
      <c r="H12" s="298"/>
      <c r="I12" s="299" t="s">
        <v>0</v>
      </c>
      <c r="J12" s="103"/>
      <c r="K12" s="192" t="str">
        <f>UPPER(IF(OR(J12="a",J12="as"),F11,IF(OR(J12="b",J12="bs"),F13,)))</f>
        <v/>
      </c>
      <c r="L12" s="201"/>
      <c r="M12" s="187"/>
      <c r="N12" s="200"/>
      <c r="O12" s="198"/>
      <c r="P12" s="198"/>
      <c r="Q12" s="99"/>
      <c r="R12" s="100"/>
      <c r="S12" s="101"/>
      <c r="T12" s="101"/>
      <c r="U12" s="213" t="str">
        <f>Birók!P26</f>
        <v xml:space="preserve"> </v>
      </c>
      <c r="V12" s="101"/>
      <c r="W12" s="101"/>
      <c r="X12" s="101"/>
      <c r="Y12" s="279"/>
      <c r="Z12" s="279"/>
      <c r="AA12" s="279" t="s">
        <v>80</v>
      </c>
      <c r="AB12" s="273">
        <v>15</v>
      </c>
      <c r="AC12" s="273">
        <v>10</v>
      </c>
      <c r="AD12" s="273">
        <v>6</v>
      </c>
      <c r="AE12" s="273">
        <v>3</v>
      </c>
      <c r="AF12" s="273">
        <v>1</v>
      </c>
      <c r="AG12" s="273">
        <v>0</v>
      </c>
      <c r="AH12" s="273">
        <v>0</v>
      </c>
      <c r="AI12" s="265"/>
      <c r="AJ12" s="265"/>
      <c r="AK12" s="265"/>
      <c r="AL12" s="101"/>
      <c r="AM12" s="101"/>
      <c r="AN12" s="101"/>
      <c r="AO12" s="101"/>
      <c r="AP12" s="101"/>
      <c r="AQ12" s="101"/>
      <c r="AR12" s="101"/>
      <c r="AS12" s="101"/>
    </row>
    <row r="13" spans="1:45" s="34" customFormat="1" ht="12.9" customHeight="1" x14ac:dyDescent="0.25">
      <c r="A13" s="102">
        <v>4</v>
      </c>
      <c r="B13" s="182" t="str">
        <f>IF($E13="","",VLOOKUP($E13,#REF!,14))</f>
        <v/>
      </c>
      <c r="C13" s="183" t="str">
        <f>IF($E13="","",VLOOKUP($E13,#REF!,15))</f>
        <v/>
      </c>
      <c r="D13" s="183" t="str">
        <f>IF($E13="","",VLOOKUP($E13,#REF!,5))</f>
        <v/>
      </c>
      <c r="E13" s="295"/>
      <c r="F13" s="317"/>
      <c r="G13" s="234" t="str">
        <f>IF($E13="","",VLOOKUP($E13,#REF!,3))</f>
        <v/>
      </c>
      <c r="H13" s="234"/>
      <c r="I13" s="234" t="str">
        <f>IF($E13="","",VLOOKUP($E13,#REF!,4))</f>
        <v/>
      </c>
      <c r="J13" s="202"/>
      <c r="K13" s="187"/>
      <c r="L13" s="187"/>
      <c r="M13" s="187"/>
      <c r="N13" s="200"/>
      <c r="O13" s="198"/>
      <c r="P13" s="198"/>
      <c r="Q13" s="99"/>
      <c r="R13" s="100"/>
      <c r="S13" s="101"/>
      <c r="T13" s="101"/>
      <c r="U13" s="213" t="str">
        <f>Birók!P27</f>
        <v xml:space="preserve"> </v>
      </c>
      <c r="V13" s="101"/>
      <c r="W13" s="101"/>
      <c r="X13" s="101"/>
      <c r="Y13" s="279"/>
      <c r="Z13" s="279"/>
      <c r="AA13" s="279" t="s">
        <v>76</v>
      </c>
      <c r="AB13" s="273">
        <v>10</v>
      </c>
      <c r="AC13" s="273">
        <v>6</v>
      </c>
      <c r="AD13" s="273">
        <v>3</v>
      </c>
      <c r="AE13" s="273">
        <v>1</v>
      </c>
      <c r="AF13" s="273">
        <v>0</v>
      </c>
      <c r="AG13" s="273">
        <v>0</v>
      </c>
      <c r="AH13" s="273">
        <v>0</v>
      </c>
      <c r="AI13" s="265"/>
      <c r="AJ13" s="265"/>
      <c r="AK13" s="265"/>
      <c r="AL13" s="101"/>
      <c r="AM13" s="101"/>
      <c r="AN13" s="101"/>
      <c r="AO13" s="101"/>
      <c r="AP13" s="101"/>
      <c r="AQ13" s="101"/>
      <c r="AR13" s="101"/>
      <c r="AS13" s="101"/>
    </row>
    <row r="14" spans="1:45" s="34" customFormat="1" ht="12.9" customHeight="1" x14ac:dyDescent="0.25">
      <c r="A14" s="102"/>
      <c r="B14" s="188"/>
      <c r="C14" s="189"/>
      <c r="D14" s="189"/>
      <c r="E14" s="296"/>
      <c r="F14" s="297"/>
      <c r="G14" s="297"/>
      <c r="H14" s="298"/>
      <c r="I14" s="297"/>
      <c r="J14" s="196"/>
      <c r="K14" s="187"/>
      <c r="L14" s="187"/>
      <c r="M14" s="299" t="s">
        <v>0</v>
      </c>
      <c r="N14" s="104"/>
      <c r="O14" s="192" t="str">
        <f>UPPER(IF(OR(N14="a",N14="as"),M10,IF(OR(N14="b",N14="bs"),M18,)))</f>
        <v/>
      </c>
      <c r="P14" s="197"/>
      <c r="Q14" s="99"/>
      <c r="R14" s="100"/>
      <c r="S14" s="101"/>
      <c r="T14" s="101"/>
      <c r="U14" s="213" t="str">
        <f>Birók!P28</f>
        <v xml:space="preserve"> </v>
      </c>
      <c r="V14" s="101"/>
      <c r="W14" s="101"/>
      <c r="X14" s="101"/>
      <c r="Y14" s="279"/>
      <c r="Z14" s="279"/>
      <c r="AA14" s="279" t="s">
        <v>77</v>
      </c>
      <c r="AB14" s="273">
        <v>3</v>
      </c>
      <c r="AC14" s="273">
        <v>2</v>
      </c>
      <c r="AD14" s="273">
        <v>1</v>
      </c>
      <c r="AE14" s="273">
        <v>0</v>
      </c>
      <c r="AF14" s="273">
        <v>0</v>
      </c>
      <c r="AG14" s="273">
        <v>0</v>
      </c>
      <c r="AH14" s="273">
        <v>0</v>
      </c>
      <c r="AI14" s="265"/>
      <c r="AJ14" s="265"/>
      <c r="AK14" s="265"/>
      <c r="AL14" s="101"/>
      <c r="AM14" s="101"/>
      <c r="AN14" s="101"/>
      <c r="AO14" s="101"/>
      <c r="AP14" s="101"/>
      <c r="AQ14" s="101"/>
      <c r="AR14" s="101"/>
      <c r="AS14" s="101"/>
    </row>
    <row r="15" spans="1:45" s="34" customFormat="1" ht="12.9" customHeight="1" x14ac:dyDescent="0.25">
      <c r="A15" s="233">
        <v>5</v>
      </c>
      <c r="B15" s="182" t="str">
        <f>IF($E15="","",VLOOKUP($E15,#REF!,14))</f>
        <v/>
      </c>
      <c r="C15" s="183" t="str">
        <f>IF($E15="","",VLOOKUP($E15,#REF!,15))</f>
        <v/>
      </c>
      <c r="D15" s="183" t="str">
        <f>IF($E15="","",VLOOKUP($E15,#REF!,5))</f>
        <v/>
      </c>
      <c r="E15" s="295"/>
      <c r="F15" s="234" t="str">
        <f>UPPER(IF($E15="","",VLOOKUP($E15,#REF!,2)))</f>
        <v/>
      </c>
      <c r="G15" s="234" t="str">
        <f>IF($E15="","",VLOOKUP($E15,#REF!,3))</f>
        <v/>
      </c>
      <c r="H15" s="234"/>
      <c r="I15" s="234" t="str">
        <f>IF($E15="","",VLOOKUP($E15,#REF!,4))</f>
        <v/>
      </c>
      <c r="J15" s="204"/>
      <c r="K15" s="187"/>
      <c r="L15" s="187"/>
      <c r="M15" s="187"/>
      <c r="N15" s="200"/>
      <c r="O15" s="187"/>
      <c r="P15" s="198"/>
      <c r="Q15" s="99"/>
      <c r="R15" s="100"/>
      <c r="S15" s="101"/>
      <c r="T15" s="101"/>
      <c r="U15" s="213" t="str">
        <f>Birók!P29</f>
        <v xml:space="preserve"> </v>
      </c>
      <c r="V15" s="101"/>
      <c r="W15" s="101"/>
      <c r="X15" s="101"/>
      <c r="Y15" s="279"/>
      <c r="Z15" s="279"/>
      <c r="AA15" s="279"/>
      <c r="AB15" s="279"/>
      <c r="AC15" s="279"/>
      <c r="AD15" s="279"/>
      <c r="AE15" s="279"/>
      <c r="AF15" s="279"/>
      <c r="AG15" s="279"/>
      <c r="AH15" s="279"/>
      <c r="AI15" s="265"/>
      <c r="AJ15" s="265"/>
      <c r="AK15" s="265"/>
      <c r="AL15" s="101"/>
      <c r="AM15" s="101"/>
      <c r="AN15" s="101"/>
      <c r="AO15" s="101"/>
      <c r="AP15" s="101"/>
      <c r="AQ15" s="101"/>
      <c r="AR15" s="101"/>
      <c r="AS15" s="101"/>
    </row>
    <row r="16" spans="1:45" s="34" customFormat="1" ht="12.9" customHeight="1" thickBot="1" x14ac:dyDescent="0.3">
      <c r="A16" s="102"/>
      <c r="B16" s="188"/>
      <c r="C16" s="189"/>
      <c r="D16" s="189"/>
      <c r="E16" s="296"/>
      <c r="F16" s="297"/>
      <c r="G16" s="297"/>
      <c r="H16" s="298"/>
      <c r="I16" s="299" t="s">
        <v>0</v>
      </c>
      <c r="J16" s="103"/>
      <c r="K16" s="192" t="str">
        <f>UPPER(IF(OR(J16="a",J16="as"),F15,IF(OR(J16="b",J16="bs"),F17,)))</f>
        <v/>
      </c>
      <c r="L16" s="192"/>
      <c r="M16" s="187"/>
      <c r="N16" s="200"/>
      <c r="O16" s="299"/>
      <c r="P16" s="198"/>
      <c r="Q16" s="99"/>
      <c r="R16" s="100"/>
      <c r="S16" s="101"/>
      <c r="T16" s="101"/>
      <c r="U16" s="214" t="str">
        <f>Birók!P30</f>
        <v>Egyik sem</v>
      </c>
      <c r="V16" s="101"/>
      <c r="W16" s="101"/>
      <c r="X16" s="101"/>
      <c r="Y16" s="279"/>
      <c r="Z16" s="279"/>
      <c r="AA16" s="279" t="s">
        <v>50</v>
      </c>
      <c r="AB16" s="273">
        <v>150</v>
      </c>
      <c r="AC16" s="273">
        <v>120</v>
      </c>
      <c r="AD16" s="273">
        <v>90</v>
      </c>
      <c r="AE16" s="273">
        <v>60</v>
      </c>
      <c r="AF16" s="273">
        <v>40</v>
      </c>
      <c r="AG16" s="273">
        <v>25</v>
      </c>
      <c r="AH16" s="273">
        <v>15</v>
      </c>
      <c r="AI16" s="265"/>
      <c r="AJ16" s="265"/>
      <c r="AK16" s="265"/>
      <c r="AL16" s="101"/>
      <c r="AM16" s="101"/>
      <c r="AN16" s="101"/>
      <c r="AO16" s="101"/>
      <c r="AP16" s="101"/>
      <c r="AQ16" s="101"/>
      <c r="AR16" s="101"/>
      <c r="AS16" s="101"/>
    </row>
    <row r="17" spans="1:45" s="34" customFormat="1" ht="12.9" customHeight="1" x14ac:dyDescent="0.25">
      <c r="A17" s="102">
        <v>6</v>
      </c>
      <c r="B17" s="182" t="str">
        <f>IF($E17="","",VLOOKUP($E17,#REF!,14))</f>
        <v/>
      </c>
      <c r="C17" s="183" t="str">
        <f>IF($E17="","",VLOOKUP($E17,#REF!,15))</f>
        <v/>
      </c>
      <c r="D17" s="183" t="str">
        <f>IF($E17="","",VLOOKUP($E17,#REF!,5))</f>
        <v/>
      </c>
      <c r="E17" s="295"/>
      <c r="F17" s="317"/>
      <c r="G17" s="234" t="str">
        <f>IF($E17="","",VLOOKUP($E17,#REF!,3))</f>
        <v/>
      </c>
      <c r="H17" s="234"/>
      <c r="I17" s="234" t="str">
        <f>IF($E17="","",VLOOKUP($E17,#REF!,4))</f>
        <v/>
      </c>
      <c r="J17" s="194"/>
      <c r="K17" s="187"/>
      <c r="L17" s="195"/>
      <c r="M17" s="187"/>
      <c r="N17" s="200"/>
      <c r="O17" s="198"/>
      <c r="P17" s="198"/>
      <c r="Q17" s="99"/>
      <c r="R17" s="100"/>
      <c r="S17" s="101"/>
      <c r="T17" s="101"/>
      <c r="U17" s="101"/>
      <c r="V17" s="101"/>
      <c r="W17" s="101"/>
      <c r="X17" s="101"/>
      <c r="Y17" s="279"/>
      <c r="Z17" s="279"/>
      <c r="AA17" s="279" t="s">
        <v>68</v>
      </c>
      <c r="AB17" s="273">
        <v>120</v>
      </c>
      <c r="AC17" s="273">
        <v>90</v>
      </c>
      <c r="AD17" s="273">
        <v>60</v>
      </c>
      <c r="AE17" s="273">
        <v>40</v>
      </c>
      <c r="AF17" s="273">
        <v>25</v>
      </c>
      <c r="AG17" s="273">
        <v>15</v>
      </c>
      <c r="AH17" s="273">
        <v>8</v>
      </c>
      <c r="AI17" s="265"/>
      <c r="AJ17" s="265"/>
      <c r="AK17" s="265"/>
      <c r="AL17" s="101"/>
      <c r="AM17" s="101"/>
      <c r="AN17" s="101"/>
      <c r="AO17" s="101"/>
      <c r="AP17" s="101"/>
      <c r="AQ17" s="101"/>
      <c r="AR17" s="101"/>
      <c r="AS17" s="101"/>
    </row>
    <row r="18" spans="1:45" s="34" customFormat="1" ht="12.9" customHeight="1" x14ac:dyDescent="0.25">
      <c r="A18" s="102"/>
      <c r="B18" s="188"/>
      <c r="C18" s="189"/>
      <c r="D18" s="189"/>
      <c r="E18" s="296"/>
      <c r="F18" s="297"/>
      <c r="G18" s="297"/>
      <c r="H18" s="298"/>
      <c r="I18" s="297"/>
      <c r="J18" s="196"/>
      <c r="K18" s="299" t="s">
        <v>0</v>
      </c>
      <c r="L18" s="104"/>
      <c r="M18" s="192" t="str">
        <f>UPPER(IF(OR(L18="a",L18="as"),K16,IF(OR(L18="b",L18="bs"),K20,)))</f>
        <v/>
      </c>
      <c r="N18" s="205"/>
      <c r="O18" s="198"/>
      <c r="P18" s="198"/>
      <c r="Q18" s="99"/>
      <c r="R18" s="100"/>
      <c r="S18" s="101"/>
      <c r="T18" s="101"/>
      <c r="U18" s="101"/>
      <c r="V18" s="101"/>
      <c r="W18" s="101"/>
      <c r="X18" s="101"/>
      <c r="Y18" s="279"/>
      <c r="Z18" s="279"/>
      <c r="AA18" s="279" t="s">
        <v>69</v>
      </c>
      <c r="AB18" s="273">
        <v>90</v>
      </c>
      <c r="AC18" s="273">
        <v>60</v>
      </c>
      <c r="AD18" s="273">
        <v>40</v>
      </c>
      <c r="AE18" s="273">
        <v>25</v>
      </c>
      <c r="AF18" s="273">
        <v>15</v>
      </c>
      <c r="AG18" s="273">
        <v>8</v>
      </c>
      <c r="AH18" s="273">
        <v>4</v>
      </c>
      <c r="AI18" s="265"/>
      <c r="AJ18" s="265"/>
      <c r="AK18" s="265"/>
      <c r="AL18" s="101"/>
      <c r="AM18" s="101"/>
      <c r="AN18" s="101"/>
      <c r="AO18" s="101"/>
      <c r="AP18" s="101"/>
      <c r="AQ18" s="101"/>
      <c r="AR18" s="101"/>
      <c r="AS18" s="101"/>
    </row>
    <row r="19" spans="1:45" s="34" customFormat="1" ht="12.9" customHeight="1" x14ac:dyDescent="0.25">
      <c r="A19" s="102">
        <v>7</v>
      </c>
      <c r="B19" s="182" t="str">
        <f>IF($E19="","",VLOOKUP($E19,#REF!,14))</f>
        <v/>
      </c>
      <c r="C19" s="183" t="str">
        <f>IF($E19="","",VLOOKUP($E19,#REF!,15))</f>
        <v/>
      </c>
      <c r="D19" s="183" t="str">
        <f>IF($E19="","",VLOOKUP($E19,#REF!,5))</f>
        <v/>
      </c>
      <c r="E19" s="295"/>
      <c r="F19" s="234" t="str">
        <f>UPPER(IF($E19="","",VLOOKUP($E19,#REF!,2)))</f>
        <v/>
      </c>
      <c r="G19" s="234" t="str">
        <f>IF($E19="","",VLOOKUP($E19,#REF!,3))</f>
        <v/>
      </c>
      <c r="H19" s="234"/>
      <c r="I19" s="234" t="str">
        <f>IF($E19="","",VLOOKUP($E19,#REF!,4))</f>
        <v/>
      </c>
      <c r="J19" s="186"/>
      <c r="K19" s="187"/>
      <c r="L19" s="199"/>
      <c r="M19" s="187"/>
      <c r="N19" s="198"/>
      <c r="O19" s="198"/>
      <c r="P19" s="198"/>
      <c r="Q19" s="99"/>
      <c r="R19" s="100"/>
      <c r="S19" s="101"/>
      <c r="T19" s="101"/>
      <c r="U19" s="101"/>
      <c r="V19" s="101"/>
      <c r="W19" s="101"/>
      <c r="X19" s="101"/>
      <c r="Y19" s="279"/>
      <c r="Z19" s="279"/>
      <c r="AA19" s="279" t="s">
        <v>70</v>
      </c>
      <c r="AB19" s="273">
        <v>60</v>
      </c>
      <c r="AC19" s="273">
        <v>40</v>
      </c>
      <c r="AD19" s="273">
        <v>25</v>
      </c>
      <c r="AE19" s="273">
        <v>15</v>
      </c>
      <c r="AF19" s="273">
        <v>8</v>
      </c>
      <c r="AG19" s="273">
        <v>4</v>
      </c>
      <c r="AH19" s="273">
        <v>2</v>
      </c>
      <c r="AI19" s="265"/>
      <c r="AJ19" s="265"/>
      <c r="AK19" s="265"/>
      <c r="AL19" s="101"/>
      <c r="AM19" s="101"/>
      <c r="AN19" s="101"/>
      <c r="AO19" s="101"/>
      <c r="AP19" s="101"/>
      <c r="AQ19" s="101"/>
      <c r="AR19" s="101"/>
      <c r="AS19" s="101"/>
    </row>
    <row r="20" spans="1:45" s="34" customFormat="1" ht="12.9" customHeight="1" x14ac:dyDescent="0.25">
      <c r="A20" s="102"/>
      <c r="B20" s="188"/>
      <c r="C20" s="189"/>
      <c r="D20" s="189"/>
      <c r="E20" s="131"/>
      <c r="F20" s="190"/>
      <c r="G20" s="190"/>
      <c r="H20" s="191"/>
      <c r="I20" s="299" t="s">
        <v>0</v>
      </c>
      <c r="J20" s="103"/>
      <c r="K20" s="317" t="s">
        <v>101</v>
      </c>
      <c r="L20" s="201"/>
      <c r="M20" s="187"/>
      <c r="N20" s="198"/>
      <c r="O20" s="198"/>
      <c r="P20" s="198"/>
      <c r="Q20" s="99"/>
      <c r="R20" s="100"/>
      <c r="S20" s="101"/>
      <c r="T20" s="101"/>
      <c r="U20" s="101"/>
      <c r="V20" s="101"/>
      <c r="W20" s="101"/>
      <c r="X20" s="101"/>
      <c r="Y20" s="279"/>
      <c r="Z20" s="279"/>
      <c r="AA20" s="279" t="s">
        <v>71</v>
      </c>
      <c r="AB20" s="273">
        <v>40</v>
      </c>
      <c r="AC20" s="273">
        <v>25</v>
      </c>
      <c r="AD20" s="273">
        <v>15</v>
      </c>
      <c r="AE20" s="273">
        <v>8</v>
      </c>
      <c r="AF20" s="273">
        <v>4</v>
      </c>
      <c r="AG20" s="273">
        <v>2</v>
      </c>
      <c r="AH20" s="273">
        <v>1</v>
      </c>
      <c r="AI20" s="265"/>
      <c r="AJ20" s="265"/>
      <c r="AK20" s="265"/>
      <c r="AL20" s="101"/>
      <c r="AM20" s="101"/>
      <c r="AN20" s="101"/>
      <c r="AO20" s="101"/>
      <c r="AP20" s="101"/>
      <c r="AQ20" s="101"/>
      <c r="AR20" s="101"/>
      <c r="AS20" s="101"/>
    </row>
    <row r="21" spans="1:45" s="34" customFormat="1" ht="12.9" customHeight="1" x14ac:dyDescent="0.25">
      <c r="A21" s="236">
        <v>8</v>
      </c>
      <c r="B21" s="182" t="str">
        <f>IF($E21="","",VLOOKUP($E21,#REF!,14))</f>
        <v/>
      </c>
      <c r="C21" s="183" t="str">
        <f>IF($E21="","",VLOOKUP($E21,#REF!,15))</f>
        <v/>
      </c>
      <c r="D21" s="183" t="str">
        <f>IF($E21="","",VLOOKUP($E21,#REF!,5))</f>
        <v/>
      </c>
      <c r="E21" s="184"/>
      <c r="F21" s="317" t="s">
        <v>101</v>
      </c>
      <c r="G21" s="235" t="str">
        <f>IF($E21="","",VLOOKUP($E21,#REF!,3))</f>
        <v/>
      </c>
      <c r="H21" s="235"/>
      <c r="I21" s="235" t="str">
        <f>IF($E21="","",VLOOKUP($E21,#REF!,4))</f>
        <v/>
      </c>
      <c r="J21" s="202"/>
      <c r="K21" s="187"/>
      <c r="L21" s="187"/>
      <c r="M21" s="187"/>
      <c r="N21" s="198"/>
      <c r="O21" s="198"/>
      <c r="P21" s="198"/>
      <c r="Q21" s="99"/>
      <c r="R21" s="100"/>
      <c r="S21" s="101"/>
      <c r="T21" s="101"/>
      <c r="U21" s="101"/>
      <c r="V21" s="101"/>
      <c r="W21" s="101"/>
      <c r="X21" s="101"/>
      <c r="Y21" s="279"/>
      <c r="Z21" s="279"/>
      <c r="AA21" s="279" t="s">
        <v>72</v>
      </c>
      <c r="AB21" s="273">
        <v>25</v>
      </c>
      <c r="AC21" s="273">
        <v>15</v>
      </c>
      <c r="AD21" s="273">
        <v>10</v>
      </c>
      <c r="AE21" s="273">
        <v>6</v>
      </c>
      <c r="AF21" s="273">
        <v>3</v>
      </c>
      <c r="AG21" s="273">
        <v>1</v>
      </c>
      <c r="AH21" s="273">
        <v>0</v>
      </c>
      <c r="AI21" s="265"/>
      <c r="AJ21" s="265"/>
      <c r="AK21" s="265"/>
      <c r="AL21" s="101"/>
      <c r="AM21" s="101"/>
      <c r="AN21" s="101"/>
      <c r="AO21" s="101"/>
      <c r="AP21" s="101"/>
      <c r="AQ21" s="101"/>
      <c r="AR21" s="101"/>
      <c r="AS21" s="101"/>
    </row>
    <row r="22" spans="1:45" s="34" customFormat="1" ht="9.6" customHeight="1" x14ac:dyDescent="0.25">
      <c r="A22" s="217"/>
      <c r="B22" s="97"/>
      <c r="C22" s="97"/>
      <c r="D22" s="97"/>
      <c r="E22" s="131"/>
      <c r="F22" s="97"/>
      <c r="G22" s="97"/>
      <c r="H22" s="97"/>
      <c r="I22" s="97"/>
      <c r="J22" s="131"/>
      <c r="K22" s="97"/>
      <c r="L22" s="97"/>
      <c r="M22" s="97"/>
      <c r="N22" s="99"/>
      <c r="O22" s="99"/>
      <c r="P22" s="99"/>
      <c r="Q22" s="99"/>
      <c r="R22" s="100"/>
      <c r="S22" s="101"/>
      <c r="T22" s="101"/>
      <c r="U22" s="101"/>
      <c r="V22" s="101"/>
      <c r="W22" s="101"/>
      <c r="X22" s="101"/>
      <c r="Y22" s="279"/>
      <c r="Z22" s="279"/>
      <c r="AA22" s="279" t="s">
        <v>73</v>
      </c>
      <c r="AB22" s="273">
        <v>15</v>
      </c>
      <c r="AC22" s="273">
        <v>10</v>
      </c>
      <c r="AD22" s="273">
        <v>6</v>
      </c>
      <c r="AE22" s="273">
        <v>3</v>
      </c>
      <c r="AF22" s="273">
        <v>1</v>
      </c>
      <c r="AG22" s="273">
        <v>0</v>
      </c>
      <c r="AH22" s="273">
        <v>0</v>
      </c>
      <c r="AI22" s="265"/>
      <c r="AJ22" s="265"/>
      <c r="AK22" s="265"/>
      <c r="AL22" s="101"/>
      <c r="AM22" s="101"/>
      <c r="AN22" s="101"/>
      <c r="AO22" s="101"/>
      <c r="AP22" s="101"/>
      <c r="AQ22" s="101"/>
      <c r="AR22" s="101"/>
      <c r="AS22" s="101"/>
    </row>
    <row r="23" spans="1:45" s="34" customFormat="1" ht="9.6" customHeight="1" x14ac:dyDescent="0.25">
      <c r="A23" s="132"/>
      <c r="B23" s="131"/>
      <c r="C23" s="131"/>
      <c r="D23" s="131"/>
      <c r="E23" s="131"/>
      <c r="F23" s="97"/>
      <c r="G23" s="97"/>
      <c r="H23" s="101"/>
      <c r="I23" s="207"/>
      <c r="J23" s="131"/>
      <c r="K23" s="97"/>
      <c r="L23" s="97"/>
      <c r="M23" s="97"/>
      <c r="N23" s="99"/>
      <c r="O23" s="99"/>
      <c r="P23" s="99"/>
      <c r="Q23" s="99"/>
      <c r="R23" s="100"/>
      <c r="S23" s="101"/>
      <c r="T23" s="101"/>
      <c r="U23" s="101"/>
      <c r="V23" s="101"/>
      <c r="W23" s="101"/>
      <c r="X23" s="101"/>
      <c r="Y23" s="279"/>
      <c r="Z23" s="279"/>
      <c r="AA23" s="279" t="s">
        <v>74</v>
      </c>
      <c r="AB23" s="273">
        <v>10</v>
      </c>
      <c r="AC23" s="273">
        <v>6</v>
      </c>
      <c r="AD23" s="273">
        <v>3</v>
      </c>
      <c r="AE23" s="273">
        <v>1</v>
      </c>
      <c r="AF23" s="273">
        <v>0</v>
      </c>
      <c r="AG23" s="273">
        <v>0</v>
      </c>
      <c r="AH23" s="273">
        <v>0</v>
      </c>
      <c r="AI23" s="265"/>
      <c r="AJ23" s="265"/>
      <c r="AK23" s="265"/>
      <c r="AL23" s="101"/>
      <c r="AM23" s="101"/>
      <c r="AN23" s="101"/>
      <c r="AO23" s="101"/>
      <c r="AP23" s="101"/>
      <c r="AQ23" s="101"/>
      <c r="AR23" s="101"/>
      <c r="AS23" s="101"/>
    </row>
    <row r="24" spans="1:45" s="34" customFormat="1" ht="9.6" customHeight="1" x14ac:dyDescent="0.25">
      <c r="A24" s="132"/>
      <c r="B24" s="97"/>
      <c r="C24" s="97"/>
      <c r="D24" s="97"/>
      <c r="E24" s="131"/>
      <c r="F24" s="97"/>
      <c r="G24" s="97"/>
      <c r="H24" s="97"/>
      <c r="I24" s="97"/>
      <c r="J24" s="131"/>
      <c r="K24" s="97"/>
      <c r="L24" s="208"/>
      <c r="M24" s="97"/>
      <c r="N24" s="99"/>
      <c r="O24" s="99"/>
      <c r="P24" s="99"/>
      <c r="Q24" s="99"/>
      <c r="R24" s="100"/>
      <c r="S24" s="101"/>
      <c r="T24" s="101"/>
      <c r="U24" s="101"/>
      <c r="V24" s="101"/>
      <c r="W24" s="101"/>
      <c r="X24" s="101"/>
      <c r="Y24" s="279"/>
      <c r="Z24" s="279"/>
      <c r="AA24" s="279" t="s">
        <v>75</v>
      </c>
      <c r="AB24" s="273">
        <v>6</v>
      </c>
      <c r="AC24" s="273">
        <v>3</v>
      </c>
      <c r="AD24" s="273">
        <v>1</v>
      </c>
      <c r="AE24" s="273">
        <v>0</v>
      </c>
      <c r="AF24" s="273">
        <v>0</v>
      </c>
      <c r="AG24" s="273">
        <v>0</v>
      </c>
      <c r="AH24" s="273">
        <v>0</v>
      </c>
      <c r="AI24" s="265"/>
      <c r="AJ24" s="265"/>
      <c r="AK24" s="265"/>
      <c r="AL24" s="101"/>
      <c r="AM24" s="101"/>
      <c r="AN24" s="101"/>
      <c r="AO24" s="101"/>
      <c r="AP24" s="101"/>
      <c r="AQ24" s="101"/>
      <c r="AR24" s="101"/>
      <c r="AS24" s="101"/>
    </row>
    <row r="25" spans="1:45" s="34" customFormat="1" ht="9.6" customHeight="1" x14ac:dyDescent="0.25">
      <c r="A25" s="132"/>
      <c r="B25" s="131"/>
      <c r="C25" s="131"/>
      <c r="D25" s="131"/>
      <c r="E25" s="131"/>
      <c r="F25" s="97"/>
      <c r="G25" s="97"/>
      <c r="H25" s="101"/>
      <c r="I25" s="97"/>
      <c r="J25" s="131"/>
      <c r="K25" s="207"/>
      <c r="L25" s="131"/>
      <c r="M25" s="97"/>
      <c r="N25" s="99"/>
      <c r="O25" s="99"/>
      <c r="P25" s="99"/>
      <c r="Q25" s="99"/>
      <c r="R25" s="100"/>
      <c r="S25" s="101"/>
      <c r="T25" s="101"/>
      <c r="U25" s="101"/>
      <c r="V25" s="101"/>
      <c r="W25" s="101"/>
      <c r="X25" s="101"/>
      <c r="Y25" s="279"/>
      <c r="Z25" s="279"/>
      <c r="AA25" s="279" t="s">
        <v>80</v>
      </c>
      <c r="AB25" s="273">
        <v>3</v>
      </c>
      <c r="AC25" s="273">
        <v>2</v>
      </c>
      <c r="AD25" s="273">
        <v>1</v>
      </c>
      <c r="AE25" s="273">
        <v>0</v>
      </c>
      <c r="AF25" s="273">
        <v>0</v>
      </c>
      <c r="AG25" s="273">
        <v>0</v>
      </c>
      <c r="AH25" s="273">
        <v>0</v>
      </c>
      <c r="AI25" s="265"/>
      <c r="AJ25" s="265"/>
      <c r="AK25" s="265"/>
      <c r="AL25" s="101"/>
      <c r="AM25" s="101"/>
      <c r="AN25" s="101"/>
      <c r="AO25" s="101"/>
      <c r="AP25" s="101"/>
      <c r="AQ25" s="101"/>
      <c r="AR25" s="101"/>
      <c r="AS25" s="101"/>
    </row>
    <row r="26" spans="1:45" s="34" customFormat="1" ht="9.6" customHeight="1" x14ac:dyDescent="0.25">
      <c r="A26" s="132"/>
      <c r="B26" s="97"/>
      <c r="C26" s="97"/>
      <c r="D26" s="97"/>
      <c r="E26" s="131"/>
      <c r="F26" s="97"/>
      <c r="G26" s="97"/>
      <c r="H26" s="97"/>
      <c r="I26" s="97"/>
      <c r="J26" s="131"/>
      <c r="K26" s="97"/>
      <c r="L26" s="97"/>
      <c r="M26" s="97"/>
      <c r="N26" s="99"/>
      <c r="O26" s="99"/>
      <c r="P26" s="99"/>
      <c r="Q26" s="99"/>
      <c r="R26" s="100"/>
      <c r="S26" s="105"/>
      <c r="T26" s="101"/>
      <c r="U26" s="101"/>
      <c r="V26" s="101"/>
      <c r="W26" s="101"/>
      <c r="X26" s="101"/>
      <c r="Y26"/>
      <c r="Z26"/>
      <c r="AA26"/>
      <c r="AB26"/>
      <c r="AC26"/>
      <c r="AD26"/>
      <c r="AE26"/>
      <c r="AF26"/>
      <c r="AG26"/>
      <c r="AH26"/>
      <c r="AI26" s="265"/>
      <c r="AJ26" s="265"/>
      <c r="AK26" s="265"/>
      <c r="AL26" s="101"/>
      <c r="AM26" s="101"/>
      <c r="AN26" s="101"/>
      <c r="AO26" s="101"/>
      <c r="AP26" s="101"/>
      <c r="AQ26" s="101"/>
      <c r="AR26" s="101"/>
      <c r="AS26" s="101"/>
    </row>
    <row r="27" spans="1:45" s="34" customFormat="1" ht="9.6" customHeight="1" x14ac:dyDescent="0.25">
      <c r="A27" s="132"/>
      <c r="B27" s="131"/>
      <c r="C27" s="131"/>
      <c r="D27" s="131"/>
      <c r="E27" s="131"/>
      <c r="F27" s="97"/>
      <c r="G27" s="97"/>
      <c r="H27" s="101"/>
      <c r="I27" s="207"/>
      <c r="J27" s="131"/>
      <c r="K27" s="97"/>
      <c r="L27" s="97"/>
      <c r="M27" s="97"/>
      <c r="N27" s="99"/>
      <c r="O27" s="99"/>
      <c r="P27" s="99"/>
      <c r="Q27" s="99"/>
      <c r="R27" s="100"/>
      <c r="S27" s="101"/>
      <c r="T27" s="101"/>
      <c r="U27" s="101"/>
      <c r="V27" s="101"/>
      <c r="W27" s="101"/>
      <c r="X27" s="101"/>
      <c r="Y27"/>
      <c r="Z27"/>
      <c r="AA27"/>
      <c r="AB27"/>
      <c r="AC27"/>
      <c r="AD27"/>
      <c r="AE27"/>
      <c r="AF27"/>
      <c r="AG27"/>
      <c r="AH27"/>
      <c r="AI27" s="265"/>
      <c r="AJ27" s="265"/>
      <c r="AK27" s="265"/>
      <c r="AL27" s="101"/>
      <c r="AM27" s="101"/>
      <c r="AN27" s="101"/>
      <c r="AO27" s="101"/>
      <c r="AP27" s="101"/>
      <c r="AQ27" s="101"/>
      <c r="AR27" s="101"/>
      <c r="AS27" s="101"/>
    </row>
    <row r="28" spans="1:45" s="34" customFormat="1" ht="9.6" customHeight="1" x14ac:dyDescent="0.25">
      <c r="A28" s="132"/>
      <c r="B28" s="97"/>
      <c r="C28" s="97"/>
      <c r="D28" s="97"/>
      <c r="E28" s="131"/>
      <c r="F28" s="97"/>
      <c r="G28" s="97"/>
      <c r="H28" s="97"/>
      <c r="I28" s="97"/>
      <c r="J28" s="131"/>
      <c r="K28" s="97"/>
      <c r="L28" s="97"/>
      <c r="M28" s="97"/>
      <c r="N28" s="99"/>
      <c r="O28" s="99"/>
      <c r="P28" s="99"/>
      <c r="Q28" s="99"/>
      <c r="R28" s="100"/>
      <c r="S28" s="101"/>
      <c r="T28" s="101"/>
      <c r="U28" s="101"/>
      <c r="V28" s="101"/>
      <c r="W28" s="101"/>
      <c r="X28" s="101"/>
      <c r="Y28" s="101"/>
      <c r="Z28" s="101"/>
      <c r="AA28" s="101"/>
      <c r="AB28" s="101"/>
      <c r="AC28" s="101"/>
      <c r="AD28" s="101"/>
      <c r="AE28" s="101"/>
      <c r="AF28" s="101"/>
      <c r="AG28" s="101"/>
      <c r="AH28" s="101"/>
      <c r="AI28" s="290"/>
      <c r="AJ28" s="290"/>
      <c r="AK28" s="290"/>
      <c r="AL28" s="101"/>
      <c r="AM28" s="101"/>
      <c r="AN28" s="101"/>
      <c r="AO28" s="101"/>
      <c r="AP28" s="101"/>
      <c r="AQ28" s="101"/>
      <c r="AR28" s="101"/>
      <c r="AS28" s="101"/>
    </row>
    <row r="29" spans="1:45" s="34" customFormat="1" ht="9.6" customHeight="1" x14ac:dyDescent="0.25">
      <c r="A29" s="132"/>
      <c r="B29" s="131"/>
      <c r="C29" s="131"/>
      <c r="D29" s="131"/>
      <c r="E29" s="131"/>
      <c r="F29" s="97"/>
      <c r="G29" s="97"/>
      <c r="H29" s="101"/>
      <c r="I29" s="97"/>
      <c r="J29" s="131"/>
      <c r="K29" s="97"/>
      <c r="L29" s="97"/>
      <c r="M29" s="207"/>
      <c r="N29" s="131"/>
      <c r="O29" s="97"/>
      <c r="P29" s="99"/>
      <c r="Q29" s="99"/>
      <c r="R29" s="100"/>
      <c r="S29" s="101"/>
      <c r="T29" s="101"/>
      <c r="U29" s="101"/>
      <c r="V29" s="101"/>
      <c r="W29" s="101"/>
      <c r="X29" s="101"/>
      <c r="Y29" s="101"/>
      <c r="Z29" s="101"/>
      <c r="AA29" s="101"/>
      <c r="AB29" s="101"/>
      <c r="AC29" s="101"/>
      <c r="AD29" s="101"/>
      <c r="AE29" s="101"/>
      <c r="AF29" s="101"/>
      <c r="AG29" s="101"/>
      <c r="AH29" s="101"/>
      <c r="AI29" s="290"/>
      <c r="AJ29" s="290"/>
      <c r="AK29" s="290"/>
      <c r="AL29" s="101"/>
      <c r="AM29" s="101"/>
      <c r="AN29" s="101"/>
      <c r="AO29" s="101"/>
      <c r="AP29" s="101"/>
      <c r="AQ29" s="101"/>
      <c r="AR29" s="101"/>
      <c r="AS29" s="101"/>
    </row>
    <row r="30" spans="1:45" s="34" customFormat="1" ht="9.6" customHeight="1" x14ac:dyDescent="0.25">
      <c r="A30" s="132"/>
      <c r="B30" s="97"/>
      <c r="C30" s="97"/>
      <c r="D30" s="97"/>
      <c r="E30" s="131"/>
      <c r="F30" s="97"/>
      <c r="G30" s="97"/>
      <c r="H30" s="97"/>
      <c r="I30" s="97"/>
      <c r="J30" s="131"/>
      <c r="K30" s="97"/>
      <c r="L30" s="97"/>
      <c r="M30" s="97"/>
      <c r="N30" s="99"/>
      <c r="O30" s="97"/>
      <c r="P30" s="99"/>
      <c r="Q30" s="99"/>
      <c r="R30" s="100"/>
      <c r="S30" s="101"/>
      <c r="T30" s="101"/>
      <c r="U30" s="101"/>
      <c r="V30" s="101"/>
      <c r="W30" s="101"/>
      <c r="X30" s="101"/>
      <c r="Y30" s="101"/>
      <c r="Z30" s="101"/>
      <c r="AA30" s="101"/>
      <c r="AB30" s="101"/>
      <c r="AC30" s="101"/>
      <c r="AD30" s="101"/>
      <c r="AE30" s="101"/>
      <c r="AF30" s="101"/>
      <c r="AG30" s="101"/>
      <c r="AH30" s="101"/>
      <c r="AI30" s="290"/>
      <c r="AJ30" s="290"/>
      <c r="AK30" s="290"/>
      <c r="AL30" s="101"/>
      <c r="AM30" s="101"/>
      <c r="AN30" s="101"/>
      <c r="AO30" s="101"/>
      <c r="AP30" s="101"/>
      <c r="AQ30" s="101"/>
      <c r="AR30" s="101"/>
      <c r="AS30" s="101"/>
    </row>
    <row r="31" spans="1:45" s="34" customFormat="1" ht="9.6" customHeight="1" x14ac:dyDescent="0.25">
      <c r="A31" s="132"/>
      <c r="B31" s="131"/>
      <c r="C31" s="131"/>
      <c r="D31" s="131"/>
      <c r="E31" s="131"/>
      <c r="F31" s="97"/>
      <c r="G31" s="97"/>
      <c r="H31" s="101"/>
      <c r="I31" s="207"/>
      <c r="J31" s="131"/>
      <c r="K31" s="97"/>
      <c r="L31" s="97"/>
      <c r="M31" s="97"/>
      <c r="N31" s="99"/>
      <c r="O31" s="99"/>
      <c r="P31" s="99"/>
      <c r="Q31" s="99"/>
      <c r="R31" s="100"/>
      <c r="S31" s="101"/>
      <c r="T31" s="101"/>
      <c r="U31" s="101"/>
      <c r="V31" s="101"/>
      <c r="W31" s="101"/>
      <c r="X31" s="101"/>
      <c r="Y31" s="101"/>
      <c r="Z31" s="101"/>
      <c r="AA31" s="101"/>
      <c r="AB31" s="101"/>
      <c r="AC31" s="101"/>
      <c r="AD31" s="101"/>
      <c r="AE31" s="101"/>
      <c r="AF31" s="101"/>
      <c r="AG31" s="101"/>
      <c r="AH31" s="101"/>
      <c r="AI31" s="290"/>
      <c r="AJ31" s="290"/>
      <c r="AK31" s="290"/>
      <c r="AL31" s="101"/>
      <c r="AM31" s="101"/>
      <c r="AN31" s="101"/>
      <c r="AO31" s="101"/>
      <c r="AP31" s="101"/>
      <c r="AQ31" s="101"/>
      <c r="AR31" s="101"/>
      <c r="AS31" s="101"/>
    </row>
    <row r="32" spans="1:45" s="34" customFormat="1" ht="9.6" customHeight="1" x14ac:dyDescent="0.25">
      <c r="A32" s="132"/>
      <c r="B32" s="97"/>
      <c r="C32" s="97"/>
      <c r="D32" s="97"/>
      <c r="E32" s="131"/>
      <c r="F32" s="97"/>
      <c r="G32" s="97"/>
      <c r="H32" s="97"/>
      <c r="I32" s="97"/>
      <c r="J32" s="131"/>
      <c r="K32" s="97"/>
      <c r="L32" s="208"/>
      <c r="M32" s="97"/>
      <c r="N32" s="99"/>
      <c r="O32" s="99"/>
      <c r="P32" s="99"/>
      <c r="Q32" s="99"/>
      <c r="R32" s="100"/>
      <c r="S32" s="101"/>
      <c r="T32" s="101"/>
      <c r="U32" s="101"/>
      <c r="V32" s="101"/>
      <c r="W32" s="101"/>
      <c r="X32" s="101"/>
      <c r="Y32" s="101"/>
      <c r="Z32" s="101"/>
      <c r="AA32" s="101"/>
      <c r="AB32" s="101"/>
      <c r="AC32" s="101"/>
      <c r="AD32" s="101"/>
      <c r="AE32" s="101"/>
      <c r="AF32" s="101"/>
      <c r="AG32" s="101"/>
      <c r="AH32" s="101"/>
      <c r="AI32" s="290"/>
      <c r="AJ32" s="290"/>
      <c r="AK32" s="290"/>
      <c r="AL32" s="101"/>
      <c r="AM32" s="101"/>
      <c r="AN32" s="101"/>
      <c r="AO32" s="101"/>
      <c r="AP32" s="101"/>
      <c r="AQ32" s="101"/>
      <c r="AR32" s="101"/>
      <c r="AS32" s="101"/>
    </row>
    <row r="33" spans="1:45" s="34" customFormat="1" ht="9.6" customHeight="1" x14ac:dyDescent="0.25">
      <c r="A33" s="132"/>
      <c r="B33" s="131"/>
      <c r="C33" s="131"/>
      <c r="D33" s="131"/>
      <c r="E33" s="131"/>
      <c r="F33" s="97"/>
      <c r="G33" s="97"/>
      <c r="H33" s="101"/>
      <c r="I33" s="97"/>
      <c r="J33" s="131"/>
      <c r="K33" s="207"/>
      <c r="L33" s="131"/>
      <c r="M33" s="97"/>
      <c r="N33" s="99"/>
      <c r="O33" s="99"/>
      <c r="P33" s="99"/>
      <c r="Q33" s="99"/>
      <c r="R33" s="100"/>
      <c r="S33" s="101"/>
      <c r="T33" s="101"/>
      <c r="U33" s="101"/>
      <c r="V33" s="101"/>
      <c r="W33" s="101"/>
      <c r="X33" s="101"/>
      <c r="Y33" s="101"/>
      <c r="Z33" s="101"/>
      <c r="AA33" s="101"/>
      <c r="AB33" s="101"/>
      <c r="AC33" s="101"/>
      <c r="AD33" s="101"/>
      <c r="AE33" s="101"/>
      <c r="AF33" s="101"/>
      <c r="AG33" s="101"/>
      <c r="AH33" s="101"/>
      <c r="AI33" s="290"/>
      <c r="AJ33" s="290"/>
      <c r="AK33" s="290"/>
      <c r="AL33" s="101"/>
      <c r="AM33" s="101"/>
      <c r="AN33" s="101"/>
      <c r="AO33" s="101"/>
      <c r="AP33" s="101"/>
      <c r="AQ33" s="101"/>
      <c r="AR33" s="101"/>
      <c r="AS33" s="101"/>
    </row>
    <row r="34" spans="1:45" s="34" customFormat="1" ht="9.6" customHeight="1" x14ac:dyDescent="0.25">
      <c r="A34" s="132"/>
      <c r="B34" s="97"/>
      <c r="C34" s="97"/>
      <c r="D34" s="97"/>
      <c r="E34" s="131"/>
      <c r="F34" s="97"/>
      <c r="G34" s="97"/>
      <c r="H34" s="97"/>
      <c r="I34" s="97"/>
      <c r="J34" s="131"/>
      <c r="K34" s="97"/>
      <c r="L34" s="97"/>
      <c r="M34" s="97"/>
      <c r="N34" s="99"/>
      <c r="O34" s="99"/>
      <c r="P34" s="99"/>
      <c r="Q34" s="99"/>
      <c r="R34" s="100"/>
      <c r="S34" s="101"/>
      <c r="T34" s="101"/>
      <c r="U34" s="101"/>
      <c r="V34" s="101"/>
      <c r="W34" s="101"/>
      <c r="X34" s="101"/>
      <c r="Y34" s="101"/>
      <c r="Z34" s="101"/>
      <c r="AA34" s="101"/>
      <c r="AB34" s="101"/>
      <c r="AC34" s="101"/>
      <c r="AD34" s="101"/>
      <c r="AE34" s="101"/>
      <c r="AF34" s="101"/>
      <c r="AG34" s="101"/>
      <c r="AH34" s="101"/>
      <c r="AI34" s="290"/>
      <c r="AJ34" s="290"/>
      <c r="AK34" s="290"/>
      <c r="AL34" s="101"/>
      <c r="AM34" s="101"/>
      <c r="AN34" s="101"/>
      <c r="AO34" s="101"/>
      <c r="AP34" s="101"/>
      <c r="AQ34" s="101"/>
      <c r="AR34" s="101"/>
      <c r="AS34" s="101"/>
    </row>
    <row r="35" spans="1:45" s="34" customFormat="1" ht="9.6" customHeight="1" x14ac:dyDescent="0.25">
      <c r="A35" s="132"/>
      <c r="B35" s="131"/>
      <c r="C35" s="131"/>
      <c r="D35" s="131"/>
      <c r="E35" s="131"/>
      <c r="F35" s="97"/>
      <c r="G35" s="97"/>
      <c r="H35" s="101"/>
      <c r="I35" s="207"/>
      <c r="J35" s="131"/>
      <c r="K35" s="97"/>
      <c r="L35" s="97"/>
      <c r="M35" s="97"/>
      <c r="N35" s="99"/>
      <c r="O35" s="99"/>
      <c r="P35" s="99"/>
      <c r="Q35" s="99"/>
      <c r="R35" s="100"/>
      <c r="S35" s="101"/>
      <c r="T35" s="101"/>
      <c r="U35" s="101"/>
      <c r="V35" s="101"/>
      <c r="W35" s="101"/>
      <c r="X35" s="101"/>
      <c r="Y35" s="101"/>
      <c r="Z35" s="101"/>
      <c r="AA35" s="101"/>
      <c r="AB35" s="101"/>
      <c r="AC35" s="101"/>
      <c r="AD35" s="101"/>
      <c r="AE35" s="101"/>
      <c r="AF35" s="101"/>
      <c r="AG35" s="101"/>
      <c r="AH35" s="101"/>
      <c r="AI35" s="290"/>
      <c r="AJ35" s="290"/>
      <c r="AK35" s="290"/>
      <c r="AL35" s="101"/>
      <c r="AM35" s="101"/>
      <c r="AN35" s="101"/>
      <c r="AO35" s="101"/>
      <c r="AP35" s="101"/>
      <c r="AQ35" s="101"/>
      <c r="AR35" s="101"/>
      <c r="AS35" s="101"/>
    </row>
    <row r="36" spans="1:45" s="34" customFormat="1" ht="9.6" customHeight="1" x14ac:dyDescent="0.25">
      <c r="A36" s="217"/>
      <c r="B36" s="97"/>
      <c r="C36" s="97"/>
      <c r="D36" s="97"/>
      <c r="E36" s="131"/>
      <c r="F36" s="97"/>
      <c r="G36" s="97"/>
      <c r="H36" s="97"/>
      <c r="I36" s="97"/>
      <c r="J36" s="131"/>
      <c r="K36" s="97"/>
      <c r="L36" s="97"/>
      <c r="M36" s="97"/>
      <c r="N36" s="97"/>
      <c r="O36" s="97"/>
      <c r="P36" s="97"/>
      <c r="Q36" s="99"/>
      <c r="R36" s="100"/>
      <c r="S36" s="101"/>
      <c r="T36" s="101"/>
      <c r="U36" s="101"/>
      <c r="V36" s="101"/>
      <c r="W36" s="101"/>
      <c r="X36" s="101"/>
      <c r="Y36" s="101"/>
      <c r="Z36" s="101"/>
      <c r="AA36" s="101"/>
      <c r="AB36" s="101"/>
      <c r="AC36" s="101"/>
      <c r="AD36" s="101"/>
      <c r="AE36" s="101"/>
      <c r="AF36" s="101"/>
      <c r="AG36" s="101"/>
      <c r="AH36" s="101"/>
      <c r="AI36" s="290"/>
      <c r="AJ36" s="290"/>
      <c r="AK36" s="290"/>
      <c r="AL36" s="101"/>
      <c r="AM36" s="101"/>
      <c r="AN36" s="101"/>
      <c r="AO36" s="101"/>
      <c r="AP36" s="101"/>
      <c r="AQ36" s="101"/>
      <c r="AR36" s="101"/>
      <c r="AS36" s="101"/>
    </row>
    <row r="37" spans="1:45" s="34" customFormat="1" ht="9.6" customHeight="1" x14ac:dyDescent="0.25">
      <c r="A37" s="132"/>
      <c r="B37" s="131"/>
      <c r="C37" s="131"/>
      <c r="D37" s="131"/>
      <c r="E37" s="131"/>
      <c r="F37" s="203"/>
      <c r="G37" s="203"/>
      <c r="H37" s="206"/>
      <c r="I37" s="187"/>
      <c r="J37" s="196"/>
      <c r="K37" s="187"/>
      <c r="L37" s="187"/>
      <c r="M37" s="187"/>
      <c r="N37" s="198"/>
      <c r="O37" s="198"/>
      <c r="P37" s="198"/>
      <c r="Q37" s="99"/>
      <c r="R37" s="100"/>
      <c r="S37" s="101"/>
      <c r="T37" s="101"/>
      <c r="U37" s="101"/>
      <c r="V37" s="101"/>
      <c r="W37" s="101"/>
      <c r="X37" s="101"/>
      <c r="Y37" s="101"/>
      <c r="Z37" s="101"/>
      <c r="AA37" s="101"/>
      <c r="AB37" s="101"/>
      <c r="AC37" s="101"/>
      <c r="AD37" s="101"/>
      <c r="AE37" s="101"/>
      <c r="AF37" s="101"/>
      <c r="AG37" s="101"/>
      <c r="AH37" s="101"/>
      <c r="AI37" s="290"/>
      <c r="AJ37" s="290"/>
      <c r="AK37" s="290"/>
      <c r="AL37" s="101"/>
      <c r="AM37" s="101"/>
      <c r="AN37" s="101"/>
      <c r="AO37" s="101"/>
      <c r="AP37" s="101"/>
      <c r="AQ37" s="101"/>
      <c r="AR37" s="101"/>
      <c r="AS37" s="101"/>
    </row>
    <row r="38" spans="1:45" s="34" customFormat="1" ht="9.6" customHeight="1" x14ac:dyDescent="0.25">
      <c r="A38" s="217"/>
      <c r="B38" s="97"/>
      <c r="C38" s="97"/>
      <c r="D38" s="97"/>
      <c r="E38" s="131"/>
      <c r="F38" s="97"/>
      <c r="G38" s="97"/>
      <c r="H38" s="97"/>
      <c r="I38" s="97"/>
      <c r="J38" s="131"/>
      <c r="K38" s="97"/>
      <c r="L38" s="97"/>
      <c r="M38" s="97"/>
      <c r="N38" s="99"/>
      <c r="O38" s="99"/>
      <c r="P38" s="99"/>
      <c r="Q38" s="99"/>
      <c r="R38" s="100"/>
      <c r="S38" s="101"/>
      <c r="T38" s="101"/>
      <c r="U38" s="101"/>
      <c r="V38" s="101"/>
      <c r="W38" s="101"/>
      <c r="X38" s="101"/>
      <c r="Y38" s="101"/>
      <c r="Z38" s="101"/>
      <c r="AA38" s="101"/>
      <c r="AB38" s="101"/>
      <c r="AC38" s="101"/>
      <c r="AD38" s="101"/>
      <c r="AE38" s="101"/>
      <c r="AF38" s="101"/>
      <c r="AG38" s="101"/>
      <c r="AH38" s="101"/>
      <c r="AI38" s="290"/>
      <c r="AJ38" s="290"/>
      <c r="AK38" s="290"/>
      <c r="AL38" s="101"/>
      <c r="AM38" s="101"/>
      <c r="AN38" s="101"/>
      <c r="AO38" s="101"/>
      <c r="AP38" s="101"/>
      <c r="AQ38" s="101"/>
      <c r="AR38" s="101"/>
      <c r="AS38" s="101"/>
    </row>
    <row r="39" spans="1:45" s="34" customFormat="1" ht="9.6" customHeight="1" x14ac:dyDescent="0.25">
      <c r="A39" s="132"/>
      <c r="B39" s="131"/>
      <c r="C39" s="131"/>
      <c r="D39" s="131"/>
      <c r="E39" s="131"/>
      <c r="F39" s="97"/>
      <c r="G39" s="97"/>
      <c r="H39" s="101"/>
      <c r="I39" s="207"/>
      <c r="J39" s="131"/>
      <c r="K39" s="97"/>
      <c r="L39" s="97"/>
      <c r="M39" s="97"/>
      <c r="N39" s="99"/>
      <c r="O39" s="99"/>
      <c r="P39" s="99"/>
      <c r="Q39" s="99"/>
      <c r="R39" s="100"/>
      <c r="S39" s="101"/>
      <c r="T39" s="101"/>
      <c r="U39" s="101"/>
      <c r="V39" s="101"/>
      <c r="W39" s="101"/>
      <c r="X39" s="101"/>
      <c r="Y39" s="101"/>
      <c r="Z39" s="101"/>
      <c r="AA39" s="101"/>
      <c r="AB39" s="101"/>
      <c r="AC39" s="101"/>
      <c r="AD39" s="101"/>
      <c r="AE39" s="101"/>
      <c r="AF39" s="101"/>
      <c r="AG39" s="101"/>
      <c r="AH39" s="101"/>
      <c r="AI39" s="290"/>
      <c r="AJ39" s="290"/>
      <c r="AK39" s="290"/>
      <c r="AL39" s="101"/>
      <c r="AM39" s="101"/>
      <c r="AN39" s="101"/>
      <c r="AO39" s="101"/>
      <c r="AP39" s="101"/>
      <c r="AQ39" s="101"/>
      <c r="AR39" s="101"/>
      <c r="AS39" s="101"/>
    </row>
    <row r="40" spans="1:45" s="34" customFormat="1" ht="9.6" customHeight="1" x14ac:dyDescent="0.25">
      <c r="A40" s="132"/>
      <c r="B40" s="97"/>
      <c r="C40" s="97"/>
      <c r="D40" s="97"/>
      <c r="E40" s="131"/>
      <c r="F40" s="97"/>
      <c r="G40" s="97"/>
      <c r="H40" s="97"/>
      <c r="I40" s="97"/>
      <c r="J40" s="131"/>
      <c r="K40" s="97"/>
      <c r="L40" s="208"/>
      <c r="M40" s="97"/>
      <c r="N40" s="99"/>
      <c r="O40" s="99"/>
      <c r="P40" s="99"/>
      <c r="Q40" s="99"/>
      <c r="R40" s="100"/>
      <c r="S40" s="101"/>
      <c r="T40" s="101"/>
      <c r="U40" s="101"/>
      <c r="V40" s="101"/>
      <c r="W40" s="101"/>
      <c r="X40" s="101"/>
      <c r="Y40" s="101"/>
      <c r="Z40" s="101"/>
      <c r="AA40" s="101"/>
      <c r="AB40" s="101"/>
      <c r="AC40" s="101"/>
      <c r="AD40" s="101"/>
      <c r="AE40" s="101"/>
      <c r="AF40" s="101"/>
      <c r="AG40" s="101"/>
      <c r="AH40" s="101"/>
      <c r="AI40" s="290"/>
      <c r="AJ40" s="290"/>
      <c r="AK40" s="290"/>
      <c r="AL40" s="101"/>
      <c r="AM40" s="101"/>
      <c r="AN40" s="101"/>
      <c r="AO40" s="101"/>
      <c r="AP40" s="101"/>
      <c r="AQ40" s="101"/>
      <c r="AR40" s="101"/>
      <c r="AS40" s="101"/>
    </row>
    <row r="41" spans="1:45" s="34" customFormat="1" ht="9.6" customHeight="1" x14ac:dyDescent="0.25">
      <c r="A41" s="132"/>
      <c r="B41" s="131"/>
      <c r="C41" s="131"/>
      <c r="D41" s="131"/>
      <c r="E41" s="131"/>
      <c r="F41" s="97"/>
      <c r="G41" s="97"/>
      <c r="H41" s="101"/>
      <c r="I41" s="97"/>
      <c r="J41" s="131"/>
      <c r="K41" s="207"/>
      <c r="L41" s="131"/>
      <c r="M41" s="97"/>
      <c r="N41" s="99"/>
      <c r="O41" s="99"/>
      <c r="P41" s="99"/>
      <c r="Q41" s="99"/>
      <c r="R41" s="100"/>
      <c r="S41" s="101"/>
      <c r="T41" s="101"/>
      <c r="U41" s="101"/>
      <c r="V41" s="101"/>
      <c r="W41" s="101"/>
      <c r="X41" s="101"/>
      <c r="Y41" s="101"/>
      <c r="Z41" s="101"/>
      <c r="AA41" s="101"/>
      <c r="AB41" s="101"/>
      <c r="AC41" s="101"/>
      <c r="AD41" s="101"/>
      <c r="AE41" s="101"/>
      <c r="AF41" s="101"/>
      <c r="AG41" s="101"/>
      <c r="AH41" s="101"/>
      <c r="AI41" s="290"/>
      <c r="AJ41" s="290"/>
      <c r="AK41" s="290"/>
      <c r="AL41" s="101"/>
      <c r="AM41" s="101"/>
      <c r="AN41" s="101"/>
      <c r="AO41" s="101"/>
      <c r="AP41" s="101"/>
      <c r="AQ41" s="101"/>
      <c r="AR41" s="101"/>
      <c r="AS41" s="101"/>
    </row>
    <row r="42" spans="1:45" s="34" customFormat="1" ht="9.6" customHeight="1" x14ac:dyDescent="0.25">
      <c r="A42" s="132"/>
      <c r="B42" s="97"/>
      <c r="C42" s="97"/>
      <c r="D42" s="97"/>
      <c r="E42" s="131"/>
      <c r="F42" s="97"/>
      <c r="G42" s="97"/>
      <c r="H42" s="97"/>
      <c r="I42" s="97"/>
      <c r="J42" s="131"/>
      <c r="K42" s="97"/>
      <c r="L42" s="97"/>
      <c r="M42" s="97"/>
      <c r="N42" s="99"/>
      <c r="O42" s="99"/>
      <c r="P42" s="99"/>
      <c r="Q42" s="99"/>
      <c r="R42" s="100"/>
      <c r="S42" s="105"/>
      <c r="T42" s="101"/>
      <c r="U42" s="101"/>
      <c r="V42" s="101"/>
      <c r="W42" s="101"/>
      <c r="X42" s="101"/>
      <c r="Y42" s="101"/>
      <c r="Z42" s="101"/>
      <c r="AA42" s="101"/>
      <c r="AB42" s="101"/>
      <c r="AC42" s="101"/>
      <c r="AD42" s="101"/>
      <c r="AE42" s="101"/>
      <c r="AF42" s="101"/>
      <c r="AG42" s="101"/>
      <c r="AH42" s="101"/>
      <c r="AI42" s="290"/>
      <c r="AJ42" s="290"/>
      <c r="AK42" s="290"/>
      <c r="AL42" s="101"/>
      <c r="AM42" s="101"/>
      <c r="AN42" s="101"/>
      <c r="AO42" s="101"/>
      <c r="AP42" s="101"/>
      <c r="AQ42" s="101"/>
      <c r="AR42" s="101"/>
      <c r="AS42" s="101"/>
    </row>
    <row r="43" spans="1:45" s="34" customFormat="1" ht="9.6" customHeight="1" x14ac:dyDescent="0.25">
      <c r="A43" s="132"/>
      <c r="B43" s="131"/>
      <c r="C43" s="131"/>
      <c r="D43" s="131"/>
      <c r="E43" s="131"/>
      <c r="F43" s="97"/>
      <c r="G43" s="97"/>
      <c r="H43" s="101"/>
      <c r="I43" s="207"/>
      <c r="J43" s="131"/>
      <c r="K43" s="97"/>
      <c r="L43" s="97"/>
      <c r="M43" s="97"/>
      <c r="N43" s="99"/>
      <c r="O43" s="99"/>
      <c r="P43" s="99"/>
      <c r="Q43" s="99"/>
      <c r="R43" s="100"/>
      <c r="S43" s="101"/>
      <c r="T43" s="101"/>
      <c r="U43" s="101"/>
      <c r="V43" s="101"/>
      <c r="W43" s="101"/>
      <c r="X43" s="101"/>
      <c r="Y43" s="101"/>
      <c r="Z43" s="101"/>
      <c r="AA43" s="101"/>
      <c r="AB43" s="101"/>
      <c r="AC43" s="101"/>
      <c r="AD43" s="101"/>
      <c r="AE43" s="101"/>
      <c r="AF43" s="101"/>
      <c r="AG43" s="101"/>
      <c r="AH43" s="101"/>
      <c r="AI43" s="290"/>
      <c r="AJ43" s="290"/>
      <c r="AK43" s="290"/>
      <c r="AL43" s="101"/>
      <c r="AM43" s="101"/>
      <c r="AN43" s="101"/>
      <c r="AO43" s="101"/>
      <c r="AP43" s="101"/>
      <c r="AQ43" s="101"/>
      <c r="AR43" s="101"/>
      <c r="AS43" s="101"/>
    </row>
    <row r="44" spans="1:45" s="34" customFormat="1" ht="9.6" customHeight="1" x14ac:dyDescent="0.25">
      <c r="A44" s="132"/>
      <c r="B44" s="97"/>
      <c r="C44" s="97"/>
      <c r="D44" s="97"/>
      <c r="E44" s="131"/>
      <c r="F44" s="97"/>
      <c r="G44" s="97"/>
      <c r="H44" s="97"/>
      <c r="I44" s="97"/>
      <c r="J44" s="131"/>
      <c r="K44" s="97"/>
      <c r="L44" s="97"/>
      <c r="M44" s="97"/>
      <c r="N44" s="99"/>
      <c r="O44" s="99"/>
      <c r="P44" s="99"/>
      <c r="Q44" s="99"/>
      <c r="R44" s="100"/>
      <c r="S44" s="101"/>
      <c r="T44" s="101"/>
      <c r="U44" s="101"/>
      <c r="V44" s="101"/>
      <c r="W44" s="101"/>
      <c r="X44" s="101"/>
      <c r="Y44" s="101"/>
      <c r="Z44" s="101"/>
      <c r="AA44" s="101"/>
      <c r="AB44" s="101"/>
      <c r="AC44" s="101"/>
      <c r="AD44" s="101"/>
      <c r="AE44" s="101"/>
      <c r="AF44" s="101"/>
      <c r="AG44" s="101"/>
      <c r="AH44" s="101"/>
      <c r="AI44" s="290"/>
      <c r="AJ44" s="290"/>
      <c r="AK44" s="290"/>
      <c r="AL44" s="101"/>
      <c r="AM44" s="101"/>
      <c r="AN44" s="101"/>
      <c r="AO44" s="101"/>
      <c r="AP44" s="101"/>
      <c r="AQ44" s="101"/>
      <c r="AR44" s="101"/>
      <c r="AS44" s="101"/>
    </row>
    <row r="45" spans="1:45" s="34" customFormat="1" ht="9.6" customHeight="1" x14ac:dyDescent="0.25">
      <c r="A45" s="132"/>
      <c r="B45" s="131"/>
      <c r="C45" s="131"/>
      <c r="D45" s="131"/>
      <c r="E45" s="131"/>
      <c r="F45" s="97"/>
      <c r="G45" s="97"/>
      <c r="H45" s="101"/>
      <c r="I45" s="97"/>
      <c r="J45" s="131"/>
      <c r="K45" s="97"/>
      <c r="L45" s="97"/>
      <c r="M45" s="207"/>
      <c r="N45" s="131"/>
      <c r="O45" s="97"/>
      <c r="P45" s="99"/>
      <c r="Q45" s="99"/>
      <c r="R45" s="100"/>
      <c r="S45" s="101"/>
      <c r="T45" s="101"/>
      <c r="U45" s="101"/>
      <c r="V45" s="101"/>
      <c r="W45" s="101"/>
      <c r="X45" s="101"/>
      <c r="Y45" s="101"/>
      <c r="Z45" s="101"/>
      <c r="AA45" s="101"/>
      <c r="AB45" s="101"/>
      <c r="AC45" s="101"/>
      <c r="AD45" s="101"/>
      <c r="AE45" s="101"/>
      <c r="AF45" s="101"/>
      <c r="AG45" s="101"/>
      <c r="AH45" s="101"/>
      <c r="AI45" s="290"/>
      <c r="AJ45" s="290"/>
      <c r="AK45" s="290"/>
      <c r="AL45" s="101"/>
      <c r="AM45" s="101"/>
      <c r="AN45" s="101"/>
      <c r="AO45" s="101"/>
      <c r="AP45" s="101"/>
      <c r="AQ45" s="101"/>
      <c r="AR45" s="101"/>
      <c r="AS45" s="101"/>
    </row>
    <row r="46" spans="1:45" s="34" customFormat="1" ht="9.6" customHeight="1" x14ac:dyDescent="0.25">
      <c r="A46" s="132"/>
      <c r="B46" s="97"/>
      <c r="C46" s="97"/>
      <c r="D46" s="97"/>
      <c r="E46" s="131"/>
      <c r="F46" s="97"/>
      <c r="G46" s="97"/>
      <c r="H46" s="97"/>
      <c r="I46" s="97"/>
      <c r="J46" s="131"/>
      <c r="K46" s="97"/>
      <c r="L46" s="97"/>
      <c r="M46" s="97"/>
      <c r="N46" s="99"/>
      <c r="O46" s="97"/>
      <c r="P46" s="99"/>
      <c r="Q46" s="99"/>
      <c r="R46" s="100"/>
      <c r="S46" s="101"/>
      <c r="T46" s="101"/>
      <c r="U46" s="101"/>
      <c r="V46" s="101"/>
      <c r="W46" s="101"/>
      <c r="X46" s="101"/>
      <c r="Y46" s="101"/>
      <c r="Z46" s="101"/>
      <c r="AA46" s="101"/>
      <c r="AB46" s="101"/>
      <c r="AC46" s="101"/>
      <c r="AD46" s="101"/>
      <c r="AE46" s="101"/>
      <c r="AF46" s="101"/>
      <c r="AG46" s="101"/>
      <c r="AH46" s="101"/>
      <c r="AI46" s="290"/>
      <c r="AJ46" s="290"/>
      <c r="AK46" s="290"/>
      <c r="AL46" s="101"/>
      <c r="AM46" s="101"/>
      <c r="AN46" s="101"/>
      <c r="AO46" s="101"/>
      <c r="AP46" s="101"/>
      <c r="AQ46" s="101"/>
      <c r="AR46" s="101"/>
      <c r="AS46" s="101"/>
    </row>
    <row r="47" spans="1:45" s="34" customFormat="1" ht="9.6" customHeight="1" x14ac:dyDescent="0.25">
      <c r="A47" s="132"/>
      <c r="B47" s="131"/>
      <c r="C47" s="131"/>
      <c r="D47" s="131"/>
      <c r="E47" s="131"/>
      <c r="F47" s="97"/>
      <c r="G47" s="97"/>
      <c r="H47" s="101"/>
      <c r="I47" s="207"/>
      <c r="J47" s="131"/>
      <c r="K47" s="97"/>
      <c r="L47" s="97"/>
      <c r="M47" s="97"/>
      <c r="N47" s="99"/>
      <c r="O47" s="99"/>
      <c r="P47" s="99"/>
      <c r="Q47" s="99"/>
      <c r="R47" s="100"/>
      <c r="S47" s="101"/>
      <c r="T47" s="101"/>
      <c r="U47" s="101"/>
      <c r="V47" s="101"/>
      <c r="W47" s="101"/>
      <c r="X47" s="101"/>
      <c r="Y47" s="101"/>
      <c r="Z47" s="101"/>
      <c r="AA47" s="101"/>
      <c r="AB47" s="101"/>
      <c r="AC47" s="101"/>
      <c r="AD47" s="101"/>
      <c r="AE47" s="101"/>
      <c r="AF47" s="101"/>
      <c r="AG47" s="101"/>
      <c r="AH47" s="101"/>
      <c r="AI47" s="290"/>
      <c r="AJ47" s="290"/>
      <c r="AK47" s="290"/>
      <c r="AL47" s="101"/>
      <c r="AM47" s="101"/>
      <c r="AN47" s="101"/>
      <c r="AO47" s="101"/>
      <c r="AP47" s="101"/>
      <c r="AQ47" s="101"/>
      <c r="AR47" s="101"/>
      <c r="AS47" s="101"/>
    </row>
    <row r="48" spans="1:45" s="34" customFormat="1" ht="9.6" customHeight="1" x14ac:dyDescent="0.25">
      <c r="A48" s="132"/>
      <c r="B48" s="97"/>
      <c r="C48" s="97"/>
      <c r="D48" s="97"/>
      <c r="E48" s="131"/>
      <c r="F48" s="97"/>
      <c r="G48" s="97"/>
      <c r="H48" s="97"/>
      <c r="I48" s="97"/>
      <c r="J48" s="131"/>
      <c r="K48" s="97"/>
      <c r="L48" s="208"/>
      <c r="M48" s="97"/>
      <c r="N48" s="99"/>
      <c r="O48" s="99"/>
      <c r="P48" s="99"/>
      <c r="Q48" s="99"/>
      <c r="R48" s="100"/>
      <c r="S48" s="101"/>
      <c r="T48" s="101"/>
      <c r="U48" s="101"/>
      <c r="V48" s="101"/>
      <c r="W48" s="101"/>
      <c r="X48" s="101"/>
      <c r="Y48" s="101"/>
      <c r="Z48" s="101"/>
      <c r="AA48" s="101"/>
      <c r="AB48" s="101"/>
      <c r="AC48" s="101"/>
      <c r="AD48" s="101"/>
      <c r="AE48" s="101"/>
      <c r="AF48" s="101"/>
      <c r="AG48" s="101"/>
      <c r="AH48" s="101"/>
      <c r="AI48" s="290"/>
      <c r="AJ48" s="290"/>
      <c r="AK48" s="290"/>
      <c r="AL48" s="101"/>
      <c r="AM48" s="101"/>
      <c r="AN48" s="101"/>
      <c r="AO48" s="101"/>
      <c r="AP48" s="101"/>
      <c r="AQ48" s="101"/>
      <c r="AR48" s="101"/>
      <c r="AS48" s="101"/>
    </row>
    <row r="49" spans="1:45" s="34" customFormat="1" ht="9.6" customHeight="1" x14ac:dyDescent="0.25">
      <c r="A49" s="132"/>
      <c r="B49" s="131"/>
      <c r="C49" s="131"/>
      <c r="D49" s="131"/>
      <c r="E49" s="131"/>
      <c r="F49" s="97"/>
      <c r="G49" s="97"/>
      <c r="H49" s="101"/>
      <c r="I49" s="97"/>
      <c r="J49" s="131"/>
      <c r="K49" s="207"/>
      <c r="L49" s="131"/>
      <c r="M49" s="97"/>
      <c r="N49" s="99"/>
      <c r="O49" s="99"/>
      <c r="P49" s="99"/>
      <c r="Q49" s="99"/>
      <c r="R49" s="100"/>
      <c r="S49" s="101"/>
      <c r="T49" s="101"/>
      <c r="U49" s="101"/>
      <c r="V49" s="101"/>
      <c r="W49" s="101"/>
      <c r="X49" s="101"/>
      <c r="Y49" s="101"/>
      <c r="Z49" s="101"/>
      <c r="AA49" s="101"/>
      <c r="AB49" s="101"/>
      <c r="AC49" s="101"/>
      <c r="AD49" s="101"/>
      <c r="AE49" s="101"/>
      <c r="AF49" s="101"/>
      <c r="AG49" s="101"/>
      <c r="AH49" s="101"/>
      <c r="AI49" s="290"/>
      <c r="AJ49" s="290"/>
      <c r="AK49" s="290"/>
      <c r="AL49" s="101"/>
      <c r="AM49" s="101"/>
      <c r="AN49" s="101"/>
      <c r="AO49" s="101"/>
      <c r="AP49" s="101"/>
      <c r="AQ49" s="101"/>
      <c r="AR49" s="101"/>
      <c r="AS49" s="101"/>
    </row>
    <row r="50" spans="1:45" s="34" customFormat="1" ht="9.6" customHeight="1" x14ac:dyDescent="0.25">
      <c r="A50" s="132"/>
      <c r="B50" s="97"/>
      <c r="C50" s="97"/>
      <c r="D50" s="97"/>
      <c r="E50" s="131"/>
      <c r="F50" s="97"/>
      <c r="G50" s="97"/>
      <c r="H50" s="97"/>
      <c r="I50" s="97"/>
      <c r="J50" s="131"/>
      <c r="K50" s="97"/>
      <c r="L50" s="97"/>
      <c r="M50" s="97"/>
      <c r="N50" s="99"/>
      <c r="O50" s="99"/>
      <c r="P50" s="99"/>
      <c r="Q50" s="99"/>
      <c r="R50" s="100"/>
      <c r="S50" s="101"/>
      <c r="T50" s="101"/>
      <c r="U50" s="101"/>
      <c r="V50" s="101"/>
      <c r="W50" s="101"/>
      <c r="X50" s="101"/>
      <c r="Y50" s="101"/>
      <c r="Z50" s="101"/>
      <c r="AA50" s="101"/>
      <c r="AB50" s="101"/>
      <c r="AC50" s="101"/>
      <c r="AD50" s="101"/>
      <c r="AE50" s="101"/>
      <c r="AF50" s="101"/>
      <c r="AG50" s="101"/>
      <c r="AH50" s="101"/>
      <c r="AI50" s="290"/>
      <c r="AJ50" s="290"/>
      <c r="AK50" s="290"/>
      <c r="AL50" s="101"/>
      <c r="AM50" s="101"/>
      <c r="AN50" s="101"/>
      <c r="AO50" s="101"/>
      <c r="AP50" s="101"/>
      <c r="AQ50" s="101"/>
      <c r="AR50" s="101"/>
      <c r="AS50" s="101"/>
    </row>
    <row r="51" spans="1:45" s="34" customFormat="1" ht="9.6" customHeight="1" x14ac:dyDescent="0.25">
      <c r="A51" s="132"/>
      <c r="B51" s="131"/>
      <c r="C51" s="131"/>
      <c r="D51" s="131"/>
      <c r="E51" s="131"/>
      <c r="F51" s="97"/>
      <c r="G51" s="97"/>
      <c r="H51" s="101"/>
      <c r="I51" s="207"/>
      <c r="J51" s="131"/>
      <c r="K51" s="97"/>
      <c r="L51" s="97"/>
      <c r="M51" s="97"/>
      <c r="N51" s="99"/>
      <c r="O51" s="99"/>
      <c r="P51" s="99"/>
      <c r="Q51" s="99"/>
      <c r="R51" s="100"/>
      <c r="S51" s="101"/>
      <c r="T51" s="101"/>
      <c r="U51" s="101"/>
      <c r="V51" s="101"/>
      <c r="W51" s="101"/>
      <c r="X51" s="101"/>
      <c r="Y51" s="101"/>
      <c r="Z51" s="101"/>
      <c r="AA51" s="101"/>
      <c r="AB51" s="101"/>
      <c r="AC51" s="101"/>
      <c r="AD51" s="101"/>
      <c r="AE51" s="101"/>
      <c r="AF51" s="101"/>
      <c r="AG51" s="101"/>
      <c r="AH51" s="101"/>
      <c r="AI51" s="290"/>
      <c r="AJ51" s="290"/>
      <c r="AK51" s="290"/>
      <c r="AL51" s="101"/>
      <c r="AM51" s="101"/>
      <c r="AN51" s="101"/>
      <c r="AO51" s="101"/>
      <c r="AP51" s="101"/>
      <c r="AQ51" s="101"/>
      <c r="AR51" s="101"/>
      <c r="AS51" s="101"/>
    </row>
    <row r="52" spans="1:45" s="34" customFormat="1" ht="9.6" customHeight="1" x14ac:dyDescent="0.25">
      <c r="A52" s="217"/>
      <c r="B52" s="97"/>
      <c r="C52" s="97"/>
      <c r="D52" s="97"/>
      <c r="E52" s="131"/>
      <c r="F52" s="302"/>
      <c r="G52" s="302"/>
      <c r="H52" s="302"/>
      <c r="I52" s="302"/>
      <c r="J52" s="131"/>
      <c r="K52" s="97"/>
      <c r="L52" s="97"/>
      <c r="M52" s="97"/>
      <c r="N52" s="97"/>
      <c r="O52" s="97"/>
      <c r="P52" s="97"/>
      <c r="Q52" s="99"/>
      <c r="R52" s="100"/>
      <c r="S52" s="101"/>
      <c r="T52" s="101"/>
      <c r="U52" s="101"/>
      <c r="V52" s="101"/>
      <c r="W52" s="101"/>
      <c r="X52" s="101"/>
      <c r="Y52" s="101"/>
      <c r="Z52" s="101"/>
      <c r="AA52" s="101"/>
      <c r="AB52" s="101"/>
      <c r="AC52" s="101"/>
      <c r="AD52" s="101"/>
      <c r="AE52" s="101"/>
      <c r="AF52" s="101"/>
      <c r="AG52" s="101"/>
      <c r="AH52" s="101"/>
      <c r="AI52" s="290"/>
      <c r="AJ52" s="290"/>
      <c r="AK52" s="290"/>
      <c r="AL52" s="101"/>
      <c r="AM52" s="101"/>
      <c r="AN52" s="101"/>
      <c r="AO52" s="101"/>
      <c r="AP52" s="101"/>
      <c r="AQ52" s="101"/>
      <c r="AR52" s="101"/>
      <c r="AS52" s="101"/>
    </row>
    <row r="53" spans="1:45" s="2" customFormat="1" ht="6.75" customHeight="1" x14ac:dyDescent="0.25">
      <c r="A53" s="106"/>
      <c r="B53" s="106"/>
      <c r="C53" s="106"/>
      <c r="D53" s="106"/>
      <c r="E53" s="106"/>
      <c r="F53" s="303"/>
      <c r="G53" s="303"/>
      <c r="H53" s="303"/>
      <c r="I53" s="303"/>
      <c r="J53" s="107"/>
      <c r="K53" s="108"/>
      <c r="L53" s="109"/>
      <c r="M53" s="108"/>
      <c r="N53" s="109"/>
      <c r="O53" s="108"/>
      <c r="P53" s="109"/>
      <c r="Q53" s="108"/>
      <c r="R53" s="109"/>
      <c r="S53" s="110"/>
      <c r="T53" s="110"/>
      <c r="U53" s="110"/>
      <c r="V53" s="110"/>
      <c r="W53" s="110"/>
      <c r="X53" s="110"/>
      <c r="Y53" s="110"/>
      <c r="Z53" s="110"/>
      <c r="AA53" s="110"/>
      <c r="AB53" s="110"/>
      <c r="AC53" s="110"/>
      <c r="AD53" s="110"/>
      <c r="AE53" s="110"/>
      <c r="AF53" s="110"/>
      <c r="AG53" s="110"/>
      <c r="AH53" s="110"/>
      <c r="AI53" s="290"/>
      <c r="AJ53" s="290"/>
      <c r="AK53" s="290"/>
      <c r="AL53" s="110"/>
      <c r="AM53" s="110"/>
      <c r="AN53" s="110"/>
      <c r="AO53" s="110"/>
      <c r="AP53" s="110"/>
      <c r="AQ53" s="110"/>
      <c r="AR53" s="110"/>
      <c r="AS53" s="110"/>
    </row>
    <row r="54" spans="1:45" s="18" customFormat="1" ht="10.5" customHeight="1" x14ac:dyDescent="0.25">
      <c r="A54" s="111" t="s">
        <v>31</v>
      </c>
      <c r="B54" s="112"/>
      <c r="C54" s="112"/>
      <c r="D54" s="158"/>
      <c r="E54" s="113" t="s">
        <v>2</v>
      </c>
      <c r="F54" s="114" t="s">
        <v>33</v>
      </c>
      <c r="G54" s="113"/>
      <c r="H54" s="115"/>
      <c r="I54" s="116"/>
      <c r="J54" s="113" t="s">
        <v>2</v>
      </c>
      <c r="K54" s="114" t="s">
        <v>40</v>
      </c>
      <c r="L54" s="117"/>
      <c r="M54" s="114" t="s">
        <v>41</v>
      </c>
      <c r="N54" s="118"/>
      <c r="O54" s="119" t="s">
        <v>42</v>
      </c>
      <c r="P54" s="119"/>
      <c r="Q54" s="120"/>
      <c r="R54" s="121"/>
      <c r="T54" s="82"/>
      <c r="U54" s="82"/>
      <c r="V54" s="82"/>
      <c r="W54" s="82"/>
      <c r="X54" s="82"/>
      <c r="Y54" s="82"/>
      <c r="Z54" s="82"/>
      <c r="AA54" s="82"/>
      <c r="AB54" s="82"/>
      <c r="AC54" s="82"/>
      <c r="AD54" s="82"/>
      <c r="AE54" s="82"/>
      <c r="AF54" s="82"/>
      <c r="AG54" s="82"/>
      <c r="AH54" s="82"/>
      <c r="AI54" s="291"/>
      <c r="AJ54" s="291"/>
      <c r="AK54" s="291"/>
      <c r="AL54" s="82"/>
      <c r="AM54" s="82"/>
      <c r="AN54" s="82"/>
      <c r="AO54" s="82"/>
      <c r="AP54" s="82"/>
      <c r="AQ54" s="82"/>
      <c r="AR54" s="82"/>
      <c r="AS54" s="82"/>
    </row>
    <row r="55" spans="1:45" s="18" customFormat="1" ht="9" customHeight="1" x14ac:dyDescent="0.25">
      <c r="A55" s="226" t="s">
        <v>32</v>
      </c>
      <c r="B55" s="227"/>
      <c r="C55" s="228"/>
      <c r="D55" s="229"/>
      <c r="E55" s="122">
        <v>1</v>
      </c>
      <c r="F55" s="82" t="e">
        <f>IF(E55&gt;$R$62,,UPPER(VLOOKUP(E55,#REF!,2)))</f>
        <v>#REF!</v>
      </c>
      <c r="G55" s="122"/>
      <c r="H55" s="82"/>
      <c r="I55" s="81"/>
      <c r="J55" s="218" t="s">
        <v>3</v>
      </c>
      <c r="K55" s="80"/>
      <c r="L55" s="219"/>
      <c r="M55" s="80"/>
      <c r="N55" s="220"/>
      <c r="O55" s="221" t="s">
        <v>34</v>
      </c>
      <c r="P55" s="222"/>
      <c r="Q55" s="222"/>
      <c r="R55" s="220"/>
      <c r="T55" s="82"/>
      <c r="U55" s="82"/>
      <c r="V55" s="82"/>
      <c r="W55" s="82"/>
      <c r="X55" s="82"/>
      <c r="Y55" s="82"/>
      <c r="Z55" s="82"/>
      <c r="AA55" s="82"/>
      <c r="AB55" s="82"/>
      <c r="AC55" s="82"/>
      <c r="AD55" s="82"/>
      <c r="AE55" s="82"/>
      <c r="AF55" s="82"/>
      <c r="AG55" s="82"/>
      <c r="AH55" s="82"/>
      <c r="AI55" s="291"/>
      <c r="AJ55" s="291"/>
      <c r="AK55" s="291"/>
      <c r="AL55" s="82"/>
      <c r="AM55" s="82"/>
      <c r="AN55" s="82"/>
      <c r="AO55" s="82"/>
      <c r="AP55" s="82"/>
      <c r="AQ55" s="82"/>
      <c r="AR55" s="82"/>
      <c r="AS55" s="82"/>
    </row>
    <row r="56" spans="1:45" s="18" customFormat="1" ht="9" customHeight="1" x14ac:dyDescent="0.25">
      <c r="A56" s="230" t="s">
        <v>39</v>
      </c>
      <c r="B56" s="133"/>
      <c r="C56" s="231"/>
      <c r="D56" s="232"/>
      <c r="E56" s="122">
        <v>2</v>
      </c>
      <c r="F56" s="82" t="e">
        <f>IF(E56&gt;$R$62,,UPPER(VLOOKUP(E56,#REF!,2)))</f>
        <v>#REF!</v>
      </c>
      <c r="G56" s="122"/>
      <c r="H56" s="82"/>
      <c r="I56" s="81"/>
      <c r="J56" s="218" t="s">
        <v>4</v>
      </c>
      <c r="K56" s="80"/>
      <c r="L56" s="219"/>
      <c r="M56" s="80"/>
      <c r="N56" s="220"/>
      <c r="O56" s="126"/>
      <c r="P56" s="223"/>
      <c r="Q56" s="133"/>
      <c r="R56" s="224"/>
      <c r="T56" s="82"/>
      <c r="U56" s="82"/>
      <c r="V56" s="82"/>
      <c r="W56" s="82"/>
      <c r="X56" s="82"/>
      <c r="Y56" s="82"/>
      <c r="Z56" s="82"/>
      <c r="AA56" s="82"/>
      <c r="AB56" s="82"/>
      <c r="AC56" s="82"/>
      <c r="AD56" s="82"/>
      <c r="AE56" s="82"/>
      <c r="AF56" s="82"/>
      <c r="AG56" s="82"/>
      <c r="AH56" s="82"/>
      <c r="AI56" s="291"/>
      <c r="AJ56" s="291"/>
      <c r="AK56" s="291"/>
      <c r="AL56" s="82"/>
      <c r="AM56" s="82"/>
      <c r="AN56" s="82"/>
      <c r="AO56" s="82"/>
      <c r="AP56" s="82"/>
      <c r="AQ56" s="82"/>
      <c r="AR56" s="82"/>
      <c r="AS56" s="82"/>
    </row>
    <row r="57" spans="1:45" s="18" customFormat="1" ht="9" customHeight="1" x14ac:dyDescent="0.25">
      <c r="A57" s="148"/>
      <c r="B57" s="149"/>
      <c r="C57" s="156"/>
      <c r="D57" s="150"/>
      <c r="E57" s="122"/>
      <c r="F57" s="82"/>
      <c r="G57" s="122"/>
      <c r="H57" s="82"/>
      <c r="I57" s="81"/>
      <c r="J57" s="218" t="s">
        <v>5</v>
      </c>
      <c r="K57" s="80"/>
      <c r="L57" s="219"/>
      <c r="M57" s="80"/>
      <c r="N57" s="220"/>
      <c r="O57" s="221" t="s">
        <v>35</v>
      </c>
      <c r="P57" s="222"/>
      <c r="Q57" s="222"/>
      <c r="R57" s="220"/>
      <c r="T57" s="82"/>
      <c r="U57" s="82"/>
      <c r="V57" s="82"/>
      <c r="W57" s="82"/>
      <c r="X57" s="82"/>
      <c r="Y57" s="82"/>
      <c r="Z57" s="82"/>
      <c r="AA57" s="82"/>
      <c r="AB57" s="82"/>
      <c r="AC57" s="82"/>
      <c r="AD57" s="82"/>
      <c r="AE57" s="82"/>
      <c r="AF57" s="82"/>
      <c r="AG57" s="82"/>
      <c r="AH57" s="82"/>
      <c r="AI57" s="291"/>
      <c r="AJ57" s="291"/>
      <c r="AK57" s="291"/>
      <c r="AL57" s="82"/>
      <c r="AM57" s="82"/>
      <c r="AN57" s="82"/>
      <c r="AO57" s="82"/>
      <c r="AP57" s="82"/>
      <c r="AQ57" s="82"/>
      <c r="AR57" s="82"/>
      <c r="AS57" s="82"/>
    </row>
    <row r="58" spans="1:45" s="18" customFormat="1" ht="9" customHeight="1" x14ac:dyDescent="0.25">
      <c r="A58" s="124"/>
      <c r="B58" s="91"/>
      <c r="C58" s="91"/>
      <c r="D58" s="125"/>
      <c r="E58" s="122"/>
      <c r="F58" s="82"/>
      <c r="G58" s="122"/>
      <c r="H58" s="82"/>
      <c r="I58" s="81"/>
      <c r="J58" s="218" t="s">
        <v>6</v>
      </c>
      <c r="K58" s="80"/>
      <c r="L58" s="219"/>
      <c r="M58" s="80"/>
      <c r="N58" s="220"/>
      <c r="O58" s="80"/>
      <c r="P58" s="219"/>
      <c r="Q58" s="80"/>
      <c r="R58" s="220"/>
      <c r="T58" s="82"/>
      <c r="U58" s="82"/>
      <c r="V58" s="82"/>
      <c r="W58" s="82"/>
      <c r="X58" s="82"/>
      <c r="Y58" s="82"/>
      <c r="Z58" s="82"/>
      <c r="AA58" s="82"/>
      <c r="AB58" s="82"/>
      <c r="AC58" s="82"/>
      <c r="AD58" s="82"/>
      <c r="AE58" s="82"/>
      <c r="AF58" s="82"/>
      <c r="AG58" s="82"/>
      <c r="AH58" s="82"/>
      <c r="AI58" s="291"/>
      <c r="AJ58" s="291"/>
      <c r="AK58" s="291"/>
      <c r="AL58" s="82"/>
      <c r="AM58" s="82"/>
      <c r="AN58" s="82"/>
      <c r="AO58" s="82"/>
      <c r="AP58" s="82"/>
      <c r="AQ58" s="82"/>
      <c r="AR58" s="82"/>
      <c r="AS58" s="82"/>
    </row>
    <row r="59" spans="1:45" s="18" customFormat="1" ht="9" customHeight="1" x14ac:dyDescent="0.25">
      <c r="A59" s="137"/>
      <c r="B59" s="151"/>
      <c r="C59" s="151"/>
      <c r="D59" s="157"/>
      <c r="E59" s="122"/>
      <c r="F59" s="82"/>
      <c r="G59" s="122"/>
      <c r="H59" s="82"/>
      <c r="I59" s="81"/>
      <c r="J59" s="218" t="s">
        <v>7</v>
      </c>
      <c r="K59" s="80"/>
      <c r="L59" s="219"/>
      <c r="M59" s="80"/>
      <c r="N59" s="220"/>
      <c r="O59" s="133"/>
      <c r="P59" s="223"/>
      <c r="Q59" s="133"/>
      <c r="R59" s="224"/>
      <c r="T59" s="82"/>
      <c r="U59" s="82"/>
      <c r="V59" s="82"/>
      <c r="W59" s="82"/>
      <c r="X59" s="82"/>
      <c r="Y59" s="82"/>
      <c r="Z59" s="82"/>
      <c r="AA59" s="82"/>
      <c r="AB59" s="82"/>
      <c r="AC59" s="82"/>
      <c r="AD59" s="82"/>
      <c r="AE59" s="82"/>
      <c r="AF59" s="82"/>
      <c r="AG59" s="82"/>
      <c r="AH59" s="82"/>
      <c r="AI59" s="291"/>
      <c r="AJ59" s="291"/>
      <c r="AK59" s="291"/>
      <c r="AL59" s="82"/>
      <c r="AM59" s="82"/>
      <c r="AN59" s="82"/>
      <c r="AO59" s="82"/>
      <c r="AP59" s="82"/>
      <c r="AQ59" s="82"/>
      <c r="AR59" s="82"/>
      <c r="AS59" s="82"/>
    </row>
    <row r="60" spans="1:45" s="18" customFormat="1" ht="9" customHeight="1" x14ac:dyDescent="0.25">
      <c r="A60" s="138"/>
      <c r="B60" s="22"/>
      <c r="C60" s="91"/>
      <c r="D60" s="125"/>
      <c r="E60" s="122"/>
      <c r="F60" s="82"/>
      <c r="G60" s="122"/>
      <c r="H60" s="82"/>
      <c r="I60" s="81"/>
      <c r="J60" s="218" t="s">
        <v>8</v>
      </c>
      <c r="K60" s="80"/>
      <c r="L60" s="219"/>
      <c r="M60" s="80"/>
      <c r="N60" s="220"/>
      <c r="O60" s="221" t="s">
        <v>27</v>
      </c>
      <c r="P60" s="222"/>
      <c r="Q60" s="222"/>
      <c r="R60" s="220"/>
      <c r="T60" s="82"/>
      <c r="U60" s="82"/>
      <c r="V60" s="82"/>
      <c r="W60" s="82"/>
      <c r="X60" s="82"/>
      <c r="Y60" s="82"/>
      <c r="Z60" s="82"/>
      <c r="AA60" s="82"/>
      <c r="AB60" s="82"/>
      <c r="AC60" s="82"/>
      <c r="AD60" s="82"/>
      <c r="AE60" s="82"/>
      <c r="AF60" s="82"/>
      <c r="AG60" s="82"/>
      <c r="AH60" s="82"/>
      <c r="AI60" s="291"/>
      <c r="AJ60" s="291"/>
      <c r="AK60" s="291"/>
      <c r="AL60" s="82"/>
      <c r="AM60" s="82"/>
      <c r="AN60" s="82"/>
      <c r="AO60" s="82"/>
      <c r="AP60" s="82"/>
      <c r="AQ60" s="82"/>
      <c r="AR60" s="82"/>
      <c r="AS60" s="82"/>
    </row>
    <row r="61" spans="1:45" s="18" customFormat="1" ht="9" customHeight="1" x14ac:dyDescent="0.25">
      <c r="A61" s="138"/>
      <c r="B61" s="22"/>
      <c r="C61" s="130"/>
      <c r="D61" s="146"/>
      <c r="E61" s="122"/>
      <c r="F61" s="82"/>
      <c r="G61" s="122"/>
      <c r="H61" s="82"/>
      <c r="I61" s="81"/>
      <c r="J61" s="218" t="s">
        <v>9</v>
      </c>
      <c r="K61" s="80"/>
      <c r="L61" s="219"/>
      <c r="M61" s="80"/>
      <c r="N61" s="220"/>
      <c r="O61" s="80"/>
      <c r="P61" s="219"/>
      <c r="Q61" s="80"/>
      <c r="R61" s="220"/>
      <c r="T61" s="82"/>
      <c r="U61" s="82"/>
      <c r="V61" s="82"/>
      <c r="W61" s="82"/>
      <c r="X61" s="82"/>
      <c r="Y61" s="82"/>
      <c r="Z61" s="82"/>
      <c r="AA61" s="82"/>
      <c r="AB61" s="82"/>
      <c r="AC61" s="82"/>
      <c r="AD61" s="82"/>
      <c r="AE61" s="82"/>
      <c r="AF61" s="82"/>
      <c r="AG61" s="82"/>
      <c r="AH61" s="82"/>
      <c r="AI61" s="291"/>
      <c r="AJ61" s="291"/>
      <c r="AK61" s="291"/>
      <c r="AL61" s="82"/>
      <c r="AM61" s="82"/>
      <c r="AN61" s="82"/>
      <c r="AO61" s="82"/>
      <c r="AP61" s="82"/>
      <c r="AQ61" s="82"/>
      <c r="AR61" s="82"/>
      <c r="AS61" s="82"/>
    </row>
    <row r="62" spans="1:45" s="18" customFormat="1" ht="9" customHeight="1" x14ac:dyDescent="0.25">
      <c r="A62" s="139"/>
      <c r="B62" s="136"/>
      <c r="C62" s="155"/>
      <c r="D62" s="147"/>
      <c r="E62" s="127"/>
      <c r="F62" s="126"/>
      <c r="G62" s="127"/>
      <c r="H62" s="126"/>
      <c r="I62" s="128"/>
      <c r="J62" s="225" t="s">
        <v>10</v>
      </c>
      <c r="K62" s="133"/>
      <c r="L62" s="223"/>
      <c r="M62" s="133"/>
      <c r="N62" s="224"/>
      <c r="O62" s="133" t="str">
        <f>R4</f>
        <v>Sági István</v>
      </c>
      <c r="P62" s="223"/>
      <c r="Q62" s="133"/>
      <c r="R62" s="129" t="e">
        <f>MIN(4,#REF!)</f>
        <v>#REF!</v>
      </c>
      <c r="T62" s="82"/>
      <c r="U62" s="82"/>
      <c r="V62" s="82"/>
      <c r="W62" s="82"/>
      <c r="X62" s="82"/>
      <c r="Y62" s="82"/>
      <c r="Z62" s="82"/>
      <c r="AA62" s="82"/>
      <c r="AB62" s="82"/>
      <c r="AC62" s="82"/>
      <c r="AD62" s="82"/>
      <c r="AE62" s="82"/>
      <c r="AF62" s="82"/>
      <c r="AG62" s="82"/>
      <c r="AH62" s="82"/>
      <c r="AI62" s="291"/>
      <c r="AJ62" s="291"/>
      <c r="AK62" s="291"/>
      <c r="AL62" s="82"/>
      <c r="AM62" s="82"/>
      <c r="AN62" s="82"/>
      <c r="AO62" s="82"/>
      <c r="AP62" s="82"/>
      <c r="AQ62" s="82"/>
      <c r="AR62" s="82"/>
      <c r="AS62" s="82"/>
    </row>
    <row r="63" spans="1:45" x14ac:dyDescent="0.25">
      <c r="T63" s="215"/>
      <c r="U63" s="215"/>
      <c r="V63" s="215"/>
      <c r="W63" s="215"/>
      <c r="X63" s="215"/>
      <c r="Y63" s="215"/>
      <c r="Z63" s="215"/>
      <c r="AA63" s="215"/>
      <c r="AB63" s="215"/>
      <c r="AC63" s="215"/>
      <c r="AD63" s="215"/>
      <c r="AE63" s="215"/>
      <c r="AF63" s="215"/>
      <c r="AG63" s="215"/>
      <c r="AH63" s="215"/>
      <c r="AL63" s="215"/>
      <c r="AM63" s="215"/>
      <c r="AN63" s="215"/>
      <c r="AO63" s="215"/>
      <c r="AP63" s="215"/>
      <c r="AQ63" s="215"/>
      <c r="AR63" s="215"/>
      <c r="AS63" s="215"/>
    </row>
    <row r="64" spans="1:45" x14ac:dyDescent="0.25">
      <c r="T64" s="215"/>
      <c r="U64" s="215"/>
      <c r="V64" s="215"/>
      <c r="W64" s="215"/>
      <c r="X64" s="215"/>
      <c r="Y64" s="215"/>
      <c r="Z64" s="215"/>
      <c r="AA64" s="215"/>
      <c r="AB64" s="215"/>
      <c r="AC64" s="215"/>
      <c r="AD64" s="215"/>
      <c r="AE64" s="215"/>
      <c r="AF64" s="215"/>
      <c r="AG64" s="215"/>
      <c r="AH64" s="215"/>
      <c r="AL64" s="215"/>
      <c r="AM64" s="215"/>
      <c r="AN64" s="215"/>
      <c r="AO64" s="215"/>
      <c r="AP64" s="215"/>
      <c r="AQ64" s="215"/>
      <c r="AR64" s="215"/>
      <c r="AS64" s="215"/>
    </row>
    <row r="65" spans="20:45" x14ac:dyDescent="0.25">
      <c r="T65" s="215"/>
      <c r="U65" s="215"/>
      <c r="V65" s="215"/>
      <c r="W65" s="215"/>
      <c r="X65" s="215"/>
      <c r="Y65" s="215"/>
      <c r="Z65" s="215"/>
      <c r="AA65" s="215"/>
      <c r="AB65" s="215"/>
      <c r="AC65" s="215"/>
      <c r="AD65" s="215"/>
      <c r="AE65" s="215"/>
      <c r="AF65" s="215"/>
      <c r="AG65" s="215"/>
      <c r="AH65" s="215"/>
      <c r="AL65" s="215"/>
      <c r="AM65" s="215"/>
      <c r="AN65" s="215"/>
      <c r="AO65" s="215"/>
      <c r="AP65" s="215"/>
      <c r="AQ65" s="215"/>
      <c r="AR65" s="215"/>
      <c r="AS65" s="215"/>
    </row>
    <row r="66" spans="20:45" x14ac:dyDescent="0.25">
      <c r="T66" s="215"/>
      <c r="U66" s="215"/>
      <c r="V66" s="215"/>
      <c r="W66" s="215"/>
      <c r="X66" s="215"/>
      <c r="Y66" s="215"/>
      <c r="Z66" s="215"/>
      <c r="AA66" s="215"/>
      <c r="AB66" s="215"/>
      <c r="AC66" s="215"/>
      <c r="AD66" s="215"/>
      <c r="AE66" s="215"/>
      <c r="AF66" s="215"/>
      <c r="AG66" s="215"/>
      <c r="AH66" s="215"/>
      <c r="AL66" s="215"/>
      <c r="AM66" s="215"/>
      <c r="AN66" s="215"/>
      <c r="AO66" s="215"/>
      <c r="AP66" s="215"/>
      <c r="AQ66" s="215"/>
      <c r="AR66" s="215"/>
      <c r="AS66" s="215"/>
    </row>
    <row r="67" spans="20:45" x14ac:dyDescent="0.25">
      <c r="T67" s="215"/>
      <c r="U67" s="215"/>
      <c r="V67" s="215"/>
      <c r="W67" s="215"/>
      <c r="X67" s="215"/>
      <c r="Y67" s="215"/>
      <c r="Z67" s="215"/>
      <c r="AA67" s="215"/>
      <c r="AB67" s="215"/>
      <c r="AC67" s="215"/>
      <c r="AD67" s="215"/>
      <c r="AE67" s="215"/>
      <c r="AF67" s="215"/>
      <c r="AG67" s="215"/>
      <c r="AH67" s="215"/>
      <c r="AL67" s="215"/>
      <c r="AM67" s="215"/>
      <c r="AN67" s="215"/>
      <c r="AO67" s="215"/>
      <c r="AP67" s="215"/>
      <c r="AQ67" s="215"/>
      <c r="AR67" s="215"/>
      <c r="AS67" s="215"/>
    </row>
    <row r="68" spans="20:45" x14ac:dyDescent="0.25">
      <c r="T68" s="215"/>
      <c r="U68" s="215"/>
      <c r="V68" s="215"/>
      <c r="W68" s="215"/>
      <c r="X68" s="215"/>
      <c r="Y68" s="215"/>
      <c r="Z68" s="215"/>
      <c r="AA68" s="215"/>
      <c r="AB68" s="215"/>
      <c r="AC68" s="215"/>
      <c r="AD68" s="215"/>
      <c r="AE68" s="215"/>
      <c r="AF68" s="215"/>
      <c r="AG68" s="215"/>
      <c r="AH68" s="215"/>
      <c r="AL68" s="215"/>
      <c r="AM68" s="215"/>
      <c r="AN68" s="215"/>
      <c r="AO68" s="215"/>
      <c r="AP68" s="215"/>
      <c r="AQ68" s="215"/>
      <c r="AR68" s="215"/>
      <c r="AS68" s="215"/>
    </row>
    <row r="69" spans="20:45" x14ac:dyDescent="0.25">
      <c r="T69" s="215"/>
      <c r="U69" s="215"/>
      <c r="V69" s="215"/>
      <c r="W69" s="215"/>
      <c r="X69" s="215"/>
      <c r="Y69" s="215"/>
      <c r="Z69" s="215"/>
      <c r="AA69" s="215"/>
      <c r="AB69" s="215"/>
      <c r="AC69" s="215"/>
      <c r="AD69" s="215"/>
      <c r="AE69" s="215"/>
      <c r="AF69" s="215"/>
      <c r="AG69" s="215"/>
      <c r="AH69" s="215"/>
      <c r="AL69" s="215"/>
      <c r="AM69" s="215"/>
      <c r="AN69" s="215"/>
      <c r="AO69" s="215"/>
      <c r="AP69" s="215"/>
      <c r="AQ69" s="215"/>
      <c r="AR69" s="215"/>
      <c r="AS69" s="215"/>
    </row>
    <row r="70" spans="20:45" x14ac:dyDescent="0.25">
      <c r="T70" s="215"/>
      <c r="U70" s="215"/>
      <c r="V70" s="215"/>
      <c r="W70" s="215"/>
      <c r="X70" s="215"/>
      <c r="Y70" s="215"/>
      <c r="Z70" s="215"/>
      <c r="AA70" s="215"/>
      <c r="AB70" s="215"/>
      <c r="AC70" s="215"/>
      <c r="AD70" s="215"/>
      <c r="AE70" s="215"/>
      <c r="AF70" s="215"/>
      <c r="AG70" s="215"/>
      <c r="AH70" s="215"/>
      <c r="AL70" s="215"/>
      <c r="AM70" s="215"/>
      <c r="AN70" s="215"/>
      <c r="AO70" s="215"/>
      <c r="AP70" s="215"/>
      <c r="AQ70" s="215"/>
      <c r="AR70" s="215"/>
      <c r="AS70" s="215"/>
    </row>
    <row r="71" spans="20:45" x14ac:dyDescent="0.25">
      <c r="T71" s="215"/>
      <c r="U71" s="215"/>
      <c r="V71" s="215"/>
      <c r="W71" s="215"/>
      <c r="X71" s="215"/>
      <c r="Y71" s="215"/>
      <c r="Z71" s="215"/>
      <c r="AA71" s="215"/>
      <c r="AB71" s="215"/>
      <c r="AC71" s="215"/>
      <c r="AD71" s="215"/>
      <c r="AE71" s="215"/>
      <c r="AF71" s="215"/>
      <c r="AG71" s="215"/>
      <c r="AH71" s="215"/>
      <c r="AL71" s="215"/>
      <c r="AM71" s="215"/>
      <c r="AN71" s="215"/>
      <c r="AO71" s="215"/>
      <c r="AP71" s="215"/>
      <c r="AQ71" s="215"/>
      <c r="AR71" s="215"/>
      <c r="AS71" s="215"/>
    </row>
    <row r="72" spans="20:45" x14ac:dyDescent="0.25">
      <c r="T72" s="215"/>
      <c r="U72" s="215"/>
      <c r="V72" s="215"/>
      <c r="W72" s="215"/>
      <c r="X72" s="215"/>
      <c r="Y72" s="215"/>
      <c r="Z72" s="215"/>
      <c r="AA72" s="215"/>
      <c r="AB72" s="215"/>
      <c r="AC72" s="215"/>
      <c r="AD72" s="215"/>
      <c r="AE72" s="215"/>
      <c r="AF72" s="215"/>
      <c r="AG72" s="215"/>
      <c r="AH72" s="215"/>
      <c r="AL72" s="215"/>
      <c r="AM72" s="215"/>
      <c r="AN72" s="215"/>
      <c r="AO72" s="215"/>
      <c r="AP72" s="215"/>
      <c r="AQ72" s="215"/>
      <c r="AR72" s="215"/>
      <c r="AS72" s="215"/>
    </row>
    <row r="73" spans="20:45" x14ac:dyDescent="0.25">
      <c r="T73" s="215"/>
      <c r="U73" s="215"/>
      <c r="V73" s="215"/>
      <c r="W73" s="215"/>
      <c r="X73" s="215"/>
      <c r="Y73" s="215"/>
      <c r="Z73" s="215"/>
      <c r="AA73" s="215"/>
      <c r="AB73" s="215"/>
      <c r="AC73" s="215"/>
      <c r="AD73" s="215"/>
      <c r="AE73" s="215"/>
      <c r="AF73" s="215"/>
      <c r="AG73" s="215"/>
      <c r="AH73" s="215"/>
      <c r="AL73" s="215"/>
      <c r="AM73" s="215"/>
      <c r="AN73" s="215"/>
      <c r="AO73" s="215"/>
      <c r="AP73" s="215"/>
      <c r="AQ73" s="215"/>
      <c r="AR73" s="215"/>
      <c r="AS73" s="215"/>
    </row>
    <row r="74" spans="20:45" x14ac:dyDescent="0.25">
      <c r="T74" s="215"/>
      <c r="U74" s="215"/>
      <c r="V74" s="215"/>
      <c r="W74" s="215"/>
      <c r="X74" s="215"/>
      <c r="Y74" s="215"/>
      <c r="Z74" s="215"/>
      <c r="AA74" s="215"/>
      <c r="AB74" s="215"/>
      <c r="AC74" s="215"/>
      <c r="AD74" s="215"/>
      <c r="AE74" s="215"/>
      <c r="AF74" s="215"/>
      <c r="AG74" s="215"/>
      <c r="AH74" s="215"/>
      <c r="AL74" s="215"/>
      <c r="AM74" s="215"/>
      <c r="AN74" s="215"/>
      <c r="AO74" s="215"/>
      <c r="AP74" s="215"/>
      <c r="AQ74" s="215"/>
      <c r="AR74" s="215"/>
      <c r="AS74" s="215"/>
    </row>
    <row r="75" spans="20:45" x14ac:dyDescent="0.25">
      <c r="T75" s="215"/>
      <c r="U75" s="215"/>
      <c r="V75" s="215"/>
      <c r="W75" s="215"/>
      <c r="X75" s="215"/>
      <c r="Y75" s="215"/>
      <c r="Z75" s="215"/>
      <c r="AA75" s="215"/>
      <c r="AB75" s="215"/>
      <c r="AC75" s="215"/>
      <c r="AD75" s="215"/>
      <c r="AE75" s="215"/>
      <c r="AF75" s="215"/>
      <c r="AG75" s="215"/>
      <c r="AH75" s="215"/>
      <c r="AL75" s="215"/>
      <c r="AM75" s="215"/>
      <c r="AN75" s="215"/>
      <c r="AO75" s="215"/>
      <c r="AP75" s="215"/>
      <c r="AQ75" s="215"/>
      <c r="AR75" s="215"/>
      <c r="AS75" s="215"/>
    </row>
    <row r="76" spans="20:45" x14ac:dyDescent="0.25">
      <c r="T76" s="215"/>
      <c r="U76" s="215"/>
      <c r="V76" s="215"/>
      <c r="W76" s="215"/>
      <c r="X76" s="215"/>
      <c r="Y76" s="215"/>
      <c r="Z76" s="215"/>
      <c r="AA76" s="215"/>
      <c r="AB76" s="215"/>
      <c r="AC76" s="215"/>
      <c r="AD76" s="215"/>
      <c r="AE76" s="215"/>
      <c r="AF76" s="215"/>
      <c r="AG76" s="215"/>
      <c r="AH76" s="215"/>
      <c r="AL76" s="215"/>
      <c r="AM76" s="215"/>
      <c r="AN76" s="215"/>
      <c r="AO76" s="215"/>
      <c r="AP76" s="215"/>
      <c r="AQ76" s="215"/>
      <c r="AR76" s="215"/>
      <c r="AS76" s="215"/>
    </row>
    <row r="77" spans="20:45" x14ac:dyDescent="0.25">
      <c r="T77" s="215"/>
      <c r="U77" s="215"/>
      <c r="V77" s="215"/>
      <c r="W77" s="215"/>
      <c r="X77" s="215"/>
      <c r="Y77" s="215"/>
      <c r="Z77" s="215"/>
      <c r="AA77" s="215"/>
      <c r="AB77" s="215"/>
      <c r="AC77" s="215"/>
      <c r="AD77" s="215"/>
      <c r="AE77" s="215"/>
      <c r="AF77" s="215"/>
      <c r="AG77" s="215"/>
      <c r="AH77" s="215"/>
      <c r="AL77" s="215"/>
      <c r="AM77" s="215"/>
      <c r="AN77" s="215"/>
      <c r="AO77" s="215"/>
      <c r="AP77" s="215"/>
      <c r="AQ77" s="215"/>
      <c r="AR77" s="215"/>
      <c r="AS77" s="215"/>
    </row>
    <row r="78" spans="20:45" x14ac:dyDescent="0.25">
      <c r="T78" s="215"/>
      <c r="U78" s="215"/>
      <c r="V78" s="215"/>
      <c r="W78" s="215"/>
      <c r="X78" s="215"/>
      <c r="Y78" s="215"/>
      <c r="Z78" s="215"/>
      <c r="AA78" s="215"/>
      <c r="AB78" s="215"/>
      <c r="AC78" s="215"/>
      <c r="AD78" s="215"/>
      <c r="AE78" s="215"/>
      <c r="AF78" s="215"/>
      <c r="AG78" s="215"/>
      <c r="AH78" s="215"/>
      <c r="AL78" s="215"/>
      <c r="AM78" s="215"/>
      <c r="AN78" s="215"/>
      <c r="AO78" s="215"/>
      <c r="AP78" s="215"/>
      <c r="AQ78" s="215"/>
      <c r="AR78" s="215"/>
      <c r="AS78" s="215"/>
    </row>
    <row r="79" spans="20:45" x14ac:dyDescent="0.25">
      <c r="T79" s="215"/>
      <c r="U79" s="215"/>
      <c r="V79" s="215"/>
      <c r="W79" s="215"/>
      <c r="X79" s="215"/>
      <c r="Y79" s="215"/>
      <c r="Z79" s="215"/>
      <c r="AA79" s="215"/>
      <c r="AB79" s="215"/>
      <c r="AC79" s="215"/>
      <c r="AD79" s="215"/>
      <c r="AE79" s="215"/>
      <c r="AF79" s="215"/>
      <c r="AG79" s="215"/>
      <c r="AH79" s="215"/>
      <c r="AL79" s="215"/>
      <c r="AM79" s="215"/>
      <c r="AN79" s="215"/>
      <c r="AO79" s="215"/>
      <c r="AP79" s="215"/>
      <c r="AQ79" s="215"/>
      <c r="AR79" s="215"/>
      <c r="AS79" s="215"/>
    </row>
    <row r="80" spans="20:45" x14ac:dyDescent="0.25">
      <c r="T80" s="215"/>
      <c r="U80" s="215"/>
      <c r="V80" s="215"/>
      <c r="W80" s="215"/>
      <c r="X80" s="215"/>
      <c r="Y80" s="215"/>
      <c r="Z80" s="215"/>
      <c r="AA80" s="215"/>
      <c r="AB80" s="215"/>
      <c r="AC80" s="215"/>
      <c r="AD80" s="215"/>
      <c r="AE80" s="215"/>
      <c r="AF80" s="215"/>
      <c r="AG80" s="215"/>
      <c r="AH80" s="215"/>
      <c r="AL80" s="215"/>
      <c r="AM80" s="215"/>
      <c r="AN80" s="215"/>
      <c r="AO80" s="215"/>
      <c r="AP80" s="215"/>
      <c r="AQ80" s="215"/>
      <c r="AR80" s="215"/>
      <c r="AS80" s="215"/>
    </row>
    <row r="81" spans="20:45" x14ac:dyDescent="0.25">
      <c r="T81" s="215"/>
      <c r="U81" s="215"/>
      <c r="V81" s="215"/>
      <c r="W81" s="215"/>
      <c r="X81" s="215"/>
      <c r="Y81" s="215"/>
      <c r="Z81" s="215"/>
      <c r="AA81" s="215"/>
      <c r="AB81" s="215"/>
      <c r="AC81" s="215"/>
      <c r="AD81" s="215"/>
      <c r="AE81" s="215"/>
      <c r="AF81" s="215"/>
      <c r="AG81" s="215"/>
      <c r="AH81" s="215"/>
      <c r="AL81" s="215"/>
      <c r="AM81" s="215"/>
      <c r="AN81" s="215"/>
      <c r="AO81" s="215"/>
      <c r="AP81" s="215"/>
      <c r="AQ81" s="215"/>
      <c r="AR81" s="215"/>
      <c r="AS81" s="215"/>
    </row>
    <row r="82" spans="20:45" x14ac:dyDescent="0.25">
      <c r="T82" s="215"/>
      <c r="U82" s="215"/>
      <c r="V82" s="215"/>
      <c r="W82" s="215"/>
      <c r="X82" s="215"/>
      <c r="Y82" s="215"/>
      <c r="Z82" s="215"/>
      <c r="AA82" s="215"/>
      <c r="AB82" s="215"/>
      <c r="AC82" s="215"/>
      <c r="AD82" s="215"/>
      <c r="AE82" s="215"/>
      <c r="AF82" s="215"/>
      <c r="AG82" s="215"/>
      <c r="AH82" s="215"/>
      <c r="AL82" s="215"/>
      <c r="AM82" s="215"/>
      <c r="AN82" s="215"/>
      <c r="AO82" s="215"/>
      <c r="AP82" s="215"/>
      <c r="AQ82" s="215"/>
      <c r="AR82" s="215"/>
      <c r="AS82" s="215"/>
    </row>
    <row r="83" spans="20:45" x14ac:dyDescent="0.25">
      <c r="T83" s="215"/>
      <c r="U83" s="215"/>
      <c r="V83" s="215"/>
      <c r="W83" s="215"/>
      <c r="X83" s="215"/>
      <c r="Y83" s="215"/>
      <c r="Z83" s="215"/>
      <c r="AA83" s="215"/>
      <c r="AB83" s="215"/>
      <c r="AC83" s="215"/>
      <c r="AD83" s="215"/>
      <c r="AE83" s="215"/>
      <c r="AF83" s="215"/>
      <c r="AG83" s="215"/>
      <c r="AH83" s="215"/>
      <c r="AL83" s="215"/>
      <c r="AM83" s="215"/>
      <c r="AN83" s="215"/>
      <c r="AO83" s="215"/>
      <c r="AP83" s="215"/>
      <c r="AQ83" s="215"/>
      <c r="AR83" s="215"/>
      <c r="AS83" s="215"/>
    </row>
    <row r="84" spans="20:45" x14ac:dyDescent="0.25">
      <c r="T84" s="215"/>
      <c r="U84" s="215"/>
      <c r="V84" s="215"/>
      <c r="W84" s="215"/>
      <c r="X84" s="215"/>
      <c r="Y84" s="215"/>
      <c r="Z84" s="215"/>
      <c r="AA84" s="215"/>
      <c r="AB84" s="215"/>
      <c r="AC84" s="215"/>
      <c r="AD84" s="215"/>
      <c r="AE84" s="215"/>
      <c r="AF84" s="215"/>
      <c r="AG84" s="215"/>
      <c r="AH84" s="215"/>
      <c r="AL84" s="215"/>
      <c r="AM84" s="215"/>
      <c r="AN84" s="215"/>
      <c r="AO84" s="215"/>
      <c r="AP84" s="215"/>
      <c r="AQ84" s="215"/>
      <c r="AR84" s="215"/>
      <c r="AS84" s="215"/>
    </row>
    <row r="85" spans="20:45" x14ac:dyDescent="0.25">
      <c r="T85" s="215"/>
      <c r="U85" s="215"/>
      <c r="V85" s="215"/>
      <c r="W85" s="215"/>
      <c r="X85" s="215"/>
      <c r="Y85" s="215"/>
      <c r="Z85" s="215"/>
      <c r="AA85" s="215"/>
      <c r="AB85" s="215"/>
      <c r="AC85" s="215"/>
      <c r="AD85" s="215"/>
      <c r="AE85" s="215"/>
      <c r="AF85" s="215"/>
      <c r="AG85" s="215"/>
      <c r="AH85" s="215"/>
      <c r="AL85" s="215"/>
      <c r="AM85" s="215"/>
      <c r="AN85" s="215"/>
      <c r="AO85" s="215"/>
      <c r="AP85" s="215"/>
      <c r="AQ85" s="215"/>
      <c r="AR85" s="215"/>
      <c r="AS85" s="215"/>
    </row>
    <row r="86" spans="20:45" x14ac:dyDescent="0.25">
      <c r="T86" s="215"/>
      <c r="U86" s="215"/>
      <c r="V86" s="215"/>
      <c r="W86" s="215"/>
      <c r="X86" s="215"/>
      <c r="Y86" s="215"/>
      <c r="Z86" s="215"/>
      <c r="AA86" s="215"/>
      <c r="AB86" s="215"/>
      <c r="AC86" s="215"/>
      <c r="AD86" s="215"/>
      <c r="AE86" s="215"/>
      <c r="AF86" s="215"/>
      <c r="AG86" s="215"/>
      <c r="AH86" s="215"/>
      <c r="AL86" s="215"/>
      <c r="AM86" s="215"/>
      <c r="AN86" s="215"/>
      <c r="AO86" s="215"/>
      <c r="AP86" s="215"/>
      <c r="AQ86" s="215"/>
      <c r="AR86" s="215"/>
      <c r="AS86" s="215"/>
    </row>
    <row r="87" spans="20:45" x14ac:dyDescent="0.25">
      <c r="T87" s="215"/>
      <c r="U87" s="215"/>
      <c r="V87" s="215"/>
      <c r="W87" s="215"/>
      <c r="X87" s="215"/>
      <c r="Y87" s="215"/>
      <c r="Z87" s="215"/>
      <c r="AA87" s="215"/>
      <c r="AB87" s="215"/>
      <c r="AC87" s="215"/>
      <c r="AD87" s="215"/>
      <c r="AE87" s="215"/>
      <c r="AF87" s="215"/>
      <c r="AG87" s="215"/>
      <c r="AH87" s="215"/>
      <c r="AL87" s="215"/>
      <c r="AM87" s="215"/>
      <c r="AN87" s="215"/>
      <c r="AO87" s="215"/>
      <c r="AP87" s="215"/>
      <c r="AQ87" s="215"/>
      <c r="AR87" s="215"/>
      <c r="AS87" s="215"/>
    </row>
    <row r="88" spans="20:45" x14ac:dyDescent="0.25">
      <c r="T88" s="215"/>
      <c r="U88" s="215"/>
      <c r="V88" s="215"/>
      <c r="W88" s="215"/>
      <c r="X88" s="215"/>
      <c r="Y88" s="215"/>
      <c r="Z88" s="215"/>
      <c r="AA88" s="215"/>
      <c r="AB88" s="215"/>
      <c r="AC88" s="215"/>
      <c r="AD88" s="215"/>
      <c r="AE88" s="215"/>
      <c r="AF88" s="215"/>
      <c r="AG88" s="215"/>
      <c r="AH88" s="215"/>
      <c r="AL88" s="215"/>
      <c r="AM88" s="215"/>
      <c r="AN88" s="215"/>
      <c r="AO88" s="215"/>
      <c r="AP88" s="215"/>
      <c r="AQ88" s="215"/>
      <c r="AR88" s="215"/>
      <c r="AS88" s="215"/>
    </row>
    <row r="89" spans="20:45" x14ac:dyDescent="0.25">
      <c r="T89" s="215"/>
      <c r="U89" s="215"/>
      <c r="V89" s="215"/>
      <c r="W89" s="215"/>
      <c r="X89" s="215"/>
      <c r="Y89" s="215"/>
      <c r="Z89" s="215"/>
      <c r="AA89" s="215"/>
      <c r="AB89" s="215"/>
      <c r="AC89" s="215"/>
      <c r="AD89" s="215"/>
      <c r="AE89" s="215"/>
      <c r="AF89" s="215"/>
      <c r="AG89" s="215"/>
      <c r="AH89" s="215"/>
      <c r="AL89" s="215"/>
      <c r="AM89" s="215"/>
      <c r="AN89" s="215"/>
      <c r="AO89" s="215"/>
      <c r="AP89" s="215"/>
      <c r="AQ89" s="215"/>
      <c r="AR89" s="215"/>
      <c r="AS89" s="215"/>
    </row>
    <row r="90" spans="20:45" x14ac:dyDescent="0.25">
      <c r="T90" s="215"/>
      <c r="U90" s="215"/>
      <c r="V90" s="215"/>
      <c r="W90" s="215"/>
      <c r="X90" s="215"/>
      <c r="Y90" s="215"/>
      <c r="Z90" s="215"/>
      <c r="AA90" s="215"/>
      <c r="AB90" s="215"/>
      <c r="AC90" s="215"/>
      <c r="AD90" s="215"/>
      <c r="AE90" s="215"/>
      <c r="AF90" s="215"/>
      <c r="AG90" s="215"/>
      <c r="AH90" s="215"/>
      <c r="AL90" s="215"/>
      <c r="AM90" s="215"/>
      <c r="AN90" s="215"/>
      <c r="AO90" s="215"/>
      <c r="AP90" s="215"/>
      <c r="AQ90" s="215"/>
      <c r="AR90" s="215"/>
      <c r="AS90" s="215"/>
    </row>
    <row r="91" spans="20:45" x14ac:dyDescent="0.25">
      <c r="T91" s="215"/>
      <c r="U91" s="215"/>
      <c r="V91" s="215"/>
      <c r="W91" s="215"/>
      <c r="X91" s="215"/>
      <c r="Y91" s="215"/>
      <c r="Z91" s="215"/>
      <c r="AA91" s="215"/>
      <c r="AB91" s="215"/>
      <c r="AC91" s="215"/>
      <c r="AD91" s="215"/>
      <c r="AE91" s="215"/>
      <c r="AF91" s="215"/>
      <c r="AG91" s="215"/>
      <c r="AH91" s="215"/>
      <c r="AL91" s="215"/>
      <c r="AM91" s="215"/>
      <c r="AN91" s="215"/>
      <c r="AO91" s="215"/>
      <c r="AP91" s="215"/>
      <c r="AQ91" s="215"/>
      <c r="AR91" s="215"/>
      <c r="AS91" s="215"/>
    </row>
    <row r="92" spans="20:45" x14ac:dyDescent="0.25">
      <c r="T92" s="215"/>
      <c r="U92" s="215"/>
      <c r="V92" s="215"/>
      <c r="W92" s="215"/>
      <c r="X92" s="215"/>
      <c r="Y92" s="215"/>
      <c r="Z92" s="215"/>
      <c r="AA92" s="215"/>
      <c r="AB92" s="215"/>
      <c r="AC92" s="215"/>
      <c r="AD92" s="215"/>
      <c r="AE92" s="215"/>
      <c r="AF92" s="215"/>
      <c r="AG92" s="215"/>
      <c r="AH92" s="215"/>
      <c r="AL92" s="215"/>
      <c r="AM92" s="215"/>
      <c r="AN92" s="215"/>
      <c r="AO92" s="215"/>
      <c r="AP92" s="215"/>
      <c r="AQ92" s="215"/>
      <c r="AR92" s="215"/>
      <c r="AS92" s="215"/>
    </row>
    <row r="93" spans="20:45" x14ac:dyDescent="0.25">
      <c r="T93" s="215"/>
      <c r="U93" s="215"/>
      <c r="V93" s="215"/>
      <c r="W93" s="215"/>
      <c r="X93" s="215"/>
      <c r="Y93" s="215"/>
      <c r="Z93" s="215"/>
      <c r="AA93" s="215"/>
      <c r="AB93" s="215"/>
      <c r="AC93" s="215"/>
      <c r="AD93" s="215"/>
      <c r="AE93" s="215"/>
      <c r="AF93" s="215"/>
      <c r="AG93" s="215"/>
      <c r="AH93" s="215"/>
      <c r="AL93" s="215"/>
      <c r="AM93" s="215"/>
      <c r="AN93" s="215"/>
      <c r="AO93" s="215"/>
      <c r="AP93" s="215"/>
      <c r="AQ93" s="215"/>
      <c r="AR93" s="215"/>
      <c r="AS93" s="215"/>
    </row>
    <row r="94" spans="20:45" x14ac:dyDescent="0.25">
      <c r="T94" s="215"/>
      <c r="U94" s="215"/>
      <c r="V94" s="215"/>
      <c r="W94" s="215"/>
      <c r="X94" s="215"/>
      <c r="Y94" s="215"/>
      <c r="Z94" s="215"/>
      <c r="AA94" s="215"/>
      <c r="AB94" s="215"/>
      <c r="AC94" s="215"/>
      <c r="AD94" s="215"/>
      <c r="AE94" s="215"/>
      <c r="AF94" s="215"/>
      <c r="AG94" s="215"/>
      <c r="AH94" s="215"/>
      <c r="AL94" s="215"/>
      <c r="AM94" s="215"/>
      <c r="AN94" s="215"/>
      <c r="AO94" s="215"/>
      <c r="AP94" s="215"/>
      <c r="AQ94" s="215"/>
      <c r="AR94" s="215"/>
      <c r="AS94" s="215"/>
    </row>
    <row r="95" spans="20:45" x14ac:dyDescent="0.25">
      <c r="T95" s="215"/>
      <c r="U95" s="215"/>
      <c r="V95" s="215"/>
      <c r="W95" s="215"/>
      <c r="X95" s="215"/>
      <c r="Y95" s="215"/>
      <c r="Z95" s="215"/>
      <c r="AA95" s="215"/>
      <c r="AB95" s="215"/>
      <c r="AC95" s="215"/>
      <c r="AD95" s="215"/>
      <c r="AE95" s="215"/>
      <c r="AF95" s="215"/>
      <c r="AG95" s="215"/>
      <c r="AH95" s="215"/>
      <c r="AL95" s="215"/>
      <c r="AM95" s="215"/>
      <c r="AN95" s="215"/>
      <c r="AO95" s="215"/>
      <c r="AP95" s="215"/>
      <c r="AQ95" s="215"/>
      <c r="AR95" s="215"/>
      <c r="AS95" s="215"/>
    </row>
    <row r="96" spans="20:45" x14ac:dyDescent="0.25">
      <c r="T96" s="215"/>
      <c r="U96" s="215"/>
      <c r="V96" s="215"/>
      <c r="W96" s="215"/>
      <c r="X96" s="215"/>
      <c r="Y96" s="215"/>
      <c r="Z96" s="215"/>
      <c r="AA96" s="215"/>
      <c r="AB96" s="215"/>
      <c r="AC96" s="215"/>
      <c r="AD96" s="215"/>
      <c r="AE96" s="215"/>
      <c r="AF96" s="215"/>
      <c r="AG96" s="215"/>
      <c r="AH96" s="215"/>
      <c r="AL96" s="215"/>
      <c r="AM96" s="215"/>
      <c r="AN96" s="215"/>
      <c r="AO96" s="215"/>
      <c r="AP96" s="215"/>
      <c r="AQ96" s="215"/>
      <c r="AR96" s="215"/>
      <c r="AS96" s="215"/>
    </row>
    <row r="97" spans="20:45" x14ac:dyDescent="0.25">
      <c r="T97" s="215"/>
      <c r="U97" s="215"/>
      <c r="V97" s="215"/>
      <c r="W97" s="215"/>
      <c r="X97" s="215"/>
      <c r="Y97" s="215"/>
      <c r="Z97" s="215"/>
      <c r="AA97" s="215"/>
      <c r="AB97" s="215"/>
      <c r="AC97" s="215"/>
      <c r="AD97" s="215"/>
      <c r="AE97" s="215"/>
      <c r="AF97" s="215"/>
      <c r="AG97" s="215"/>
      <c r="AH97" s="215"/>
      <c r="AL97" s="215"/>
      <c r="AM97" s="215"/>
      <c r="AN97" s="215"/>
      <c r="AO97" s="215"/>
      <c r="AP97" s="215"/>
      <c r="AQ97" s="215"/>
      <c r="AR97" s="215"/>
      <c r="AS97" s="215"/>
    </row>
    <row r="98" spans="20:45" x14ac:dyDescent="0.25">
      <c r="T98" s="215"/>
      <c r="U98" s="215"/>
      <c r="V98" s="215"/>
      <c r="W98" s="215"/>
      <c r="X98" s="215"/>
      <c r="Y98" s="215"/>
      <c r="Z98" s="215"/>
      <c r="AA98" s="215"/>
      <c r="AB98" s="215"/>
      <c r="AC98" s="215"/>
      <c r="AD98" s="215"/>
      <c r="AE98" s="215"/>
      <c r="AF98" s="215"/>
      <c r="AG98" s="215"/>
      <c r="AH98" s="215"/>
      <c r="AL98" s="215"/>
      <c r="AM98" s="215"/>
      <c r="AN98" s="215"/>
      <c r="AO98" s="215"/>
      <c r="AP98" s="215"/>
      <c r="AQ98" s="215"/>
      <c r="AR98" s="215"/>
      <c r="AS98" s="215"/>
    </row>
    <row r="99" spans="20:45" x14ac:dyDescent="0.25">
      <c r="T99" s="215"/>
      <c r="U99" s="215"/>
      <c r="V99" s="215"/>
      <c r="W99" s="215"/>
      <c r="X99" s="215"/>
      <c r="Y99" s="215"/>
      <c r="Z99" s="215"/>
      <c r="AA99" s="215"/>
      <c r="AB99" s="215"/>
      <c r="AC99" s="215"/>
      <c r="AD99" s="215"/>
      <c r="AE99" s="215"/>
      <c r="AF99" s="215"/>
      <c r="AG99" s="215"/>
      <c r="AH99" s="215"/>
      <c r="AL99" s="215"/>
      <c r="AM99" s="215"/>
      <c r="AN99" s="215"/>
      <c r="AO99" s="215"/>
      <c r="AP99" s="215"/>
      <c r="AQ99" s="215"/>
      <c r="AR99" s="215"/>
      <c r="AS99" s="215"/>
    </row>
    <row r="100" spans="20:45" x14ac:dyDescent="0.25">
      <c r="T100" s="215"/>
      <c r="U100" s="215"/>
      <c r="V100" s="215"/>
      <c r="W100" s="215"/>
      <c r="X100" s="215"/>
      <c r="Y100" s="215"/>
      <c r="Z100" s="215"/>
      <c r="AA100" s="215"/>
      <c r="AB100" s="215"/>
      <c r="AC100" s="215"/>
      <c r="AD100" s="215"/>
      <c r="AE100" s="215"/>
      <c r="AF100" s="215"/>
      <c r="AG100" s="215"/>
      <c r="AH100" s="215"/>
      <c r="AL100" s="215"/>
      <c r="AM100" s="215"/>
      <c r="AN100" s="215"/>
      <c r="AO100" s="215"/>
      <c r="AP100" s="215"/>
      <c r="AQ100" s="215"/>
      <c r="AR100" s="215"/>
      <c r="AS100" s="215"/>
    </row>
    <row r="101" spans="20:45" x14ac:dyDescent="0.25">
      <c r="T101" s="215"/>
      <c r="U101" s="215"/>
      <c r="V101" s="215"/>
      <c r="W101" s="215"/>
      <c r="X101" s="215"/>
      <c r="Y101" s="215"/>
      <c r="Z101" s="215"/>
      <c r="AA101" s="215"/>
      <c r="AB101" s="215"/>
      <c r="AC101" s="215"/>
      <c r="AD101" s="215"/>
      <c r="AE101" s="215"/>
      <c r="AF101" s="215"/>
      <c r="AG101" s="215"/>
      <c r="AH101" s="215"/>
      <c r="AL101" s="215"/>
      <c r="AM101" s="215"/>
      <c r="AN101" s="215"/>
      <c r="AO101" s="215"/>
      <c r="AP101" s="215"/>
      <c r="AQ101" s="215"/>
      <c r="AR101" s="215"/>
      <c r="AS101" s="215"/>
    </row>
    <row r="102" spans="20:45" x14ac:dyDescent="0.25">
      <c r="T102" s="215"/>
      <c r="U102" s="215"/>
      <c r="V102" s="215"/>
      <c r="W102" s="215"/>
      <c r="X102" s="215"/>
      <c r="Y102" s="215"/>
      <c r="Z102" s="215"/>
      <c r="AA102" s="215"/>
      <c r="AB102" s="215"/>
      <c r="AC102" s="215"/>
      <c r="AD102" s="215"/>
      <c r="AE102" s="215"/>
      <c r="AF102" s="215"/>
      <c r="AG102" s="215"/>
      <c r="AH102" s="215"/>
      <c r="AL102" s="215"/>
      <c r="AM102" s="215"/>
      <c r="AN102" s="215"/>
      <c r="AO102" s="215"/>
      <c r="AP102" s="215"/>
      <c r="AQ102" s="215"/>
      <c r="AR102" s="215"/>
      <c r="AS102" s="215"/>
    </row>
    <row r="103" spans="20:45" x14ac:dyDescent="0.25">
      <c r="T103" s="215"/>
      <c r="U103" s="215"/>
      <c r="V103" s="215"/>
      <c r="W103" s="215"/>
      <c r="X103" s="215"/>
      <c r="Y103" s="215"/>
      <c r="Z103" s="215"/>
      <c r="AA103" s="215"/>
      <c r="AB103" s="215"/>
      <c r="AC103" s="215"/>
      <c r="AD103" s="215"/>
      <c r="AE103" s="215"/>
      <c r="AF103" s="215"/>
      <c r="AG103" s="215"/>
      <c r="AH103" s="215"/>
      <c r="AL103" s="215"/>
      <c r="AM103" s="215"/>
      <c r="AN103" s="215"/>
      <c r="AO103" s="215"/>
      <c r="AP103" s="215"/>
      <c r="AQ103" s="215"/>
      <c r="AR103" s="215"/>
      <c r="AS103" s="215"/>
    </row>
    <row r="104" spans="20:45" x14ac:dyDescent="0.25">
      <c r="T104" s="215"/>
      <c r="U104" s="215"/>
      <c r="V104" s="215"/>
      <c r="W104" s="215"/>
      <c r="X104" s="215"/>
      <c r="Y104" s="215"/>
      <c r="Z104" s="215"/>
      <c r="AA104" s="215"/>
      <c r="AB104" s="215"/>
      <c r="AC104" s="215"/>
      <c r="AD104" s="215"/>
      <c r="AE104" s="215"/>
      <c r="AF104" s="215"/>
      <c r="AG104" s="215"/>
      <c r="AH104" s="215"/>
      <c r="AL104" s="215"/>
      <c r="AM104" s="215"/>
      <c r="AN104" s="215"/>
      <c r="AO104" s="215"/>
      <c r="AP104" s="215"/>
      <c r="AQ104" s="215"/>
      <c r="AR104" s="215"/>
      <c r="AS104" s="215"/>
    </row>
    <row r="105" spans="20:45" x14ac:dyDescent="0.25">
      <c r="T105" s="215"/>
      <c r="U105" s="215"/>
      <c r="V105" s="215"/>
      <c r="W105" s="215"/>
      <c r="X105" s="215"/>
      <c r="Y105" s="215"/>
      <c r="Z105" s="215"/>
      <c r="AA105" s="215"/>
      <c r="AB105" s="215"/>
      <c r="AC105" s="215"/>
      <c r="AD105" s="215"/>
      <c r="AE105" s="215"/>
      <c r="AF105" s="215"/>
      <c r="AG105" s="215"/>
      <c r="AH105" s="215"/>
      <c r="AL105" s="215"/>
      <c r="AM105" s="215"/>
      <c r="AN105" s="215"/>
      <c r="AO105" s="215"/>
      <c r="AP105" s="215"/>
      <c r="AQ105" s="215"/>
      <c r="AR105" s="215"/>
      <c r="AS105" s="215"/>
    </row>
    <row r="106" spans="20:45" x14ac:dyDescent="0.25">
      <c r="T106" s="215"/>
      <c r="U106" s="215"/>
      <c r="V106" s="215"/>
      <c r="W106" s="215"/>
      <c r="X106" s="215"/>
      <c r="Y106" s="215"/>
      <c r="Z106" s="215"/>
      <c r="AA106" s="215"/>
      <c r="AB106" s="215"/>
      <c r="AC106" s="215"/>
      <c r="AD106" s="215"/>
      <c r="AE106" s="215"/>
      <c r="AF106" s="215"/>
      <c r="AG106" s="215"/>
      <c r="AH106" s="215"/>
      <c r="AL106" s="215"/>
      <c r="AM106" s="215"/>
      <c r="AN106" s="215"/>
      <c r="AO106" s="215"/>
      <c r="AP106" s="215"/>
      <c r="AQ106" s="215"/>
      <c r="AR106" s="215"/>
      <c r="AS106" s="215"/>
    </row>
    <row r="107" spans="20:45" x14ac:dyDescent="0.25">
      <c r="T107" s="215"/>
      <c r="U107" s="215"/>
      <c r="V107" s="215"/>
      <c r="W107" s="215"/>
      <c r="X107" s="215"/>
      <c r="Y107" s="215"/>
      <c r="Z107" s="215"/>
      <c r="AA107" s="215"/>
      <c r="AB107" s="215"/>
      <c r="AC107" s="215"/>
      <c r="AD107" s="215"/>
      <c r="AE107" s="215"/>
      <c r="AF107" s="215"/>
      <c r="AG107" s="215"/>
      <c r="AH107" s="215"/>
      <c r="AL107" s="215"/>
      <c r="AM107" s="215"/>
      <c r="AN107" s="215"/>
      <c r="AO107" s="215"/>
      <c r="AP107" s="215"/>
      <c r="AQ107" s="215"/>
      <c r="AR107" s="215"/>
      <c r="AS107" s="215"/>
    </row>
    <row r="108" spans="20:45" x14ac:dyDescent="0.25">
      <c r="T108" s="215"/>
      <c r="U108" s="215"/>
      <c r="V108" s="215"/>
      <c r="W108" s="215"/>
      <c r="X108" s="215"/>
      <c r="Y108" s="215"/>
      <c r="Z108" s="215"/>
      <c r="AA108" s="215"/>
      <c r="AB108" s="215"/>
      <c r="AC108" s="215"/>
      <c r="AD108" s="215"/>
      <c r="AE108" s="215"/>
      <c r="AF108" s="215"/>
      <c r="AG108" s="215"/>
      <c r="AH108" s="215"/>
      <c r="AL108" s="215"/>
      <c r="AM108" s="215"/>
      <c r="AN108" s="215"/>
      <c r="AO108" s="215"/>
      <c r="AP108" s="215"/>
      <c r="AQ108" s="215"/>
      <c r="AR108" s="215"/>
      <c r="AS108" s="215"/>
    </row>
    <row r="109" spans="20:45" x14ac:dyDescent="0.25">
      <c r="T109" s="215"/>
      <c r="U109" s="215"/>
      <c r="V109" s="215"/>
      <c r="W109" s="215"/>
      <c r="X109" s="215"/>
      <c r="Y109" s="215"/>
      <c r="Z109" s="215"/>
      <c r="AA109" s="215"/>
      <c r="AB109" s="215"/>
      <c r="AC109" s="215"/>
      <c r="AD109" s="215"/>
      <c r="AE109" s="215"/>
      <c r="AF109" s="215"/>
      <c r="AG109" s="215"/>
      <c r="AH109" s="215"/>
      <c r="AL109" s="215"/>
      <c r="AM109" s="215"/>
      <c r="AN109" s="215"/>
      <c r="AO109" s="215"/>
      <c r="AP109" s="215"/>
      <c r="AQ109" s="215"/>
      <c r="AR109" s="215"/>
      <c r="AS109" s="215"/>
    </row>
    <row r="110" spans="20:45" x14ac:dyDescent="0.25">
      <c r="T110" s="215"/>
      <c r="U110" s="215"/>
      <c r="V110" s="215"/>
      <c r="W110" s="215"/>
      <c r="X110" s="215"/>
      <c r="Y110" s="215"/>
      <c r="Z110" s="215"/>
      <c r="AA110" s="215"/>
      <c r="AB110" s="215"/>
      <c r="AC110" s="215"/>
      <c r="AD110" s="215"/>
      <c r="AE110" s="215"/>
      <c r="AF110" s="215"/>
      <c r="AG110" s="215"/>
      <c r="AH110" s="215"/>
      <c r="AL110" s="215"/>
      <c r="AM110" s="215"/>
      <c r="AN110" s="215"/>
      <c r="AO110" s="215"/>
      <c r="AP110" s="215"/>
      <c r="AQ110" s="215"/>
      <c r="AR110" s="215"/>
      <c r="AS110" s="215"/>
    </row>
    <row r="111" spans="20:45" x14ac:dyDescent="0.25">
      <c r="T111" s="215"/>
      <c r="U111" s="215"/>
      <c r="V111" s="215"/>
      <c r="W111" s="215"/>
      <c r="X111" s="215"/>
      <c r="Y111" s="215"/>
      <c r="Z111" s="215"/>
      <c r="AA111" s="215"/>
      <c r="AB111" s="215"/>
      <c r="AC111" s="215"/>
      <c r="AD111" s="215"/>
      <c r="AE111" s="215"/>
      <c r="AF111" s="215"/>
      <c r="AG111" s="215"/>
      <c r="AH111" s="215"/>
      <c r="AL111" s="215"/>
      <c r="AM111" s="215"/>
      <c r="AN111" s="215"/>
      <c r="AO111" s="215"/>
      <c r="AP111" s="215"/>
      <c r="AQ111" s="215"/>
      <c r="AR111" s="215"/>
      <c r="AS111" s="215"/>
    </row>
    <row r="112" spans="20:45" x14ac:dyDescent="0.25">
      <c r="T112" s="215"/>
      <c r="U112" s="215"/>
      <c r="V112" s="215"/>
      <c r="W112" s="215"/>
      <c r="X112" s="215"/>
      <c r="Y112" s="215"/>
      <c r="Z112" s="215"/>
      <c r="AA112" s="215"/>
      <c r="AB112" s="215"/>
      <c r="AC112" s="215"/>
      <c r="AD112" s="215"/>
      <c r="AE112" s="215"/>
      <c r="AF112" s="215"/>
      <c r="AG112" s="215"/>
      <c r="AH112" s="215"/>
      <c r="AL112" s="215"/>
      <c r="AM112" s="215"/>
      <c r="AN112" s="215"/>
      <c r="AO112" s="215"/>
      <c r="AP112" s="215"/>
      <c r="AQ112" s="215"/>
      <c r="AR112" s="215"/>
      <c r="AS112" s="215"/>
    </row>
    <row r="113" spans="20:45" x14ac:dyDescent="0.25">
      <c r="T113" s="215"/>
      <c r="U113" s="215"/>
      <c r="V113" s="215"/>
      <c r="W113" s="215"/>
      <c r="X113" s="215"/>
      <c r="Y113" s="215"/>
      <c r="Z113" s="215"/>
      <c r="AA113" s="215"/>
      <c r="AB113" s="215"/>
      <c r="AC113" s="215"/>
      <c r="AD113" s="215"/>
      <c r="AE113" s="215"/>
      <c r="AF113" s="215"/>
      <c r="AG113" s="215"/>
      <c r="AH113" s="215"/>
      <c r="AL113" s="215"/>
      <c r="AM113" s="215"/>
      <c r="AN113" s="215"/>
      <c r="AO113" s="215"/>
      <c r="AP113" s="215"/>
      <c r="AQ113" s="215"/>
      <c r="AR113" s="215"/>
      <c r="AS113" s="215"/>
    </row>
    <row r="114" spans="20:45" x14ac:dyDescent="0.25">
      <c r="T114" s="215"/>
      <c r="U114" s="215"/>
      <c r="V114" s="215"/>
      <c r="W114" s="215"/>
      <c r="X114" s="215"/>
      <c r="Y114" s="215"/>
      <c r="Z114" s="215"/>
      <c r="AA114" s="215"/>
      <c r="AB114" s="215"/>
      <c r="AC114" s="215"/>
      <c r="AD114" s="215"/>
      <c r="AE114" s="215"/>
      <c r="AF114" s="215"/>
      <c r="AG114" s="215"/>
      <c r="AH114" s="215"/>
      <c r="AL114" s="215"/>
      <c r="AM114" s="215"/>
      <c r="AN114" s="215"/>
      <c r="AO114" s="215"/>
      <c r="AP114" s="215"/>
      <c r="AQ114" s="215"/>
      <c r="AR114" s="215"/>
      <c r="AS114" s="215"/>
    </row>
    <row r="115" spans="20:45" x14ac:dyDescent="0.25">
      <c r="T115" s="215"/>
      <c r="U115" s="215"/>
      <c r="V115" s="215"/>
      <c r="W115" s="215"/>
      <c r="X115" s="215"/>
      <c r="Y115" s="215"/>
      <c r="Z115" s="215"/>
      <c r="AA115" s="215"/>
      <c r="AB115" s="215"/>
      <c r="AC115" s="215"/>
      <c r="AD115" s="215"/>
      <c r="AE115" s="215"/>
      <c r="AF115" s="215"/>
      <c r="AG115" s="215"/>
      <c r="AH115" s="215"/>
      <c r="AL115" s="215"/>
      <c r="AM115" s="215"/>
      <c r="AN115" s="215"/>
      <c r="AO115" s="215"/>
      <c r="AP115" s="215"/>
      <c r="AQ115" s="215"/>
      <c r="AR115" s="215"/>
      <c r="AS115" s="215"/>
    </row>
    <row r="116" spans="20:45" x14ac:dyDescent="0.25">
      <c r="T116" s="215"/>
      <c r="U116" s="215"/>
      <c r="V116" s="215"/>
      <c r="W116" s="215"/>
      <c r="X116" s="215"/>
      <c r="Y116" s="215"/>
      <c r="Z116" s="215"/>
      <c r="AA116" s="215"/>
      <c r="AB116" s="215"/>
      <c r="AC116" s="215"/>
      <c r="AD116" s="215"/>
      <c r="AE116" s="215"/>
      <c r="AF116" s="215"/>
      <c r="AG116" s="215"/>
      <c r="AH116" s="215"/>
      <c r="AL116" s="215"/>
      <c r="AM116" s="215"/>
      <c r="AN116" s="215"/>
      <c r="AO116" s="215"/>
      <c r="AP116" s="215"/>
      <c r="AQ116" s="215"/>
      <c r="AR116" s="215"/>
      <c r="AS116" s="215"/>
    </row>
    <row r="117" spans="20:45" x14ac:dyDescent="0.25">
      <c r="T117" s="215"/>
      <c r="U117" s="215"/>
      <c r="V117" s="215"/>
      <c r="W117" s="215"/>
      <c r="X117" s="215"/>
      <c r="Y117" s="215"/>
      <c r="Z117" s="215"/>
      <c r="AA117" s="215"/>
      <c r="AB117" s="215"/>
      <c r="AC117" s="215"/>
      <c r="AD117" s="215"/>
      <c r="AE117" s="215"/>
      <c r="AF117" s="215"/>
      <c r="AG117" s="215"/>
      <c r="AH117" s="215"/>
      <c r="AL117" s="215"/>
      <c r="AM117" s="215"/>
      <c r="AN117" s="215"/>
      <c r="AO117" s="215"/>
      <c r="AP117" s="215"/>
      <c r="AQ117" s="215"/>
      <c r="AR117" s="215"/>
      <c r="AS117" s="215"/>
    </row>
    <row r="118" spans="20:45" x14ac:dyDescent="0.25">
      <c r="T118" s="215"/>
      <c r="U118" s="215"/>
      <c r="V118" s="215"/>
      <c r="W118" s="215"/>
      <c r="X118" s="215"/>
      <c r="Y118" s="215"/>
      <c r="Z118" s="215"/>
      <c r="AA118" s="215"/>
      <c r="AB118" s="215"/>
      <c r="AC118" s="215"/>
      <c r="AD118" s="215"/>
      <c r="AE118" s="215"/>
      <c r="AF118" s="215"/>
      <c r="AG118" s="215"/>
      <c r="AH118" s="215"/>
      <c r="AL118" s="215"/>
      <c r="AM118" s="215"/>
      <c r="AN118" s="215"/>
      <c r="AO118" s="215"/>
      <c r="AP118" s="215"/>
      <c r="AQ118" s="215"/>
      <c r="AR118" s="215"/>
      <c r="AS118" s="215"/>
    </row>
    <row r="119" spans="20:45" x14ac:dyDescent="0.25">
      <c r="T119" s="215"/>
      <c r="U119" s="215"/>
      <c r="V119" s="215"/>
      <c r="W119" s="215"/>
      <c r="X119" s="215"/>
      <c r="Y119" s="215"/>
      <c r="Z119" s="215"/>
      <c r="AA119" s="215"/>
      <c r="AB119" s="215"/>
      <c r="AC119" s="215"/>
      <c r="AD119" s="215"/>
      <c r="AE119" s="215"/>
      <c r="AF119" s="215"/>
      <c r="AG119" s="215"/>
      <c r="AH119" s="215"/>
      <c r="AL119" s="215"/>
      <c r="AM119" s="215"/>
      <c r="AN119" s="215"/>
      <c r="AO119" s="215"/>
      <c r="AP119" s="215"/>
      <c r="AQ119" s="215"/>
      <c r="AR119" s="215"/>
      <c r="AS119" s="215"/>
    </row>
    <row r="120" spans="20:45" x14ac:dyDescent="0.25">
      <c r="T120" s="215"/>
      <c r="U120" s="215"/>
      <c r="V120" s="215"/>
      <c r="W120" s="215"/>
      <c r="X120" s="215"/>
      <c r="Y120" s="215"/>
      <c r="Z120" s="215"/>
      <c r="AA120" s="215"/>
      <c r="AB120" s="215"/>
      <c r="AC120" s="215"/>
      <c r="AD120" s="215"/>
      <c r="AE120" s="215"/>
      <c r="AF120" s="215"/>
      <c r="AG120" s="215"/>
      <c r="AH120" s="215"/>
      <c r="AL120" s="215"/>
      <c r="AM120" s="215"/>
      <c r="AN120" s="215"/>
      <c r="AO120" s="215"/>
      <c r="AP120" s="215"/>
      <c r="AQ120" s="215"/>
      <c r="AR120" s="215"/>
      <c r="AS120" s="215"/>
    </row>
    <row r="121" spans="20:45" x14ac:dyDescent="0.25">
      <c r="T121" s="215"/>
      <c r="U121" s="215"/>
      <c r="V121" s="215"/>
      <c r="W121" s="215"/>
      <c r="X121" s="215"/>
      <c r="Y121" s="215"/>
      <c r="Z121" s="215"/>
      <c r="AA121" s="215"/>
      <c r="AB121" s="215"/>
      <c r="AC121" s="215"/>
      <c r="AD121" s="215"/>
      <c r="AE121" s="215"/>
      <c r="AF121" s="215"/>
      <c r="AG121" s="215"/>
      <c r="AH121" s="215"/>
      <c r="AL121" s="215"/>
      <c r="AM121" s="215"/>
      <c r="AN121" s="215"/>
      <c r="AO121" s="215"/>
      <c r="AP121" s="215"/>
      <c r="AQ121" s="215"/>
      <c r="AR121" s="215"/>
      <c r="AS121" s="215"/>
    </row>
    <row r="122" spans="20:45" x14ac:dyDescent="0.25">
      <c r="T122" s="215"/>
      <c r="U122" s="215"/>
      <c r="V122" s="215"/>
      <c r="W122" s="215"/>
      <c r="X122" s="215"/>
      <c r="Y122" s="215"/>
      <c r="Z122" s="215"/>
      <c r="AA122" s="215"/>
      <c r="AB122" s="215"/>
      <c r="AC122" s="215"/>
      <c r="AD122" s="215"/>
      <c r="AE122" s="215"/>
      <c r="AF122" s="215"/>
      <c r="AG122" s="215"/>
      <c r="AH122" s="215"/>
      <c r="AL122" s="215"/>
      <c r="AM122" s="215"/>
      <c r="AN122" s="215"/>
      <c r="AO122" s="215"/>
      <c r="AP122" s="215"/>
      <c r="AQ122" s="215"/>
      <c r="AR122" s="215"/>
      <c r="AS122" s="215"/>
    </row>
    <row r="123" spans="20:45" x14ac:dyDescent="0.25">
      <c r="T123" s="215"/>
      <c r="U123" s="215"/>
      <c r="V123" s="215"/>
      <c r="W123" s="215"/>
      <c r="X123" s="215"/>
      <c r="Y123" s="215"/>
      <c r="Z123" s="215"/>
      <c r="AA123" s="215"/>
      <c r="AB123" s="215"/>
      <c r="AC123" s="215"/>
      <c r="AD123" s="215"/>
      <c r="AE123" s="215"/>
      <c r="AF123" s="215"/>
      <c r="AG123" s="215"/>
      <c r="AH123" s="215"/>
      <c r="AL123" s="215"/>
      <c r="AM123" s="215"/>
      <c r="AN123" s="215"/>
      <c r="AO123" s="215"/>
      <c r="AP123" s="215"/>
      <c r="AQ123" s="215"/>
      <c r="AR123" s="215"/>
      <c r="AS123" s="215"/>
    </row>
    <row r="124" spans="20:45" x14ac:dyDescent="0.25">
      <c r="T124" s="215"/>
      <c r="U124" s="215"/>
      <c r="V124" s="215"/>
      <c r="W124" s="215"/>
      <c r="X124" s="215"/>
      <c r="Y124" s="215"/>
      <c r="Z124" s="215"/>
      <c r="AA124" s="215"/>
      <c r="AB124" s="215"/>
      <c r="AC124" s="215"/>
      <c r="AD124" s="215"/>
      <c r="AE124" s="215"/>
      <c r="AF124" s="215"/>
      <c r="AG124" s="215"/>
      <c r="AH124" s="215"/>
      <c r="AL124" s="215"/>
      <c r="AM124" s="215"/>
      <c r="AN124" s="215"/>
      <c r="AO124" s="215"/>
      <c r="AP124" s="215"/>
      <c r="AQ124" s="215"/>
      <c r="AR124" s="215"/>
      <c r="AS124" s="215"/>
    </row>
    <row r="125" spans="20:45" x14ac:dyDescent="0.25">
      <c r="T125" s="215"/>
      <c r="U125" s="215"/>
      <c r="V125" s="215"/>
      <c r="W125" s="215"/>
      <c r="X125" s="215"/>
      <c r="Y125" s="215"/>
      <c r="Z125" s="215"/>
      <c r="AA125" s="215"/>
      <c r="AB125" s="215"/>
      <c r="AC125" s="215"/>
      <c r="AD125" s="215"/>
      <c r="AE125" s="215"/>
      <c r="AF125" s="215"/>
      <c r="AG125" s="215"/>
      <c r="AH125" s="215"/>
      <c r="AL125" s="215"/>
      <c r="AM125" s="215"/>
      <c r="AN125" s="215"/>
      <c r="AO125" s="215"/>
      <c r="AP125" s="215"/>
      <c r="AQ125" s="215"/>
      <c r="AR125" s="215"/>
      <c r="AS125" s="215"/>
    </row>
    <row r="126" spans="20:45" x14ac:dyDescent="0.25">
      <c r="T126" s="215"/>
      <c r="U126" s="215"/>
      <c r="V126" s="215"/>
      <c r="W126" s="215"/>
      <c r="X126" s="215"/>
      <c r="Y126" s="215"/>
      <c r="Z126" s="215"/>
      <c r="AA126" s="215"/>
      <c r="AB126" s="215"/>
      <c r="AC126" s="215"/>
      <c r="AD126" s="215"/>
      <c r="AE126" s="215"/>
      <c r="AF126" s="215"/>
      <c r="AG126" s="215"/>
      <c r="AH126" s="215"/>
      <c r="AL126" s="215"/>
      <c r="AM126" s="215"/>
      <c r="AN126" s="215"/>
      <c r="AO126" s="215"/>
      <c r="AP126" s="215"/>
      <c r="AQ126" s="215"/>
      <c r="AR126" s="215"/>
      <c r="AS126" s="215"/>
    </row>
    <row r="127" spans="20:45" x14ac:dyDescent="0.25">
      <c r="T127" s="215"/>
      <c r="U127" s="215"/>
      <c r="V127" s="215"/>
      <c r="W127" s="215"/>
      <c r="X127" s="215"/>
      <c r="Y127" s="215"/>
      <c r="Z127" s="215"/>
      <c r="AA127" s="215"/>
      <c r="AB127" s="215"/>
      <c r="AC127" s="215"/>
      <c r="AD127" s="215"/>
      <c r="AE127" s="215"/>
      <c r="AF127" s="215"/>
      <c r="AG127" s="215"/>
      <c r="AH127" s="215"/>
      <c r="AL127" s="215"/>
      <c r="AM127" s="215"/>
      <c r="AN127" s="215"/>
      <c r="AO127" s="215"/>
      <c r="AP127" s="215"/>
      <c r="AQ127" s="215"/>
      <c r="AR127" s="215"/>
      <c r="AS127" s="215"/>
    </row>
    <row r="128" spans="20:45" x14ac:dyDescent="0.25">
      <c r="T128" s="215"/>
      <c r="U128" s="215"/>
      <c r="V128" s="215"/>
      <c r="W128" s="215"/>
      <c r="X128" s="215"/>
      <c r="Y128" s="215"/>
      <c r="Z128" s="215"/>
      <c r="AA128" s="215"/>
      <c r="AB128" s="215"/>
      <c r="AC128" s="215"/>
      <c r="AD128" s="215"/>
      <c r="AE128" s="215"/>
      <c r="AF128" s="215"/>
      <c r="AG128" s="215"/>
      <c r="AH128" s="215"/>
      <c r="AL128" s="215"/>
      <c r="AM128" s="215"/>
      <c r="AN128" s="215"/>
      <c r="AO128" s="215"/>
      <c r="AP128" s="215"/>
      <c r="AQ128" s="215"/>
      <c r="AR128" s="215"/>
      <c r="AS128" s="215"/>
    </row>
    <row r="129" spans="20:45" x14ac:dyDescent="0.25">
      <c r="T129" s="215"/>
      <c r="U129" s="215"/>
      <c r="V129" s="215"/>
      <c r="W129" s="215"/>
      <c r="X129" s="215"/>
      <c r="Y129" s="215"/>
      <c r="Z129" s="215"/>
      <c r="AA129" s="215"/>
      <c r="AB129" s="215"/>
      <c r="AC129" s="215"/>
      <c r="AD129" s="215"/>
      <c r="AE129" s="215"/>
      <c r="AF129" s="215"/>
      <c r="AG129" s="215"/>
      <c r="AH129" s="215"/>
      <c r="AL129" s="215"/>
      <c r="AM129" s="215"/>
      <c r="AN129" s="215"/>
      <c r="AO129" s="215"/>
      <c r="AP129" s="215"/>
      <c r="AQ129" s="215"/>
      <c r="AR129" s="215"/>
      <c r="AS129" s="215"/>
    </row>
    <row r="130" spans="20:45" x14ac:dyDescent="0.25">
      <c r="T130" s="215"/>
      <c r="U130" s="215"/>
      <c r="V130" s="215"/>
      <c r="W130" s="215"/>
      <c r="X130" s="215"/>
      <c r="Y130" s="215"/>
      <c r="Z130" s="215"/>
      <c r="AA130" s="215"/>
      <c r="AB130" s="215"/>
      <c r="AC130" s="215"/>
      <c r="AD130" s="215"/>
      <c r="AE130" s="215"/>
      <c r="AF130" s="215"/>
      <c r="AG130" s="215"/>
      <c r="AH130" s="215"/>
      <c r="AL130" s="215"/>
      <c r="AM130" s="215"/>
      <c r="AN130" s="215"/>
      <c r="AO130" s="215"/>
      <c r="AP130" s="215"/>
      <c r="AQ130" s="215"/>
      <c r="AR130" s="215"/>
      <c r="AS130" s="215"/>
    </row>
    <row r="131" spans="20:45" x14ac:dyDescent="0.25">
      <c r="T131" s="215"/>
      <c r="U131" s="215"/>
      <c r="V131" s="215"/>
      <c r="W131" s="215"/>
      <c r="X131" s="215"/>
      <c r="Y131" s="215"/>
      <c r="Z131" s="215"/>
      <c r="AA131" s="215"/>
      <c r="AB131" s="215"/>
      <c r="AC131" s="215"/>
      <c r="AD131" s="215"/>
      <c r="AE131" s="215"/>
      <c r="AF131" s="215"/>
      <c r="AG131" s="215"/>
      <c r="AH131" s="215"/>
      <c r="AL131" s="215"/>
      <c r="AM131" s="215"/>
      <c r="AN131" s="215"/>
      <c r="AO131" s="215"/>
      <c r="AP131" s="215"/>
      <c r="AQ131" s="215"/>
      <c r="AR131" s="215"/>
      <c r="AS131" s="215"/>
    </row>
    <row r="132" spans="20:45" x14ac:dyDescent="0.25">
      <c r="T132" s="215"/>
      <c r="U132" s="215"/>
      <c r="V132" s="215"/>
      <c r="W132" s="215"/>
      <c r="X132" s="215"/>
      <c r="Y132" s="215"/>
      <c r="Z132" s="215"/>
      <c r="AA132" s="215"/>
      <c r="AB132" s="215"/>
      <c r="AC132" s="215"/>
      <c r="AD132" s="215"/>
      <c r="AE132" s="215"/>
      <c r="AF132" s="215"/>
      <c r="AG132" s="215"/>
      <c r="AH132" s="215"/>
      <c r="AL132" s="215"/>
      <c r="AM132" s="215"/>
      <c r="AN132" s="215"/>
      <c r="AO132" s="215"/>
      <c r="AP132" s="215"/>
      <c r="AQ132" s="215"/>
      <c r="AR132" s="215"/>
      <c r="AS132" s="215"/>
    </row>
    <row r="133" spans="20:45" x14ac:dyDescent="0.25">
      <c r="T133" s="215"/>
      <c r="U133" s="215"/>
      <c r="V133" s="215"/>
      <c r="W133" s="215"/>
      <c r="X133" s="215"/>
      <c r="Y133" s="215"/>
      <c r="Z133" s="215"/>
      <c r="AA133" s="215"/>
      <c r="AB133" s="215"/>
      <c r="AC133" s="215"/>
      <c r="AD133" s="215"/>
      <c r="AE133" s="215"/>
      <c r="AF133" s="215"/>
      <c r="AG133" s="215"/>
      <c r="AH133" s="215"/>
      <c r="AL133" s="215"/>
      <c r="AM133" s="215"/>
      <c r="AN133" s="215"/>
      <c r="AO133" s="215"/>
      <c r="AP133" s="215"/>
      <c r="AQ133" s="215"/>
      <c r="AR133" s="215"/>
      <c r="AS133" s="215"/>
    </row>
    <row r="134" spans="20:45" x14ac:dyDescent="0.25">
      <c r="T134" s="215"/>
      <c r="U134" s="215"/>
      <c r="V134" s="215"/>
      <c r="W134" s="215"/>
      <c r="X134" s="215"/>
      <c r="Y134" s="215"/>
      <c r="Z134" s="215"/>
      <c r="AA134" s="215"/>
      <c r="AB134" s="215"/>
      <c r="AC134" s="215"/>
      <c r="AD134" s="215"/>
      <c r="AE134" s="215"/>
      <c r="AF134" s="215"/>
      <c r="AG134" s="215"/>
      <c r="AH134" s="215"/>
      <c r="AL134" s="215"/>
      <c r="AM134" s="215"/>
      <c r="AN134" s="215"/>
      <c r="AO134" s="215"/>
      <c r="AP134" s="215"/>
      <c r="AQ134" s="215"/>
      <c r="AR134" s="215"/>
      <c r="AS134" s="215"/>
    </row>
    <row r="135" spans="20:45" x14ac:dyDescent="0.25">
      <c r="T135" s="215"/>
      <c r="U135" s="215"/>
      <c r="V135" s="215"/>
      <c r="W135" s="215"/>
      <c r="X135" s="215"/>
      <c r="Y135" s="215"/>
      <c r="Z135" s="215"/>
      <c r="AA135" s="215"/>
      <c r="AB135" s="215"/>
      <c r="AC135" s="215"/>
      <c r="AD135" s="215"/>
      <c r="AE135" s="215"/>
      <c r="AF135" s="215"/>
      <c r="AG135" s="215"/>
      <c r="AH135" s="215"/>
      <c r="AL135" s="215"/>
      <c r="AM135" s="215"/>
      <c r="AN135" s="215"/>
      <c r="AO135" s="215"/>
      <c r="AP135" s="215"/>
      <c r="AQ135" s="215"/>
      <c r="AR135" s="215"/>
      <c r="AS135" s="215"/>
    </row>
    <row r="136" spans="20:45" x14ac:dyDescent="0.25">
      <c r="T136" s="215"/>
      <c r="U136" s="215"/>
      <c r="V136" s="215"/>
      <c r="W136" s="215"/>
      <c r="X136" s="215"/>
      <c r="Y136" s="215"/>
      <c r="Z136" s="215"/>
      <c r="AA136" s="215"/>
      <c r="AB136" s="215"/>
      <c r="AC136" s="215"/>
      <c r="AD136" s="215"/>
      <c r="AE136" s="215"/>
      <c r="AF136" s="215"/>
      <c r="AG136" s="215"/>
      <c r="AH136" s="215"/>
      <c r="AL136" s="215"/>
      <c r="AM136" s="215"/>
      <c r="AN136" s="215"/>
      <c r="AO136" s="215"/>
      <c r="AP136" s="215"/>
      <c r="AQ136" s="215"/>
      <c r="AR136" s="215"/>
      <c r="AS136" s="215"/>
    </row>
    <row r="137" spans="20:45" x14ac:dyDescent="0.25">
      <c r="T137" s="215"/>
      <c r="U137" s="215"/>
      <c r="V137" s="215"/>
      <c r="W137" s="215"/>
      <c r="X137" s="215"/>
      <c r="Y137" s="215"/>
      <c r="Z137" s="215"/>
      <c r="AA137" s="215"/>
      <c r="AB137" s="215"/>
      <c r="AC137" s="215"/>
      <c r="AD137" s="215"/>
      <c r="AE137" s="215"/>
      <c r="AF137" s="215"/>
      <c r="AG137" s="215"/>
      <c r="AH137" s="215"/>
      <c r="AL137" s="215"/>
      <c r="AM137" s="215"/>
      <c r="AN137" s="215"/>
      <c r="AO137" s="215"/>
      <c r="AP137" s="215"/>
      <c r="AQ137" s="215"/>
      <c r="AR137" s="215"/>
      <c r="AS137" s="215"/>
    </row>
    <row r="138" spans="20:45" x14ac:dyDescent="0.25">
      <c r="T138" s="215"/>
      <c r="U138" s="215"/>
      <c r="V138" s="215"/>
      <c r="W138" s="215"/>
      <c r="X138" s="215"/>
      <c r="Y138" s="215"/>
      <c r="Z138" s="215"/>
      <c r="AA138" s="215"/>
      <c r="AB138" s="215"/>
      <c r="AC138" s="215"/>
      <c r="AD138" s="215"/>
      <c r="AE138" s="215"/>
      <c r="AF138" s="215"/>
      <c r="AG138" s="215"/>
      <c r="AH138" s="215"/>
      <c r="AL138" s="215"/>
      <c r="AM138" s="215"/>
      <c r="AN138" s="215"/>
      <c r="AO138" s="215"/>
      <c r="AP138" s="215"/>
      <c r="AQ138" s="215"/>
      <c r="AR138" s="215"/>
      <c r="AS138" s="215"/>
    </row>
    <row r="139" spans="20:45" x14ac:dyDescent="0.25">
      <c r="T139" s="215"/>
      <c r="U139" s="215"/>
      <c r="V139" s="215"/>
      <c r="W139" s="215"/>
      <c r="X139" s="215"/>
      <c r="Y139" s="215"/>
      <c r="Z139" s="215"/>
      <c r="AA139" s="215"/>
      <c r="AB139" s="215"/>
      <c r="AC139" s="215"/>
      <c r="AD139" s="215"/>
      <c r="AE139" s="215"/>
      <c r="AF139" s="215"/>
      <c r="AG139" s="215"/>
      <c r="AH139" s="215"/>
      <c r="AL139" s="215"/>
      <c r="AM139" s="215"/>
      <c r="AN139" s="215"/>
      <c r="AO139" s="215"/>
      <c r="AP139" s="215"/>
      <c r="AQ139" s="215"/>
      <c r="AR139" s="215"/>
      <c r="AS139" s="215"/>
    </row>
    <row r="140" spans="20:45" x14ac:dyDescent="0.25">
      <c r="T140" s="215"/>
      <c r="U140" s="215"/>
      <c r="V140" s="215"/>
      <c r="W140" s="215"/>
      <c r="X140" s="215"/>
      <c r="Y140" s="215"/>
      <c r="Z140" s="215"/>
      <c r="AA140" s="215"/>
      <c r="AB140" s="215"/>
      <c r="AC140" s="215"/>
      <c r="AD140" s="215"/>
      <c r="AE140" s="215"/>
      <c r="AF140" s="215"/>
      <c r="AG140" s="215"/>
      <c r="AH140" s="215"/>
      <c r="AL140" s="215"/>
      <c r="AM140" s="215"/>
      <c r="AN140" s="215"/>
      <c r="AO140" s="215"/>
      <c r="AP140" s="215"/>
      <c r="AQ140" s="215"/>
      <c r="AR140" s="215"/>
      <c r="AS140" s="215"/>
    </row>
  </sheetData>
  <mergeCells count="1">
    <mergeCell ref="A4:C4"/>
  </mergeCells>
  <phoneticPr fontId="55" type="noConversion"/>
  <conditionalFormatting sqref="B22 B24 B26 B28 B30 B32 B34 B36 B38 B40 B42 B44 B46 B48 B50 B52">
    <cfRule type="cellIs" dxfId="143" priority="16" stopIfTrue="1" operator="equal">
      <formula>"QA"</formula>
    </cfRule>
    <cfRule type="cellIs" dxfId="142" priority="17" stopIfTrue="1" operator="equal">
      <formula>"DA"</formula>
    </cfRule>
  </conditionalFormatting>
  <conditionalFormatting sqref="E7 E21">
    <cfRule type="expression" dxfId="141" priority="19" stopIfTrue="1">
      <formula>$E7&lt;5</formula>
    </cfRule>
  </conditionalFormatting>
  <conditionalFormatting sqref="E22 E24 E26 E28 E30 E32 E34 E36 E38 E40 E42 E44 E46 E48 E50 E52">
    <cfRule type="expression" dxfId="140" priority="11" stopIfTrue="1">
      <formula>AND($E22&lt;9,$C22&gt;0)</formula>
    </cfRule>
  </conditionalFormatting>
  <conditionalFormatting sqref="F7 F9 F11 F13 F15 F17 F19">
    <cfRule type="cellIs" dxfId="139" priority="20" stopIfTrue="1" operator="equal">
      <formula>"Bye"</formula>
    </cfRule>
  </conditionalFormatting>
  <conditionalFormatting sqref="F21:F22">
    <cfRule type="cellIs" dxfId="138" priority="2" stopIfTrue="1" operator="equal">
      <formula>"Bye"</formula>
    </cfRule>
  </conditionalFormatting>
  <conditionalFormatting sqref="F24 F26 F28 F30 F32 F34 F36 F38 F40 F42 F44 F46 F48 F50">
    <cfRule type="cellIs" dxfId="137" priority="12" stopIfTrue="1" operator="equal">
      <formula>"Bye"</formula>
    </cfRule>
    <cfRule type="expression" dxfId="136" priority="13" stopIfTrue="1">
      <formula>AND($E24&lt;9,$C24&gt;0)</formula>
    </cfRule>
  </conditionalFormatting>
  <conditionalFormatting sqref="F22:I22 H7 H9 H11 H13 H15 H17 H19 H21 G24:I24 G26:I26 G28:I28 G30:I30 G32:I32 G34:I34 G36:I36 G38:I38 G40:I40 G42:I42 G44:I44 G46:I46 G48:I48 G50:I50">
    <cfRule type="expression" dxfId="135" priority="7" stopIfTrue="1">
      <formula>AND($E7&lt;9,$C7&gt;0)</formula>
    </cfRule>
  </conditionalFormatting>
  <conditionalFormatting sqref="I8 K10 I12 M14 I16 K18 I20 I23 K25 I27 M29 I31 K33 I35 I39 K41 I43 M45 I47 K49 I51">
    <cfRule type="expression" dxfId="134" priority="8" stopIfTrue="1">
      <formula>AND($O$1="CU",I8="Umpire")</formula>
    </cfRule>
    <cfRule type="expression" dxfId="133" priority="9" stopIfTrue="1">
      <formula>AND($O$1="CU",I8&lt;&gt;"Umpire",J8&lt;&gt;"")</formula>
    </cfRule>
    <cfRule type="expression" dxfId="132" priority="10" stopIfTrue="1">
      <formula>AND($O$1="CU",I8&lt;&gt;"Umpire")</formula>
    </cfRule>
  </conditionalFormatting>
  <conditionalFormatting sqref="J8 L10 J12 N14 J16 L18 J20 R62">
    <cfRule type="expression" dxfId="131" priority="18" stopIfTrue="1">
      <formula>$O$1="CU"</formula>
    </cfRule>
  </conditionalFormatting>
  <conditionalFormatting sqref="K8">
    <cfRule type="cellIs" dxfId="130" priority="3" stopIfTrue="1" operator="equal">
      <formula>"Bye"</formula>
    </cfRule>
  </conditionalFormatting>
  <conditionalFormatting sqref="K20">
    <cfRule type="cellIs" dxfId="129" priority="1" stopIfTrue="1" operator="equal">
      <formula>"Bye"</formula>
    </cfRule>
  </conditionalFormatting>
  <conditionalFormatting sqref="M10 K12 O14 K16 M18 K23 M25 K27 O29 K31 M33 K35 K39 M41 K43 O45 K47 M49 K51">
    <cfRule type="expression" dxfId="128" priority="14" stopIfTrue="1">
      <formula>J10="as"</formula>
    </cfRule>
    <cfRule type="expression" dxfId="127" priority="15" stopIfTrue="1">
      <formula>J10="bs"</formula>
    </cfRule>
  </conditionalFormatting>
  <conditionalFormatting sqref="O16">
    <cfRule type="expression" dxfId="126" priority="4" stopIfTrue="1">
      <formula>AND($O$1="CU",O16="Umpire")</formula>
    </cfRule>
    <cfRule type="expression" dxfId="125" priority="5" stopIfTrue="1">
      <formula>AND($O$1="CU",O16&lt;&gt;"Umpire",P16&lt;&gt;"")</formula>
    </cfRule>
    <cfRule type="expression" dxfId="124" priority="6" stopIfTrue="1">
      <formula>AND($O$1="CU",O16&lt;&gt;"Umpire")</formula>
    </cfRule>
  </conditionalFormatting>
  <dataValidations count="1">
    <dataValidation type="list" allowBlank="1" showInputMessage="1" sqref="I23 I39 I27 I35 I43 I31 I51 I47 K49 K41 M45 K33 K25 M29 I16 K18 K10 I20 I12 I8 M14 O16" xr:uid="{00000000-0002-0000-0D00-000000000000}">
      <formula1>$U$7:$U$16</formula1>
    </dataValidation>
  </dataValidations>
  <printOptions horizontalCentered="1" verticalCentered="1"/>
  <pageMargins left="0" right="0" top="0.98425196850393704" bottom="0.98425196850393704" header="0.51181102362204722" footer="0.51181102362204722"/>
  <pageSetup paperSize="9" scale="95" orientation="portrait" horizontalDpi="1200" verticalDpi="12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94913" r:id="rId4" name="Button 1">
              <controlPr defaultSize="0" print="0" autoFill="0" autoPict="0" macro="[0]!Jun_Show_CU">
                <anchor moveWithCells="1" sizeWithCells="1">
                  <from>
                    <xdr:col>12</xdr:col>
                    <xdr:colOff>525780</xdr:colOff>
                    <xdr:row>0</xdr:row>
                    <xdr:rowOff>7620</xdr:rowOff>
                  </from>
                  <to>
                    <xdr:col>14</xdr:col>
                    <xdr:colOff>373380</xdr:colOff>
                    <xdr:row>0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4914" r:id="rId5" name="Button 2">
              <controlPr defaultSize="0" print="0" autoFill="0" autoPict="0" macro="[0]!Jun_Hide_CU">
                <anchor moveWithCells="1" sizeWithCells="1">
                  <from>
                    <xdr:col>12</xdr:col>
                    <xdr:colOff>518160</xdr:colOff>
                    <xdr:row>0</xdr:row>
                    <xdr:rowOff>182880</xdr:rowOff>
                  </from>
                  <to>
                    <xdr:col>14</xdr:col>
                    <xdr:colOff>373380</xdr:colOff>
                    <xdr:row>1</xdr:row>
                    <xdr:rowOff>60960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E22675-7441-470D-B86A-533184314A47}">
  <sheetPr>
    <tabColor theme="9" tint="0.59999389629810485"/>
  </sheetPr>
  <dimension ref="A1:AS140"/>
  <sheetViews>
    <sheetView workbookViewId="0">
      <selection activeCell="F21" sqref="F21"/>
    </sheetView>
  </sheetViews>
  <sheetFormatPr defaultColWidth="8.88671875" defaultRowHeight="13.2" x14ac:dyDescent="0.25"/>
  <cols>
    <col min="1" max="2" width="3.33203125" style="366" customWidth="1"/>
    <col min="3" max="3" width="4.6640625" style="366" customWidth="1"/>
    <col min="4" max="4" width="7.33203125" style="366" customWidth="1"/>
    <col min="5" max="5" width="4.33203125" style="366" customWidth="1"/>
    <col min="6" max="6" width="12.6640625" style="366" customWidth="1"/>
    <col min="7" max="7" width="2.6640625" style="366" customWidth="1"/>
    <col min="8" max="8" width="7.6640625" style="366" customWidth="1"/>
    <col min="9" max="9" width="5.88671875" style="366" customWidth="1"/>
    <col min="10" max="10" width="1.6640625" style="511" customWidth="1"/>
    <col min="11" max="11" width="10.6640625" style="366" customWidth="1"/>
    <col min="12" max="12" width="1.6640625" style="511" customWidth="1"/>
    <col min="13" max="13" width="10.6640625" style="366" customWidth="1"/>
    <col min="14" max="14" width="1.6640625" style="512" customWidth="1"/>
    <col min="15" max="15" width="10.6640625" style="366" customWidth="1"/>
    <col min="16" max="16" width="1.6640625" style="511" customWidth="1"/>
    <col min="17" max="17" width="10.6640625" style="366" customWidth="1"/>
    <col min="18" max="18" width="1.6640625" style="512" customWidth="1"/>
    <col min="19" max="19" width="9.109375" style="366" hidden="1" customWidth="1"/>
    <col min="20" max="20" width="8.6640625" style="366" customWidth="1"/>
    <col min="21" max="21" width="9.109375" style="366" hidden="1" customWidth="1"/>
    <col min="22" max="24" width="8.88671875" style="366"/>
    <col min="25" max="27" width="0" style="366" hidden="1" customWidth="1"/>
    <col min="28" max="28" width="10.33203125" style="366" hidden="1" customWidth="1"/>
    <col min="29" max="34" width="0" style="366" hidden="1" customWidth="1"/>
    <col min="35" max="37" width="9.109375" style="527" customWidth="1"/>
    <col min="38" max="16384" width="8.88671875" style="366"/>
  </cols>
  <sheetData>
    <row r="1" spans="1:45" s="354" customFormat="1" ht="21.75" customHeight="1" x14ac:dyDescent="0.25">
      <c r="A1" s="513" t="s">
        <v>242</v>
      </c>
      <c r="B1" s="513"/>
      <c r="C1" s="514"/>
      <c r="D1" s="514"/>
      <c r="E1" s="514"/>
      <c r="F1" s="514"/>
      <c r="G1" s="514"/>
      <c r="H1" s="513"/>
      <c r="I1" s="515"/>
      <c r="J1" s="516"/>
      <c r="K1" s="517" t="s">
        <v>38</v>
      </c>
      <c r="L1" s="518"/>
      <c r="M1" s="519"/>
      <c r="N1" s="516"/>
      <c r="O1" s="516" t="s">
        <v>11</v>
      </c>
      <c r="P1" s="516"/>
      <c r="Q1" s="514"/>
      <c r="R1" s="516"/>
      <c r="T1" s="355"/>
      <c r="U1" s="355"/>
      <c r="V1" s="355"/>
      <c r="W1" s="355"/>
      <c r="X1" s="355"/>
      <c r="Y1" s="355"/>
      <c r="Z1" s="355"/>
      <c r="AA1" s="355"/>
      <c r="AB1" s="356" t="e">
        <f>IF($Y$5=1,CONCATENATE(VLOOKUP($Y$3,$AA$2:$AH$14,2)),CONCATENATE(VLOOKUP($Y$3,$AA$16:$AH$25,2)))</f>
        <v>#REF!</v>
      </c>
      <c r="AC1" s="356" t="e">
        <f>IF($Y$5=1,CONCATENATE(VLOOKUP($Y$3,$AA$2:$AH$14,3)),CONCATENATE(VLOOKUP($Y$3,$AA$16:$AH$25,3)))</f>
        <v>#REF!</v>
      </c>
      <c r="AD1" s="356" t="e">
        <f>IF($Y$5=1,CONCATENATE(VLOOKUP($Y$3,$AA$2:$AH$14,4)),CONCATENATE(VLOOKUP($Y$3,$AA$16:$AH$25,4)))</f>
        <v>#REF!</v>
      </c>
      <c r="AE1" s="356" t="e">
        <f>IF($Y$5=1,CONCATENATE(VLOOKUP($Y$3,$AA$2:$AH$14,5)),CONCATENATE(VLOOKUP($Y$3,$AA$16:$AH$25,5)))</f>
        <v>#REF!</v>
      </c>
      <c r="AF1" s="356" t="e">
        <f>IF($Y$5=1,CONCATENATE(VLOOKUP($Y$3,$AA$2:$AH$14,6)),CONCATENATE(VLOOKUP($Y$3,$AA$16:$AH$25,6)))</f>
        <v>#REF!</v>
      </c>
      <c r="AG1" s="356" t="e">
        <f>IF($Y$5=1,CONCATENATE(VLOOKUP($Y$3,$AA$2:$AH$14,7)),CONCATENATE(VLOOKUP($Y$3,$AA$16:$AH$25,7)))</f>
        <v>#REF!</v>
      </c>
      <c r="AH1" s="356" t="e">
        <f>IF($Y$5=1,CONCATENATE(VLOOKUP($Y$3,$AA$2:$AH$14,8)),CONCATENATE(VLOOKUP($Y$3,$AA$16:$AH$25,8)))</f>
        <v>#REF!</v>
      </c>
      <c r="AI1" s="520"/>
      <c r="AJ1" s="520"/>
      <c r="AK1" s="520"/>
    </row>
    <row r="2" spans="1:45" s="362" customFormat="1" x14ac:dyDescent="0.25">
      <c r="A2" s="521" t="s">
        <v>37</v>
      </c>
      <c r="B2" s="522"/>
      <c r="C2" s="522"/>
      <c r="D2" s="522"/>
      <c r="E2" s="522"/>
      <c r="F2" s="522" t="s">
        <v>303</v>
      </c>
      <c r="G2" s="523"/>
      <c r="H2" s="524"/>
      <c r="I2" s="524"/>
      <c r="J2" s="525"/>
      <c r="K2" s="518"/>
      <c r="L2" s="518"/>
      <c r="M2" s="518"/>
      <c r="N2" s="525"/>
      <c r="O2" s="524"/>
      <c r="P2" s="525"/>
      <c r="Q2" s="524"/>
      <c r="R2" s="525"/>
      <c r="T2" s="526"/>
      <c r="U2" s="526"/>
      <c r="V2" s="526"/>
      <c r="W2" s="526"/>
      <c r="X2" s="526"/>
      <c r="Y2" s="363"/>
      <c r="Z2" s="364"/>
      <c r="AA2" s="364" t="s">
        <v>50</v>
      </c>
      <c r="AB2" s="365">
        <v>300</v>
      </c>
      <c r="AC2" s="365">
        <v>250</v>
      </c>
      <c r="AD2" s="365">
        <v>200</v>
      </c>
      <c r="AE2" s="365">
        <v>150</v>
      </c>
      <c r="AF2" s="365">
        <v>120</v>
      </c>
      <c r="AG2" s="365">
        <v>90</v>
      </c>
      <c r="AH2" s="365">
        <v>40</v>
      </c>
      <c r="AI2" s="527"/>
      <c r="AJ2" s="527"/>
      <c r="AK2" s="527"/>
      <c r="AL2" s="526"/>
      <c r="AM2" s="526"/>
      <c r="AN2" s="526"/>
      <c r="AO2" s="526"/>
      <c r="AP2" s="526"/>
      <c r="AQ2" s="526"/>
      <c r="AR2" s="526"/>
      <c r="AS2" s="526"/>
    </row>
    <row r="3" spans="1:45" s="370" customFormat="1" ht="11.25" customHeight="1" x14ac:dyDescent="0.25">
      <c r="A3" s="367" t="s">
        <v>19</v>
      </c>
      <c r="B3" s="367"/>
      <c r="C3" s="367"/>
      <c r="D3" s="367"/>
      <c r="E3" s="367"/>
      <c r="F3" s="367"/>
      <c r="G3" s="367" t="s">
        <v>16</v>
      </c>
      <c r="H3" s="367"/>
      <c r="I3" s="367"/>
      <c r="J3" s="368"/>
      <c r="K3" s="367" t="s">
        <v>24</v>
      </c>
      <c r="L3" s="368"/>
      <c r="M3" s="367"/>
      <c r="N3" s="368"/>
      <c r="O3" s="367"/>
      <c r="P3" s="368"/>
      <c r="Q3" s="367"/>
      <c r="R3" s="369" t="s">
        <v>25</v>
      </c>
      <c r="T3" s="528"/>
      <c r="U3" s="528"/>
      <c r="V3" s="528"/>
      <c r="W3" s="528"/>
      <c r="X3" s="528"/>
      <c r="Y3" s="364" t="str">
        <f>IF(K4="OB","A",IF(K4="IX","W",IF(K4="","",K4)))</f>
        <v/>
      </c>
      <c r="Z3" s="364"/>
      <c r="AA3" s="364" t="s">
        <v>51</v>
      </c>
      <c r="AB3" s="365">
        <v>280</v>
      </c>
      <c r="AC3" s="365">
        <v>230</v>
      </c>
      <c r="AD3" s="365">
        <v>180</v>
      </c>
      <c r="AE3" s="365">
        <v>140</v>
      </c>
      <c r="AF3" s="365">
        <v>80</v>
      </c>
      <c r="AG3" s="365">
        <v>0</v>
      </c>
      <c r="AH3" s="365">
        <v>0</v>
      </c>
      <c r="AI3" s="527"/>
      <c r="AJ3" s="527"/>
      <c r="AK3" s="527"/>
      <c r="AL3" s="528"/>
      <c r="AM3" s="528"/>
      <c r="AN3" s="528"/>
      <c r="AO3" s="528"/>
      <c r="AP3" s="528"/>
      <c r="AQ3" s="528"/>
      <c r="AR3" s="528"/>
      <c r="AS3" s="528"/>
    </row>
    <row r="4" spans="1:45" s="378" customFormat="1" ht="11.25" customHeight="1" thickBot="1" x14ac:dyDescent="0.3">
      <c r="A4" s="639">
        <v>45776</v>
      </c>
      <c r="B4" s="639"/>
      <c r="C4" s="639"/>
      <c r="D4" s="529"/>
      <c r="E4" s="530"/>
      <c r="F4" s="530"/>
      <c r="G4" s="530" t="s">
        <v>87</v>
      </c>
      <c r="H4" s="531"/>
      <c r="I4" s="530"/>
      <c r="J4" s="532"/>
      <c r="K4" s="533"/>
      <c r="L4" s="532"/>
      <c r="M4" s="534"/>
      <c r="N4" s="532"/>
      <c r="O4" s="530"/>
      <c r="P4" s="532"/>
      <c r="Q4" s="530"/>
      <c r="R4" s="535" t="s">
        <v>90</v>
      </c>
      <c r="T4" s="536"/>
      <c r="U4" s="536"/>
      <c r="V4" s="536"/>
      <c r="W4" s="536"/>
      <c r="X4" s="536"/>
      <c r="Y4" s="364"/>
      <c r="Z4" s="364"/>
      <c r="AA4" s="364" t="s">
        <v>68</v>
      </c>
      <c r="AB4" s="365">
        <v>250</v>
      </c>
      <c r="AC4" s="365">
        <v>200</v>
      </c>
      <c r="AD4" s="365">
        <v>150</v>
      </c>
      <c r="AE4" s="365">
        <v>120</v>
      </c>
      <c r="AF4" s="365">
        <v>90</v>
      </c>
      <c r="AG4" s="365">
        <v>60</v>
      </c>
      <c r="AH4" s="365">
        <v>25</v>
      </c>
      <c r="AI4" s="527"/>
      <c r="AJ4" s="527"/>
      <c r="AK4" s="527"/>
      <c r="AL4" s="536"/>
      <c r="AM4" s="536"/>
      <c r="AN4" s="536"/>
      <c r="AO4" s="536"/>
      <c r="AP4" s="536"/>
      <c r="AQ4" s="536"/>
      <c r="AR4" s="536"/>
      <c r="AS4" s="536"/>
    </row>
    <row r="5" spans="1:45" s="370" customFormat="1" x14ac:dyDescent="0.25">
      <c r="A5" s="379"/>
      <c r="B5" s="380" t="s">
        <v>1</v>
      </c>
      <c r="C5" s="381" t="s">
        <v>31</v>
      </c>
      <c r="D5" s="380" t="s">
        <v>30</v>
      </c>
      <c r="E5" s="380" t="s">
        <v>28</v>
      </c>
      <c r="F5" s="382" t="s">
        <v>22</v>
      </c>
      <c r="G5" s="382" t="s">
        <v>23</v>
      </c>
      <c r="H5" s="382"/>
      <c r="I5" s="382" t="s">
        <v>26</v>
      </c>
      <c r="J5" s="382"/>
      <c r="K5" s="380" t="s">
        <v>29</v>
      </c>
      <c r="L5" s="383"/>
      <c r="M5" s="380" t="s">
        <v>44</v>
      </c>
      <c r="N5" s="383"/>
      <c r="O5" s="380" t="s">
        <v>43</v>
      </c>
      <c r="P5" s="383"/>
      <c r="Q5" s="380"/>
      <c r="R5" s="384"/>
      <c r="T5" s="528"/>
      <c r="U5" s="528"/>
      <c r="V5" s="528"/>
      <c r="W5" s="528"/>
      <c r="X5" s="528"/>
      <c r="Y5" s="364" t="e">
        <f>IF(OR([1]Altalanos!$A$8="F1",[1]Altalanos!$A$8="F2",[1]Altalanos!$A$8="N1",[1]Altalanos!$A$8="N2"),1,2)</f>
        <v>#REF!</v>
      </c>
      <c r="Z5" s="364"/>
      <c r="AA5" s="364" t="s">
        <v>69</v>
      </c>
      <c r="AB5" s="365">
        <v>200</v>
      </c>
      <c r="AC5" s="365">
        <v>150</v>
      </c>
      <c r="AD5" s="365">
        <v>120</v>
      </c>
      <c r="AE5" s="365">
        <v>90</v>
      </c>
      <c r="AF5" s="365">
        <v>60</v>
      </c>
      <c r="AG5" s="365">
        <v>40</v>
      </c>
      <c r="AH5" s="365">
        <v>15</v>
      </c>
      <c r="AI5" s="527"/>
      <c r="AJ5" s="527"/>
      <c r="AK5" s="527"/>
      <c r="AL5" s="528"/>
      <c r="AM5" s="528"/>
      <c r="AN5" s="528"/>
      <c r="AO5" s="528"/>
      <c r="AP5" s="528"/>
      <c r="AQ5" s="528"/>
      <c r="AR5" s="528"/>
      <c r="AS5" s="528"/>
    </row>
    <row r="6" spans="1:45" s="392" customFormat="1" ht="11.1" customHeight="1" thickBot="1" x14ac:dyDescent="0.3">
      <c r="A6" s="387"/>
      <c r="B6" s="386"/>
      <c r="C6" s="386"/>
      <c r="D6" s="386"/>
      <c r="E6" s="386"/>
      <c r="F6" s="387" t="str">
        <f>IF(Y3="","",CONCATENATE(VLOOKUP(Y3,AB1:AH1,4)," pont"))</f>
        <v/>
      </c>
      <c r="G6" s="388"/>
      <c r="H6" s="389"/>
      <c r="I6" s="388"/>
      <c r="J6" s="390"/>
      <c r="K6" s="386" t="str">
        <f>IF(Y3="","",CONCATENATE(VLOOKUP(Y3,AB1:AH1,3)," pont"))</f>
        <v/>
      </c>
      <c r="L6" s="390"/>
      <c r="M6" s="386" t="str">
        <f>IF(Y3="","",CONCATENATE(VLOOKUP(Y3,AB1:AH1,2)," pont"))</f>
        <v/>
      </c>
      <c r="N6" s="390"/>
      <c r="O6" s="386" t="str">
        <f>IF(Y3="","",CONCATENATE(VLOOKUP(Y3,AB1:AH1,1)," pont"))</f>
        <v/>
      </c>
      <c r="P6" s="390"/>
      <c r="Q6" s="386"/>
      <c r="R6" s="391"/>
      <c r="T6" s="537"/>
      <c r="U6" s="537"/>
      <c r="V6" s="537"/>
      <c r="W6" s="537"/>
      <c r="X6" s="537"/>
      <c r="Y6" s="393"/>
      <c r="Z6" s="393"/>
      <c r="AA6" s="393" t="s">
        <v>70</v>
      </c>
      <c r="AB6" s="394">
        <v>150</v>
      </c>
      <c r="AC6" s="394">
        <v>120</v>
      </c>
      <c r="AD6" s="394">
        <v>90</v>
      </c>
      <c r="AE6" s="394">
        <v>60</v>
      </c>
      <c r="AF6" s="394">
        <v>40</v>
      </c>
      <c r="AG6" s="394">
        <v>25</v>
      </c>
      <c r="AH6" s="394">
        <v>10</v>
      </c>
      <c r="AI6" s="538"/>
      <c r="AJ6" s="538"/>
      <c r="AK6" s="538"/>
      <c r="AL6" s="537"/>
      <c r="AM6" s="537"/>
      <c r="AN6" s="537"/>
      <c r="AO6" s="537"/>
      <c r="AP6" s="537"/>
      <c r="AQ6" s="537"/>
      <c r="AR6" s="537"/>
      <c r="AS6" s="537"/>
    </row>
    <row r="7" spans="1:45" s="408" customFormat="1" ht="12.9" customHeight="1" x14ac:dyDescent="0.25">
      <c r="A7" s="396">
        <v>1</v>
      </c>
      <c r="B7" s="539" t="str">
        <f>IF($E7="","",VLOOKUP($E7,#REF!,14))</f>
        <v/>
      </c>
      <c r="C7" s="540" t="str">
        <f>IF($E7="","",VLOOKUP($E7,#REF!,15))</f>
        <v/>
      </c>
      <c r="D7" s="540" t="str">
        <f>IF($E7="","",VLOOKUP($E7,#REF!,5))</f>
        <v/>
      </c>
      <c r="E7" s="541"/>
      <c r="F7" s="542" t="s">
        <v>114</v>
      </c>
      <c r="G7" s="542"/>
      <c r="H7" s="542"/>
      <c r="I7" s="542" t="s">
        <v>296</v>
      </c>
      <c r="J7" s="543"/>
      <c r="K7" s="544"/>
      <c r="L7" s="544"/>
      <c r="M7" s="544"/>
      <c r="N7" s="544"/>
      <c r="O7" s="403"/>
      <c r="P7" s="404"/>
      <c r="Q7" s="405"/>
      <c r="R7" s="406"/>
      <c r="S7" s="407"/>
      <c r="T7" s="407"/>
      <c r="U7" s="545" t="e">
        <f>#REF!</f>
        <v>#REF!</v>
      </c>
      <c r="V7" s="407"/>
      <c r="W7" s="407"/>
      <c r="X7" s="407"/>
      <c r="Y7" s="364"/>
      <c r="Z7" s="364"/>
      <c r="AA7" s="364" t="s">
        <v>71</v>
      </c>
      <c r="AB7" s="365">
        <v>120</v>
      </c>
      <c r="AC7" s="365">
        <v>90</v>
      </c>
      <c r="AD7" s="365">
        <v>60</v>
      </c>
      <c r="AE7" s="365">
        <v>40</v>
      </c>
      <c r="AF7" s="365">
        <v>25</v>
      </c>
      <c r="AG7" s="365">
        <v>10</v>
      </c>
      <c r="AH7" s="365">
        <v>5</v>
      </c>
      <c r="AI7" s="527"/>
      <c r="AJ7" s="527"/>
      <c r="AK7" s="527"/>
      <c r="AL7" s="407"/>
      <c r="AM7" s="407"/>
      <c r="AN7" s="407"/>
      <c r="AO7" s="407"/>
      <c r="AP7" s="407"/>
      <c r="AQ7" s="407"/>
      <c r="AR7" s="407"/>
      <c r="AS7" s="407"/>
    </row>
    <row r="8" spans="1:45" s="408" customFormat="1" ht="12.9" customHeight="1" x14ac:dyDescent="0.25">
      <c r="A8" s="410"/>
      <c r="B8" s="546"/>
      <c r="C8" s="547"/>
      <c r="D8" s="547"/>
      <c r="E8" s="548"/>
      <c r="F8" s="549"/>
      <c r="G8" s="549"/>
      <c r="H8" s="550"/>
      <c r="I8" s="551"/>
      <c r="J8" s="417"/>
      <c r="K8" s="552"/>
      <c r="L8" s="552"/>
      <c r="M8" s="544"/>
      <c r="N8" s="544"/>
      <c r="O8" s="403"/>
      <c r="P8" s="404"/>
      <c r="Q8" s="405"/>
      <c r="R8" s="406"/>
      <c r="S8" s="407"/>
      <c r="T8" s="407"/>
      <c r="U8" s="553" t="e">
        <f>#REF!</f>
        <v>#REF!</v>
      </c>
      <c r="V8" s="407"/>
      <c r="W8" s="407"/>
      <c r="X8" s="407"/>
      <c r="Y8" s="364"/>
      <c r="Z8" s="364"/>
      <c r="AA8" s="364" t="s">
        <v>72</v>
      </c>
      <c r="AB8" s="365">
        <v>90</v>
      </c>
      <c r="AC8" s="365">
        <v>60</v>
      </c>
      <c r="AD8" s="365">
        <v>40</v>
      </c>
      <c r="AE8" s="365">
        <v>25</v>
      </c>
      <c r="AF8" s="365">
        <v>10</v>
      </c>
      <c r="AG8" s="365">
        <v>5</v>
      </c>
      <c r="AH8" s="365">
        <v>2</v>
      </c>
      <c r="AI8" s="527"/>
      <c r="AJ8" s="527"/>
      <c r="AK8" s="527"/>
      <c r="AL8" s="407"/>
      <c r="AM8" s="407"/>
      <c r="AN8" s="407"/>
      <c r="AO8" s="407"/>
      <c r="AP8" s="407"/>
      <c r="AQ8" s="407"/>
      <c r="AR8" s="407"/>
      <c r="AS8" s="407"/>
    </row>
    <row r="9" spans="1:45" s="408" customFormat="1" ht="12.9" customHeight="1" x14ac:dyDescent="0.25">
      <c r="A9" s="410">
        <v>2</v>
      </c>
      <c r="B9" s="539" t="str">
        <f>IF($E9="","",VLOOKUP($E9,#REF!,14))</f>
        <v/>
      </c>
      <c r="C9" s="540" t="str">
        <f>IF($E9="","",VLOOKUP($E9,#REF!,15))</f>
        <v/>
      </c>
      <c r="D9" s="540" t="str">
        <f>IF($E9="","",VLOOKUP($E9,#REF!,5))</f>
        <v/>
      </c>
      <c r="E9" s="554"/>
      <c r="F9" s="555" t="s">
        <v>120</v>
      </c>
      <c r="G9" s="555"/>
      <c r="H9" s="555"/>
      <c r="I9" s="555" t="s">
        <v>304</v>
      </c>
      <c r="J9" s="556"/>
      <c r="K9" s="544"/>
      <c r="L9" s="557"/>
      <c r="M9" s="544"/>
      <c r="N9" s="544"/>
      <c r="O9" s="403"/>
      <c r="P9" s="404"/>
      <c r="Q9" s="405"/>
      <c r="R9" s="406"/>
      <c r="S9" s="407"/>
      <c r="T9" s="407"/>
      <c r="U9" s="553" t="e">
        <f>#REF!</f>
        <v>#REF!</v>
      </c>
      <c r="V9" s="407"/>
      <c r="W9" s="407"/>
      <c r="X9" s="407"/>
      <c r="Y9" s="364"/>
      <c r="Z9" s="364"/>
      <c r="AA9" s="364" t="s">
        <v>73</v>
      </c>
      <c r="AB9" s="365">
        <v>60</v>
      </c>
      <c r="AC9" s="365">
        <v>40</v>
      </c>
      <c r="AD9" s="365">
        <v>25</v>
      </c>
      <c r="AE9" s="365">
        <v>10</v>
      </c>
      <c r="AF9" s="365">
        <v>5</v>
      </c>
      <c r="AG9" s="365">
        <v>2</v>
      </c>
      <c r="AH9" s="365">
        <v>1</v>
      </c>
      <c r="AI9" s="527"/>
      <c r="AJ9" s="527"/>
      <c r="AK9" s="527"/>
      <c r="AL9" s="407"/>
      <c r="AM9" s="407"/>
      <c r="AN9" s="407"/>
      <c r="AO9" s="407"/>
      <c r="AP9" s="407"/>
      <c r="AQ9" s="407"/>
      <c r="AR9" s="407"/>
      <c r="AS9" s="407"/>
    </row>
    <row r="10" spans="1:45" s="408" customFormat="1" ht="12.9" customHeight="1" x14ac:dyDescent="0.25">
      <c r="A10" s="410"/>
      <c r="B10" s="546"/>
      <c r="C10" s="547"/>
      <c r="D10" s="547"/>
      <c r="E10" s="558"/>
      <c r="F10" s="549"/>
      <c r="G10" s="549"/>
      <c r="H10" s="550"/>
      <c r="I10" s="549"/>
      <c r="J10" s="559"/>
      <c r="K10" s="551"/>
      <c r="L10" s="426"/>
      <c r="M10" s="552"/>
      <c r="N10" s="560"/>
      <c r="O10" s="561"/>
      <c r="P10" s="561"/>
      <c r="Q10" s="405"/>
      <c r="R10" s="406"/>
      <c r="S10" s="407"/>
      <c r="T10" s="407"/>
      <c r="U10" s="553" t="e">
        <f>#REF!</f>
        <v>#REF!</v>
      </c>
      <c r="V10" s="407"/>
      <c r="W10" s="407"/>
      <c r="X10" s="407"/>
      <c r="Y10" s="364"/>
      <c r="Z10" s="364"/>
      <c r="AA10" s="364" t="s">
        <v>74</v>
      </c>
      <c r="AB10" s="365">
        <v>40</v>
      </c>
      <c r="AC10" s="365">
        <v>25</v>
      </c>
      <c r="AD10" s="365">
        <v>15</v>
      </c>
      <c r="AE10" s="365">
        <v>7</v>
      </c>
      <c r="AF10" s="365">
        <v>4</v>
      </c>
      <c r="AG10" s="365">
        <v>1</v>
      </c>
      <c r="AH10" s="365">
        <v>0</v>
      </c>
      <c r="AI10" s="527"/>
      <c r="AJ10" s="527"/>
      <c r="AK10" s="527"/>
      <c r="AL10" s="407"/>
      <c r="AM10" s="407"/>
      <c r="AN10" s="407"/>
      <c r="AO10" s="407"/>
      <c r="AP10" s="407"/>
      <c r="AQ10" s="407"/>
      <c r="AR10" s="407"/>
      <c r="AS10" s="407"/>
    </row>
    <row r="11" spans="1:45" s="408" customFormat="1" ht="12.9" customHeight="1" x14ac:dyDescent="0.25">
      <c r="A11" s="410">
        <v>3</v>
      </c>
      <c r="B11" s="539" t="str">
        <f>IF($E11="","",VLOOKUP($E11,#REF!,14))</f>
        <v/>
      </c>
      <c r="C11" s="540" t="str">
        <f>IF($E11="","",VLOOKUP($E11,#REF!,15))</f>
        <v/>
      </c>
      <c r="D11" s="540" t="str">
        <f>IF($E11="","",VLOOKUP($E11,#REF!,5))</f>
        <v/>
      </c>
      <c r="E11" s="554"/>
      <c r="F11" s="555" t="s">
        <v>119</v>
      </c>
      <c r="G11" s="555"/>
      <c r="H11" s="555"/>
      <c r="I11" s="555" t="s">
        <v>298</v>
      </c>
      <c r="J11" s="543"/>
      <c r="K11" s="544"/>
      <c r="L11" s="562"/>
      <c r="M11" s="544"/>
      <c r="N11" s="563"/>
      <c r="O11" s="561"/>
      <c r="P11" s="561"/>
      <c r="Q11" s="405"/>
      <c r="R11" s="406"/>
      <c r="S11" s="407"/>
      <c r="T11" s="407"/>
      <c r="U11" s="553" t="e">
        <f>#REF!</f>
        <v>#REF!</v>
      </c>
      <c r="V11" s="407"/>
      <c r="W11" s="407"/>
      <c r="X11" s="407"/>
      <c r="Y11" s="364"/>
      <c r="Z11" s="364"/>
      <c r="AA11" s="364" t="s">
        <v>75</v>
      </c>
      <c r="AB11" s="365">
        <v>25</v>
      </c>
      <c r="AC11" s="365">
        <v>15</v>
      </c>
      <c r="AD11" s="365">
        <v>10</v>
      </c>
      <c r="AE11" s="365">
        <v>6</v>
      </c>
      <c r="AF11" s="365">
        <v>3</v>
      </c>
      <c r="AG11" s="365">
        <v>1</v>
      </c>
      <c r="AH11" s="365">
        <v>0</v>
      </c>
      <c r="AI11" s="527"/>
      <c r="AJ11" s="527"/>
      <c r="AK11" s="527"/>
      <c r="AL11" s="407"/>
      <c r="AM11" s="407"/>
      <c r="AN11" s="407"/>
      <c r="AO11" s="407"/>
      <c r="AP11" s="407"/>
      <c r="AQ11" s="407"/>
      <c r="AR11" s="407"/>
      <c r="AS11" s="407"/>
    </row>
    <row r="12" spans="1:45" s="408" customFormat="1" ht="12.9" customHeight="1" x14ac:dyDescent="0.25">
      <c r="A12" s="410"/>
      <c r="B12" s="546"/>
      <c r="C12" s="547"/>
      <c r="D12" s="547"/>
      <c r="E12" s="558"/>
      <c r="F12" s="549"/>
      <c r="G12" s="549"/>
      <c r="H12" s="550"/>
      <c r="I12" s="551"/>
      <c r="J12" s="417"/>
      <c r="K12" s="552"/>
      <c r="L12" s="564"/>
      <c r="M12" s="544"/>
      <c r="N12" s="563"/>
      <c r="O12" s="561"/>
      <c r="P12" s="561"/>
      <c r="Q12" s="405"/>
      <c r="R12" s="406"/>
      <c r="S12" s="407"/>
      <c r="T12" s="407"/>
      <c r="U12" s="553" t="e">
        <f>#REF!</f>
        <v>#REF!</v>
      </c>
      <c r="V12" s="407"/>
      <c r="W12" s="407"/>
      <c r="X12" s="407"/>
      <c r="Y12" s="364"/>
      <c r="Z12" s="364"/>
      <c r="AA12" s="364" t="s">
        <v>80</v>
      </c>
      <c r="AB12" s="365">
        <v>15</v>
      </c>
      <c r="AC12" s="365">
        <v>10</v>
      </c>
      <c r="AD12" s="365">
        <v>6</v>
      </c>
      <c r="AE12" s="365">
        <v>3</v>
      </c>
      <c r="AF12" s="365">
        <v>1</v>
      </c>
      <c r="AG12" s="365">
        <v>0</v>
      </c>
      <c r="AH12" s="365">
        <v>0</v>
      </c>
      <c r="AI12" s="527"/>
      <c r="AJ12" s="527"/>
      <c r="AK12" s="527"/>
      <c r="AL12" s="407"/>
      <c r="AM12" s="407"/>
      <c r="AN12" s="407"/>
      <c r="AO12" s="407"/>
      <c r="AP12" s="407"/>
      <c r="AQ12" s="407"/>
      <c r="AR12" s="407"/>
      <c r="AS12" s="407"/>
    </row>
    <row r="13" spans="1:45" s="408" customFormat="1" ht="12.9" customHeight="1" x14ac:dyDescent="0.25">
      <c r="A13" s="410">
        <v>4</v>
      </c>
      <c r="B13" s="539" t="str">
        <f>IF($E13="","",VLOOKUP($E13,#REF!,14))</f>
        <v/>
      </c>
      <c r="C13" s="540" t="str">
        <f>IF($E13="","",VLOOKUP($E13,#REF!,15))</f>
        <v/>
      </c>
      <c r="D13" s="540" t="str">
        <f>IF($E13="","",VLOOKUP($E13,#REF!,5))</f>
        <v/>
      </c>
      <c r="E13" s="554"/>
      <c r="F13" s="570" t="s">
        <v>117</v>
      </c>
      <c r="G13" s="555"/>
      <c r="H13" s="555"/>
      <c r="I13" s="555" t="s">
        <v>304</v>
      </c>
      <c r="J13" s="565"/>
      <c r="K13" s="544"/>
      <c r="L13" s="544"/>
      <c r="M13" s="544"/>
      <c r="N13" s="563"/>
      <c r="O13" s="561"/>
      <c r="P13" s="561"/>
      <c r="Q13" s="405"/>
      <c r="R13" s="406"/>
      <c r="S13" s="407"/>
      <c r="T13" s="407"/>
      <c r="U13" s="553" t="e">
        <f>#REF!</f>
        <v>#REF!</v>
      </c>
      <c r="V13" s="407"/>
      <c r="W13" s="407"/>
      <c r="X13" s="407"/>
      <c r="Y13" s="364"/>
      <c r="Z13" s="364"/>
      <c r="AA13" s="364" t="s">
        <v>76</v>
      </c>
      <c r="AB13" s="365">
        <v>10</v>
      </c>
      <c r="AC13" s="365">
        <v>6</v>
      </c>
      <c r="AD13" s="365">
        <v>3</v>
      </c>
      <c r="AE13" s="365">
        <v>1</v>
      </c>
      <c r="AF13" s="365">
        <v>0</v>
      </c>
      <c r="AG13" s="365">
        <v>0</v>
      </c>
      <c r="AH13" s="365">
        <v>0</v>
      </c>
      <c r="AI13" s="527"/>
      <c r="AJ13" s="527"/>
      <c r="AK13" s="527"/>
      <c r="AL13" s="407"/>
      <c r="AM13" s="407"/>
      <c r="AN13" s="407"/>
      <c r="AO13" s="407"/>
      <c r="AP13" s="407"/>
      <c r="AQ13" s="407"/>
      <c r="AR13" s="407"/>
      <c r="AS13" s="407"/>
    </row>
    <row r="14" spans="1:45" s="408" customFormat="1" ht="12.9" customHeight="1" x14ac:dyDescent="0.25">
      <c r="A14" s="410"/>
      <c r="B14" s="546"/>
      <c r="C14" s="547"/>
      <c r="D14" s="547"/>
      <c r="E14" s="558"/>
      <c r="F14" s="549"/>
      <c r="G14" s="549"/>
      <c r="H14" s="550"/>
      <c r="I14" s="549"/>
      <c r="J14" s="559"/>
      <c r="K14" s="544"/>
      <c r="L14" s="544"/>
      <c r="M14" s="551"/>
      <c r="N14" s="426"/>
      <c r="O14" s="552"/>
      <c r="P14" s="560"/>
      <c r="Q14" s="405"/>
      <c r="R14" s="406"/>
      <c r="S14" s="407"/>
      <c r="T14" s="407"/>
      <c r="U14" s="553" t="e">
        <f>#REF!</f>
        <v>#REF!</v>
      </c>
      <c r="V14" s="407"/>
      <c r="W14" s="407"/>
      <c r="X14" s="407"/>
      <c r="Y14" s="364"/>
      <c r="Z14" s="364"/>
      <c r="AA14" s="364" t="s">
        <v>77</v>
      </c>
      <c r="AB14" s="365">
        <v>3</v>
      </c>
      <c r="AC14" s="365">
        <v>2</v>
      </c>
      <c r="AD14" s="365">
        <v>1</v>
      </c>
      <c r="AE14" s="365">
        <v>0</v>
      </c>
      <c r="AF14" s="365">
        <v>0</v>
      </c>
      <c r="AG14" s="365">
        <v>0</v>
      </c>
      <c r="AH14" s="365">
        <v>0</v>
      </c>
      <c r="AI14" s="527"/>
      <c r="AJ14" s="527"/>
      <c r="AK14" s="527"/>
      <c r="AL14" s="407"/>
      <c r="AM14" s="407"/>
      <c r="AN14" s="407"/>
      <c r="AO14" s="407"/>
      <c r="AP14" s="407"/>
      <c r="AQ14" s="407"/>
      <c r="AR14" s="407"/>
      <c r="AS14" s="407"/>
    </row>
    <row r="15" spans="1:45" s="408" customFormat="1" ht="12.9" customHeight="1" x14ac:dyDescent="0.25">
      <c r="A15" s="566">
        <v>5</v>
      </c>
      <c r="B15" s="539" t="str">
        <f>IF($E15="","",VLOOKUP($E15,#REF!,14))</f>
        <v/>
      </c>
      <c r="C15" s="540" t="str">
        <f>IF($E15="","",VLOOKUP($E15,#REF!,15))</f>
        <v/>
      </c>
      <c r="D15" s="540" t="str">
        <f>IF($E15="","",VLOOKUP($E15,#REF!,5))</f>
        <v/>
      </c>
      <c r="E15" s="554"/>
      <c r="F15" s="555" t="s">
        <v>259</v>
      </c>
      <c r="G15" s="555"/>
      <c r="H15" s="555"/>
      <c r="I15" s="555" t="s">
        <v>298</v>
      </c>
      <c r="J15" s="567"/>
      <c r="K15" s="544"/>
      <c r="L15" s="544"/>
      <c r="M15" s="544"/>
      <c r="N15" s="563"/>
      <c r="O15" s="544"/>
      <c r="P15" s="561"/>
      <c r="Q15" s="405"/>
      <c r="R15" s="406"/>
      <c r="S15" s="407"/>
      <c r="T15" s="407"/>
      <c r="U15" s="553" t="e">
        <f>#REF!</f>
        <v>#REF!</v>
      </c>
      <c r="V15" s="407"/>
      <c r="W15" s="407"/>
      <c r="X15" s="407"/>
      <c r="Y15" s="364"/>
      <c r="Z15" s="364"/>
      <c r="AA15" s="364"/>
      <c r="AB15" s="364"/>
      <c r="AC15" s="364"/>
      <c r="AD15" s="364"/>
      <c r="AE15" s="364"/>
      <c r="AF15" s="364"/>
      <c r="AG15" s="364"/>
      <c r="AH15" s="364"/>
      <c r="AI15" s="527"/>
      <c r="AJ15" s="527"/>
      <c r="AK15" s="527"/>
      <c r="AL15" s="407"/>
      <c r="AM15" s="407"/>
      <c r="AN15" s="407"/>
      <c r="AO15" s="407"/>
      <c r="AP15" s="407"/>
      <c r="AQ15" s="407"/>
      <c r="AR15" s="407"/>
      <c r="AS15" s="407"/>
    </row>
    <row r="16" spans="1:45" s="408" customFormat="1" ht="12.9" customHeight="1" thickBot="1" x14ac:dyDescent="0.3">
      <c r="A16" s="410"/>
      <c r="B16" s="546"/>
      <c r="C16" s="547"/>
      <c r="D16" s="547"/>
      <c r="E16" s="558"/>
      <c r="F16" s="549"/>
      <c r="G16" s="549"/>
      <c r="H16" s="550"/>
      <c r="I16" s="551"/>
      <c r="J16" s="417"/>
      <c r="K16" s="552"/>
      <c r="L16" s="552"/>
      <c r="M16" s="544"/>
      <c r="N16" s="563"/>
      <c r="O16" s="551"/>
      <c r="P16" s="561"/>
      <c r="Q16" s="405"/>
      <c r="R16" s="406"/>
      <c r="S16" s="407"/>
      <c r="T16" s="407"/>
      <c r="U16" s="568" t="e">
        <f>#REF!</f>
        <v>#REF!</v>
      </c>
      <c r="V16" s="407"/>
      <c r="W16" s="407"/>
      <c r="X16" s="407"/>
      <c r="Y16" s="364"/>
      <c r="Z16" s="364"/>
      <c r="AA16" s="364" t="s">
        <v>50</v>
      </c>
      <c r="AB16" s="365">
        <v>150</v>
      </c>
      <c r="AC16" s="365">
        <v>120</v>
      </c>
      <c r="AD16" s="365">
        <v>90</v>
      </c>
      <c r="AE16" s="365">
        <v>60</v>
      </c>
      <c r="AF16" s="365">
        <v>40</v>
      </c>
      <c r="AG16" s="365">
        <v>25</v>
      </c>
      <c r="AH16" s="365">
        <v>15</v>
      </c>
      <c r="AI16" s="527"/>
      <c r="AJ16" s="527"/>
      <c r="AK16" s="527"/>
      <c r="AL16" s="407"/>
      <c r="AM16" s="407"/>
      <c r="AN16" s="407"/>
      <c r="AO16" s="407"/>
      <c r="AP16" s="407"/>
      <c r="AQ16" s="407"/>
      <c r="AR16" s="407"/>
      <c r="AS16" s="407"/>
    </row>
    <row r="17" spans="1:45" s="408" customFormat="1" ht="12.9" customHeight="1" x14ac:dyDescent="0.25">
      <c r="A17" s="410">
        <v>6</v>
      </c>
      <c r="B17" s="539" t="str">
        <f>IF($E17="","",VLOOKUP($E17,#REF!,14))</f>
        <v/>
      </c>
      <c r="C17" s="540" t="str">
        <f>IF($E17="","",VLOOKUP($E17,#REF!,15))</f>
        <v/>
      </c>
      <c r="D17" s="540" t="str">
        <f>IF($E17="","",VLOOKUP($E17,#REF!,5))</f>
        <v/>
      </c>
      <c r="E17" s="554"/>
      <c r="F17" s="555" t="s">
        <v>260</v>
      </c>
      <c r="G17" s="555"/>
      <c r="H17" s="555"/>
      <c r="I17" s="555" t="s">
        <v>304</v>
      </c>
      <c r="J17" s="556"/>
      <c r="K17" s="544"/>
      <c r="L17" s="557"/>
      <c r="M17" s="544"/>
      <c r="N17" s="563"/>
      <c r="O17" s="561"/>
      <c r="P17" s="561"/>
      <c r="Q17" s="405"/>
      <c r="R17" s="406"/>
      <c r="S17" s="407"/>
      <c r="T17" s="407"/>
      <c r="U17" s="407"/>
      <c r="V17" s="407"/>
      <c r="W17" s="407"/>
      <c r="X17" s="407"/>
      <c r="Y17" s="364"/>
      <c r="Z17" s="364"/>
      <c r="AA17" s="364" t="s">
        <v>68</v>
      </c>
      <c r="AB17" s="365">
        <v>120</v>
      </c>
      <c r="AC17" s="365">
        <v>90</v>
      </c>
      <c r="AD17" s="365">
        <v>60</v>
      </c>
      <c r="AE17" s="365">
        <v>40</v>
      </c>
      <c r="AF17" s="365">
        <v>25</v>
      </c>
      <c r="AG17" s="365">
        <v>15</v>
      </c>
      <c r="AH17" s="365">
        <v>8</v>
      </c>
      <c r="AI17" s="527"/>
      <c r="AJ17" s="527"/>
      <c r="AK17" s="527"/>
      <c r="AL17" s="407"/>
      <c r="AM17" s="407"/>
      <c r="AN17" s="407"/>
      <c r="AO17" s="407"/>
      <c r="AP17" s="407"/>
      <c r="AQ17" s="407"/>
      <c r="AR17" s="407"/>
      <c r="AS17" s="407"/>
    </row>
    <row r="18" spans="1:45" s="408" customFormat="1" ht="12.9" customHeight="1" x14ac:dyDescent="0.25">
      <c r="A18" s="410"/>
      <c r="B18" s="546"/>
      <c r="C18" s="547"/>
      <c r="D18" s="547"/>
      <c r="E18" s="558"/>
      <c r="F18" s="549"/>
      <c r="G18" s="549"/>
      <c r="H18" s="550"/>
      <c r="I18" s="549"/>
      <c r="J18" s="559"/>
      <c r="K18" s="551"/>
      <c r="L18" s="426"/>
      <c r="M18" s="552"/>
      <c r="N18" s="569"/>
      <c r="O18" s="561"/>
      <c r="P18" s="561"/>
      <c r="Q18" s="405"/>
      <c r="R18" s="406"/>
      <c r="S18" s="407"/>
      <c r="T18" s="407"/>
      <c r="U18" s="407"/>
      <c r="V18" s="407"/>
      <c r="W18" s="407"/>
      <c r="X18" s="407"/>
      <c r="Y18" s="364"/>
      <c r="Z18" s="364"/>
      <c r="AA18" s="364" t="s">
        <v>69</v>
      </c>
      <c r="AB18" s="365">
        <v>90</v>
      </c>
      <c r="AC18" s="365">
        <v>60</v>
      </c>
      <c r="AD18" s="365">
        <v>40</v>
      </c>
      <c r="AE18" s="365">
        <v>25</v>
      </c>
      <c r="AF18" s="365">
        <v>15</v>
      </c>
      <c r="AG18" s="365">
        <v>8</v>
      </c>
      <c r="AH18" s="365">
        <v>4</v>
      </c>
      <c r="AI18" s="527"/>
      <c r="AJ18" s="527"/>
      <c r="AK18" s="527"/>
      <c r="AL18" s="407"/>
      <c r="AM18" s="407"/>
      <c r="AN18" s="407"/>
      <c r="AO18" s="407"/>
      <c r="AP18" s="407"/>
      <c r="AQ18" s="407"/>
      <c r="AR18" s="407"/>
      <c r="AS18" s="407"/>
    </row>
    <row r="19" spans="1:45" s="408" customFormat="1" ht="12.9" customHeight="1" x14ac:dyDescent="0.25">
      <c r="A19" s="410">
        <v>7</v>
      </c>
      <c r="B19" s="539" t="str">
        <f>IF($E19="","",VLOOKUP($E19,#REF!,14))</f>
        <v/>
      </c>
      <c r="C19" s="540" t="str">
        <f>IF($E19="","",VLOOKUP($E19,#REF!,15))</f>
        <v/>
      </c>
      <c r="D19" s="540" t="str">
        <f>IF($E19="","",VLOOKUP($E19,#REF!,5))</f>
        <v/>
      </c>
      <c r="E19" s="554"/>
      <c r="F19" s="555" t="s">
        <v>116</v>
      </c>
      <c r="G19" s="555"/>
      <c r="H19" s="555"/>
      <c r="I19" s="555" t="s">
        <v>304</v>
      </c>
      <c r="J19" s="543"/>
      <c r="K19" s="544"/>
      <c r="L19" s="562"/>
      <c r="M19" s="544"/>
      <c r="N19" s="561"/>
      <c r="O19" s="561"/>
      <c r="P19" s="561"/>
      <c r="Q19" s="405"/>
      <c r="R19" s="406"/>
      <c r="S19" s="407"/>
      <c r="T19" s="407"/>
      <c r="U19" s="407"/>
      <c r="V19" s="407"/>
      <c r="W19" s="407"/>
      <c r="X19" s="407"/>
      <c r="Y19" s="364"/>
      <c r="Z19" s="364"/>
      <c r="AA19" s="364" t="s">
        <v>70</v>
      </c>
      <c r="AB19" s="365">
        <v>60</v>
      </c>
      <c r="AC19" s="365">
        <v>40</v>
      </c>
      <c r="AD19" s="365">
        <v>25</v>
      </c>
      <c r="AE19" s="365">
        <v>15</v>
      </c>
      <c r="AF19" s="365">
        <v>8</v>
      </c>
      <c r="AG19" s="365">
        <v>4</v>
      </c>
      <c r="AH19" s="365">
        <v>2</v>
      </c>
      <c r="AI19" s="527"/>
      <c r="AJ19" s="527"/>
      <c r="AK19" s="527"/>
      <c r="AL19" s="407"/>
      <c r="AM19" s="407"/>
      <c r="AN19" s="407"/>
      <c r="AO19" s="407"/>
      <c r="AP19" s="407"/>
      <c r="AQ19" s="407"/>
      <c r="AR19" s="407"/>
      <c r="AS19" s="407"/>
    </row>
    <row r="20" spans="1:45" s="408" customFormat="1" ht="12.9" customHeight="1" x14ac:dyDescent="0.25">
      <c r="A20" s="410"/>
      <c r="B20" s="546"/>
      <c r="C20" s="547"/>
      <c r="D20" s="547"/>
      <c r="E20" s="548"/>
      <c r="F20" s="549"/>
      <c r="G20" s="549"/>
      <c r="H20" s="550"/>
      <c r="I20" s="551"/>
      <c r="J20" s="417"/>
      <c r="K20" s="552"/>
      <c r="L20" s="564"/>
      <c r="M20" s="544"/>
      <c r="N20" s="561"/>
      <c r="O20" s="561"/>
      <c r="P20" s="561"/>
      <c r="Q20" s="405"/>
      <c r="R20" s="406"/>
      <c r="S20" s="407"/>
      <c r="T20" s="407"/>
      <c r="U20" s="407"/>
      <c r="V20" s="407"/>
      <c r="W20" s="407"/>
      <c r="X20" s="407"/>
      <c r="Y20" s="364"/>
      <c r="Z20" s="364"/>
      <c r="AA20" s="364" t="s">
        <v>71</v>
      </c>
      <c r="AB20" s="365">
        <v>40</v>
      </c>
      <c r="AC20" s="365">
        <v>25</v>
      </c>
      <c r="AD20" s="365">
        <v>15</v>
      </c>
      <c r="AE20" s="365">
        <v>8</v>
      </c>
      <c r="AF20" s="365">
        <v>4</v>
      </c>
      <c r="AG20" s="365">
        <v>2</v>
      </c>
      <c r="AH20" s="365">
        <v>1</v>
      </c>
      <c r="AI20" s="527"/>
      <c r="AJ20" s="527"/>
      <c r="AK20" s="527"/>
      <c r="AL20" s="407"/>
      <c r="AM20" s="407"/>
      <c r="AN20" s="407"/>
      <c r="AO20" s="407"/>
      <c r="AP20" s="407"/>
      <c r="AQ20" s="407"/>
      <c r="AR20" s="407"/>
      <c r="AS20" s="407"/>
    </row>
    <row r="21" spans="1:45" s="408" customFormat="1" ht="12.9" customHeight="1" x14ac:dyDescent="0.25">
      <c r="A21" s="439">
        <v>8</v>
      </c>
      <c r="B21" s="539" t="str">
        <f>IF($E21="","",VLOOKUP($E21,#REF!,14))</f>
        <v/>
      </c>
      <c r="C21" s="540" t="str">
        <f>IF($E21="","",VLOOKUP($E21,#REF!,15))</f>
        <v/>
      </c>
      <c r="D21" s="540" t="str">
        <f>IF($E21="","",VLOOKUP($E21,#REF!,5))</f>
        <v/>
      </c>
      <c r="E21" s="541"/>
      <c r="F21" s="570" t="s">
        <v>121</v>
      </c>
      <c r="G21" s="570"/>
      <c r="H21" s="570"/>
      <c r="I21" s="570" t="s">
        <v>296</v>
      </c>
      <c r="J21" s="565"/>
      <c r="K21" s="544"/>
      <c r="L21" s="544"/>
      <c r="M21" s="544"/>
      <c r="N21" s="561"/>
      <c r="O21" s="561"/>
      <c r="P21" s="561"/>
      <c r="Q21" s="405"/>
      <c r="R21" s="406"/>
      <c r="S21" s="407"/>
      <c r="T21" s="407"/>
      <c r="U21" s="407"/>
      <c r="V21" s="407"/>
      <c r="W21" s="407"/>
      <c r="X21" s="407"/>
      <c r="Y21" s="364"/>
      <c r="Z21" s="364"/>
      <c r="AA21" s="364" t="s">
        <v>72</v>
      </c>
      <c r="AB21" s="365">
        <v>25</v>
      </c>
      <c r="AC21" s="365">
        <v>15</v>
      </c>
      <c r="AD21" s="365">
        <v>10</v>
      </c>
      <c r="AE21" s="365">
        <v>6</v>
      </c>
      <c r="AF21" s="365">
        <v>3</v>
      </c>
      <c r="AG21" s="365">
        <v>1</v>
      </c>
      <c r="AH21" s="365">
        <v>0</v>
      </c>
      <c r="AI21" s="527"/>
      <c r="AJ21" s="527"/>
      <c r="AK21" s="527"/>
      <c r="AL21" s="407"/>
      <c r="AM21" s="407"/>
      <c r="AN21" s="407"/>
      <c r="AO21" s="407"/>
      <c r="AP21" s="407"/>
      <c r="AQ21" s="407"/>
      <c r="AR21" s="407"/>
      <c r="AS21" s="407"/>
    </row>
    <row r="22" spans="1:45" s="408" customFormat="1" ht="9.6" customHeight="1" x14ac:dyDescent="0.25">
      <c r="A22" s="571"/>
      <c r="B22" s="403"/>
      <c r="C22" s="403"/>
      <c r="D22" s="403"/>
      <c r="E22" s="548"/>
      <c r="F22" s="403"/>
      <c r="G22" s="403"/>
      <c r="H22" s="403"/>
      <c r="I22" s="403"/>
      <c r="J22" s="548"/>
      <c r="K22" s="403"/>
      <c r="L22" s="403"/>
      <c r="M22" s="403"/>
      <c r="N22" s="405"/>
      <c r="O22" s="405"/>
      <c r="P22" s="405"/>
      <c r="Q22" s="405"/>
      <c r="R22" s="406"/>
      <c r="S22" s="407"/>
      <c r="T22" s="407"/>
      <c r="U22" s="407"/>
      <c r="V22" s="407"/>
      <c r="W22" s="407"/>
      <c r="X22" s="407"/>
      <c r="Y22" s="364"/>
      <c r="Z22" s="364"/>
      <c r="AA22" s="364" t="s">
        <v>73</v>
      </c>
      <c r="AB22" s="365">
        <v>15</v>
      </c>
      <c r="AC22" s="365">
        <v>10</v>
      </c>
      <c r="AD22" s="365">
        <v>6</v>
      </c>
      <c r="AE22" s="365">
        <v>3</v>
      </c>
      <c r="AF22" s="365">
        <v>1</v>
      </c>
      <c r="AG22" s="365">
        <v>0</v>
      </c>
      <c r="AH22" s="365">
        <v>0</v>
      </c>
      <c r="AI22" s="527"/>
      <c r="AJ22" s="527"/>
      <c r="AK22" s="527"/>
      <c r="AL22" s="407"/>
      <c r="AM22" s="407"/>
      <c r="AN22" s="407"/>
      <c r="AO22" s="407"/>
      <c r="AP22" s="407"/>
      <c r="AQ22" s="407"/>
      <c r="AR22" s="407"/>
      <c r="AS22" s="407"/>
    </row>
    <row r="23" spans="1:45" s="408" customFormat="1" ht="9.6" customHeight="1" x14ac:dyDescent="0.25">
      <c r="A23" s="572"/>
      <c r="B23" s="548"/>
      <c r="C23" s="548"/>
      <c r="D23" s="548"/>
      <c r="E23" s="548"/>
      <c r="F23" s="403"/>
      <c r="G23" s="403"/>
      <c r="H23" s="407"/>
      <c r="I23" s="573"/>
      <c r="J23" s="548"/>
      <c r="K23" s="403"/>
      <c r="L23" s="403"/>
      <c r="M23" s="403"/>
      <c r="N23" s="405"/>
      <c r="O23" s="405"/>
      <c r="P23" s="405"/>
      <c r="Q23" s="405"/>
      <c r="R23" s="406"/>
      <c r="S23" s="407"/>
      <c r="T23" s="407"/>
      <c r="U23" s="407"/>
      <c r="V23" s="407"/>
      <c r="W23" s="407"/>
      <c r="X23" s="407"/>
      <c r="Y23" s="364"/>
      <c r="Z23" s="364"/>
      <c r="AA23" s="364" t="s">
        <v>74</v>
      </c>
      <c r="AB23" s="365">
        <v>10</v>
      </c>
      <c r="AC23" s="365">
        <v>6</v>
      </c>
      <c r="AD23" s="365">
        <v>3</v>
      </c>
      <c r="AE23" s="365">
        <v>1</v>
      </c>
      <c r="AF23" s="365">
        <v>0</v>
      </c>
      <c r="AG23" s="365">
        <v>0</v>
      </c>
      <c r="AH23" s="365">
        <v>0</v>
      </c>
      <c r="AI23" s="527"/>
      <c r="AJ23" s="527"/>
      <c r="AK23" s="527"/>
      <c r="AL23" s="407"/>
      <c r="AM23" s="407"/>
      <c r="AN23" s="407"/>
      <c r="AO23" s="407"/>
      <c r="AP23" s="407"/>
      <c r="AQ23" s="407"/>
      <c r="AR23" s="407"/>
      <c r="AS23" s="407"/>
    </row>
    <row r="24" spans="1:45" s="408" customFormat="1" ht="9.6" customHeight="1" x14ac:dyDescent="0.25">
      <c r="A24" s="572"/>
      <c r="B24" s="403"/>
      <c r="C24" s="403"/>
      <c r="D24" s="403"/>
      <c r="E24" s="548"/>
      <c r="F24" s="403"/>
      <c r="G24" s="403"/>
      <c r="H24" s="403"/>
      <c r="I24" s="403"/>
      <c r="J24" s="548"/>
      <c r="K24" s="403"/>
      <c r="L24" s="574"/>
      <c r="M24" s="403"/>
      <c r="N24" s="405"/>
      <c r="O24" s="405"/>
      <c r="P24" s="405"/>
      <c r="Q24" s="405"/>
      <c r="R24" s="406"/>
      <c r="S24" s="407"/>
      <c r="T24" s="407"/>
      <c r="U24" s="407"/>
      <c r="V24" s="407"/>
      <c r="W24" s="407"/>
      <c r="X24" s="407"/>
      <c r="Y24" s="364"/>
      <c r="Z24" s="364"/>
      <c r="AA24" s="364" t="s">
        <v>75</v>
      </c>
      <c r="AB24" s="365">
        <v>6</v>
      </c>
      <c r="AC24" s="365">
        <v>3</v>
      </c>
      <c r="AD24" s="365">
        <v>1</v>
      </c>
      <c r="AE24" s="365">
        <v>0</v>
      </c>
      <c r="AF24" s="365">
        <v>0</v>
      </c>
      <c r="AG24" s="365">
        <v>0</v>
      </c>
      <c r="AH24" s="365">
        <v>0</v>
      </c>
      <c r="AI24" s="527"/>
      <c r="AJ24" s="527"/>
      <c r="AK24" s="527"/>
      <c r="AL24" s="407"/>
      <c r="AM24" s="407"/>
      <c r="AN24" s="407"/>
      <c r="AO24" s="407"/>
      <c r="AP24" s="407"/>
      <c r="AQ24" s="407"/>
      <c r="AR24" s="407"/>
      <c r="AS24" s="407"/>
    </row>
    <row r="25" spans="1:45" s="408" customFormat="1" ht="9.6" customHeight="1" x14ac:dyDescent="0.25">
      <c r="A25" s="572"/>
      <c r="B25" s="548"/>
      <c r="C25" s="548"/>
      <c r="D25" s="548"/>
      <c r="E25" s="548"/>
      <c r="F25" s="403"/>
      <c r="G25" s="403"/>
      <c r="H25" s="407"/>
      <c r="I25" s="403"/>
      <c r="J25" s="548"/>
      <c r="K25" s="573"/>
      <c r="L25" s="548"/>
      <c r="M25" s="403"/>
      <c r="N25" s="405"/>
      <c r="O25" s="405"/>
      <c r="P25" s="405"/>
      <c r="Q25" s="405"/>
      <c r="R25" s="406"/>
      <c r="S25" s="407"/>
      <c r="T25" s="407"/>
      <c r="U25" s="407"/>
      <c r="V25" s="407"/>
      <c r="W25" s="407"/>
      <c r="X25" s="407"/>
      <c r="Y25" s="364"/>
      <c r="Z25" s="364"/>
      <c r="AA25" s="364" t="s">
        <v>80</v>
      </c>
      <c r="AB25" s="365">
        <v>3</v>
      </c>
      <c r="AC25" s="365">
        <v>2</v>
      </c>
      <c r="AD25" s="365">
        <v>1</v>
      </c>
      <c r="AE25" s="365">
        <v>0</v>
      </c>
      <c r="AF25" s="365">
        <v>0</v>
      </c>
      <c r="AG25" s="365">
        <v>0</v>
      </c>
      <c r="AH25" s="365">
        <v>0</v>
      </c>
      <c r="AI25" s="527"/>
      <c r="AJ25" s="527"/>
      <c r="AK25" s="527"/>
      <c r="AL25" s="407"/>
      <c r="AM25" s="407"/>
      <c r="AN25" s="407"/>
      <c r="AO25" s="407"/>
      <c r="AP25" s="407"/>
      <c r="AQ25" s="407"/>
      <c r="AR25" s="407"/>
      <c r="AS25" s="407"/>
    </row>
    <row r="26" spans="1:45" s="408" customFormat="1" ht="9.6" customHeight="1" x14ac:dyDescent="0.25">
      <c r="A26" s="572"/>
      <c r="B26" s="403"/>
      <c r="C26" s="403"/>
      <c r="D26" s="403"/>
      <c r="E26" s="548"/>
      <c r="F26" s="403"/>
      <c r="G26" s="403"/>
      <c r="H26" s="403"/>
      <c r="I26" s="403"/>
      <c r="J26" s="548"/>
      <c r="K26" s="403"/>
      <c r="L26" s="403"/>
      <c r="M26" s="403"/>
      <c r="N26" s="405"/>
      <c r="O26" s="405"/>
      <c r="P26" s="405"/>
      <c r="Q26" s="405"/>
      <c r="R26" s="406"/>
      <c r="S26" s="575"/>
      <c r="T26" s="407"/>
      <c r="U26" s="407"/>
      <c r="V26" s="407"/>
      <c r="W26" s="407"/>
      <c r="X26" s="407"/>
      <c r="Y26" s="366"/>
      <c r="Z26" s="366"/>
      <c r="AA26" s="366"/>
      <c r="AB26" s="366"/>
      <c r="AC26" s="366"/>
      <c r="AD26" s="366"/>
      <c r="AE26" s="366"/>
      <c r="AF26" s="366"/>
      <c r="AG26" s="366"/>
      <c r="AH26" s="366"/>
      <c r="AI26" s="527"/>
      <c r="AJ26" s="527"/>
      <c r="AK26" s="527"/>
      <c r="AL26" s="407"/>
      <c r="AM26" s="407"/>
      <c r="AN26" s="407"/>
      <c r="AO26" s="407"/>
      <c r="AP26" s="407"/>
      <c r="AQ26" s="407"/>
      <c r="AR26" s="407"/>
      <c r="AS26" s="407"/>
    </row>
    <row r="27" spans="1:45" s="408" customFormat="1" ht="9.6" customHeight="1" x14ac:dyDescent="0.25">
      <c r="A27" s="572"/>
      <c r="B27" s="548"/>
      <c r="C27" s="548"/>
      <c r="D27" s="548"/>
      <c r="E27" s="548"/>
      <c r="F27" s="403"/>
      <c r="G27" s="403"/>
      <c r="H27" s="407"/>
      <c r="I27" s="573"/>
      <c r="J27" s="548"/>
      <c r="K27" s="403"/>
      <c r="L27" s="403"/>
      <c r="M27" s="403"/>
      <c r="N27" s="405"/>
      <c r="O27" s="405"/>
      <c r="P27" s="405"/>
      <c r="Q27" s="405"/>
      <c r="R27" s="406"/>
      <c r="S27" s="407"/>
      <c r="T27" s="407"/>
      <c r="U27" s="407"/>
      <c r="V27" s="407"/>
      <c r="W27" s="407"/>
      <c r="X27" s="407"/>
      <c r="Y27" s="366"/>
      <c r="Z27" s="366"/>
      <c r="AA27" s="366"/>
      <c r="AB27" s="366"/>
      <c r="AC27" s="366"/>
      <c r="AD27" s="366"/>
      <c r="AE27" s="366"/>
      <c r="AF27" s="366"/>
      <c r="AG27" s="366"/>
      <c r="AH27" s="366"/>
      <c r="AI27" s="527"/>
      <c r="AJ27" s="527"/>
      <c r="AK27" s="527"/>
      <c r="AL27" s="407"/>
      <c r="AM27" s="407"/>
      <c r="AN27" s="407"/>
      <c r="AO27" s="407"/>
      <c r="AP27" s="407"/>
      <c r="AQ27" s="407"/>
      <c r="AR27" s="407"/>
      <c r="AS27" s="407"/>
    </row>
    <row r="28" spans="1:45" s="408" customFormat="1" ht="9.6" customHeight="1" x14ac:dyDescent="0.25">
      <c r="A28" s="572"/>
      <c r="B28" s="403"/>
      <c r="C28" s="403"/>
      <c r="D28" s="403"/>
      <c r="E28" s="548"/>
      <c r="F28" s="403"/>
      <c r="G28" s="403"/>
      <c r="H28" s="403"/>
      <c r="I28" s="403"/>
      <c r="J28" s="548"/>
      <c r="K28" s="403"/>
      <c r="L28" s="403"/>
      <c r="M28" s="403"/>
      <c r="N28" s="405"/>
      <c r="O28" s="405"/>
      <c r="P28" s="405"/>
      <c r="Q28" s="405"/>
      <c r="R28" s="406"/>
      <c r="S28" s="407"/>
      <c r="T28" s="407"/>
      <c r="U28" s="407"/>
      <c r="V28" s="407"/>
      <c r="W28" s="407"/>
      <c r="X28" s="407"/>
      <c r="Y28" s="407"/>
      <c r="Z28" s="407"/>
      <c r="AA28" s="407"/>
      <c r="AB28" s="407"/>
      <c r="AC28" s="407"/>
      <c r="AD28" s="407"/>
      <c r="AE28" s="407"/>
      <c r="AF28" s="407"/>
      <c r="AG28" s="407"/>
      <c r="AH28" s="407"/>
      <c r="AI28" s="451"/>
      <c r="AJ28" s="451"/>
      <c r="AK28" s="451"/>
      <c r="AL28" s="407"/>
      <c r="AM28" s="407"/>
      <c r="AN28" s="407"/>
      <c r="AO28" s="407"/>
      <c r="AP28" s="407"/>
      <c r="AQ28" s="407"/>
      <c r="AR28" s="407"/>
      <c r="AS28" s="407"/>
    </row>
    <row r="29" spans="1:45" s="408" customFormat="1" ht="9.6" customHeight="1" x14ac:dyDescent="0.25">
      <c r="A29" s="572"/>
      <c r="B29" s="548"/>
      <c r="C29" s="548"/>
      <c r="D29" s="548"/>
      <c r="E29" s="548"/>
      <c r="F29" s="403"/>
      <c r="G29" s="403"/>
      <c r="H29" s="407"/>
      <c r="I29" s="403"/>
      <c r="J29" s="548"/>
      <c r="K29" s="403"/>
      <c r="L29" s="403"/>
      <c r="M29" s="573"/>
      <c r="N29" s="548"/>
      <c r="O29" s="403"/>
      <c r="P29" s="405"/>
      <c r="Q29" s="405"/>
      <c r="R29" s="406"/>
      <c r="S29" s="407"/>
      <c r="T29" s="407"/>
      <c r="U29" s="407"/>
      <c r="V29" s="407"/>
      <c r="W29" s="407"/>
      <c r="X29" s="407"/>
      <c r="Y29" s="407"/>
      <c r="Z29" s="407"/>
      <c r="AA29" s="407"/>
      <c r="AB29" s="407"/>
      <c r="AC29" s="407"/>
      <c r="AD29" s="407"/>
      <c r="AE29" s="407"/>
      <c r="AF29" s="407"/>
      <c r="AG29" s="407"/>
      <c r="AH29" s="407"/>
      <c r="AI29" s="451"/>
      <c r="AJ29" s="451"/>
      <c r="AK29" s="451"/>
      <c r="AL29" s="407"/>
      <c r="AM29" s="407"/>
      <c r="AN29" s="407"/>
      <c r="AO29" s="407"/>
      <c r="AP29" s="407"/>
      <c r="AQ29" s="407"/>
      <c r="AR29" s="407"/>
      <c r="AS29" s="407"/>
    </row>
    <row r="30" spans="1:45" s="408" customFormat="1" ht="9.6" customHeight="1" x14ac:dyDescent="0.25">
      <c r="A30" s="572"/>
      <c r="B30" s="403"/>
      <c r="C30" s="403"/>
      <c r="D30" s="403"/>
      <c r="E30" s="548"/>
      <c r="F30" s="403"/>
      <c r="G30" s="403"/>
      <c r="H30" s="403"/>
      <c r="I30" s="403"/>
      <c r="J30" s="548"/>
      <c r="K30" s="403"/>
      <c r="L30" s="403"/>
      <c r="M30" s="403"/>
      <c r="N30" s="405"/>
      <c r="O30" s="403"/>
      <c r="P30" s="405"/>
      <c r="Q30" s="405"/>
      <c r="R30" s="406"/>
      <c r="S30" s="407"/>
      <c r="T30" s="407"/>
      <c r="U30" s="407"/>
      <c r="V30" s="407"/>
      <c r="W30" s="407"/>
      <c r="X30" s="407"/>
      <c r="Y30" s="407"/>
      <c r="Z30" s="407"/>
      <c r="AA30" s="407"/>
      <c r="AB30" s="407"/>
      <c r="AC30" s="407"/>
      <c r="AD30" s="407"/>
      <c r="AE30" s="407"/>
      <c r="AF30" s="407"/>
      <c r="AG30" s="407"/>
      <c r="AH30" s="407"/>
      <c r="AI30" s="451"/>
      <c r="AJ30" s="451"/>
      <c r="AK30" s="451"/>
      <c r="AL30" s="407"/>
      <c r="AM30" s="407"/>
      <c r="AN30" s="407"/>
      <c r="AO30" s="407"/>
      <c r="AP30" s="407"/>
      <c r="AQ30" s="407"/>
      <c r="AR30" s="407"/>
      <c r="AS30" s="407"/>
    </row>
    <row r="31" spans="1:45" s="408" customFormat="1" ht="9.6" customHeight="1" x14ac:dyDescent="0.25">
      <c r="A31" s="572"/>
      <c r="B31" s="548"/>
      <c r="C31" s="548"/>
      <c r="D31" s="548"/>
      <c r="E31" s="548"/>
      <c r="F31" s="403"/>
      <c r="G31" s="403"/>
      <c r="H31" s="407"/>
      <c r="I31" s="573"/>
      <c r="J31" s="548"/>
      <c r="K31" s="403"/>
      <c r="L31" s="403"/>
      <c r="M31" s="403"/>
      <c r="N31" s="405"/>
      <c r="O31" s="405"/>
      <c r="P31" s="405"/>
      <c r="Q31" s="405"/>
      <c r="R31" s="406"/>
      <c r="S31" s="407"/>
      <c r="T31" s="407"/>
      <c r="U31" s="407"/>
      <c r="V31" s="407"/>
      <c r="W31" s="407"/>
      <c r="X31" s="407"/>
      <c r="Y31" s="407"/>
      <c r="Z31" s="407"/>
      <c r="AA31" s="407"/>
      <c r="AB31" s="407"/>
      <c r="AC31" s="407"/>
      <c r="AD31" s="407"/>
      <c r="AE31" s="407"/>
      <c r="AF31" s="407"/>
      <c r="AG31" s="407"/>
      <c r="AH31" s="407"/>
      <c r="AI31" s="451"/>
      <c r="AJ31" s="451"/>
      <c r="AK31" s="451"/>
      <c r="AL31" s="407"/>
      <c r="AM31" s="407"/>
      <c r="AN31" s="407"/>
      <c r="AO31" s="407"/>
      <c r="AP31" s="407"/>
      <c r="AQ31" s="407"/>
      <c r="AR31" s="407"/>
      <c r="AS31" s="407"/>
    </row>
    <row r="32" spans="1:45" s="408" customFormat="1" ht="9.6" customHeight="1" x14ac:dyDescent="0.25">
      <c r="A32" s="572"/>
      <c r="B32" s="403"/>
      <c r="C32" s="403"/>
      <c r="D32" s="403"/>
      <c r="E32" s="548"/>
      <c r="F32" s="403"/>
      <c r="G32" s="403"/>
      <c r="H32" s="403"/>
      <c r="I32" s="403"/>
      <c r="J32" s="548"/>
      <c r="K32" s="403"/>
      <c r="L32" s="574"/>
      <c r="M32" s="403"/>
      <c r="N32" s="405"/>
      <c r="O32" s="405"/>
      <c r="P32" s="405"/>
      <c r="Q32" s="405"/>
      <c r="R32" s="406"/>
      <c r="S32" s="407"/>
      <c r="T32" s="407"/>
      <c r="U32" s="407"/>
      <c r="V32" s="407"/>
      <c r="W32" s="407"/>
      <c r="X32" s="407"/>
      <c r="Y32" s="407"/>
      <c r="Z32" s="407"/>
      <c r="AA32" s="407"/>
      <c r="AB32" s="407"/>
      <c r="AC32" s="407"/>
      <c r="AD32" s="407"/>
      <c r="AE32" s="407"/>
      <c r="AF32" s="407"/>
      <c r="AG32" s="407"/>
      <c r="AH32" s="407"/>
      <c r="AI32" s="451"/>
      <c r="AJ32" s="451"/>
      <c r="AK32" s="451"/>
      <c r="AL32" s="407"/>
      <c r="AM32" s="407"/>
      <c r="AN32" s="407"/>
      <c r="AO32" s="407"/>
      <c r="AP32" s="407"/>
      <c r="AQ32" s="407"/>
      <c r="AR32" s="407"/>
      <c r="AS32" s="407"/>
    </row>
    <row r="33" spans="1:45" s="408" customFormat="1" ht="9.6" customHeight="1" x14ac:dyDescent="0.25">
      <c r="A33" s="572"/>
      <c r="B33" s="548"/>
      <c r="C33" s="548"/>
      <c r="D33" s="548"/>
      <c r="E33" s="548"/>
      <c r="F33" s="403"/>
      <c r="G33" s="403"/>
      <c r="H33" s="407"/>
      <c r="I33" s="403"/>
      <c r="J33" s="548"/>
      <c r="K33" s="573"/>
      <c r="L33" s="548"/>
      <c r="M33" s="403"/>
      <c r="N33" s="405"/>
      <c r="O33" s="405"/>
      <c r="P33" s="405"/>
      <c r="Q33" s="405"/>
      <c r="R33" s="406"/>
      <c r="S33" s="407"/>
      <c r="T33" s="407"/>
      <c r="U33" s="407"/>
      <c r="V33" s="407"/>
      <c r="W33" s="407"/>
      <c r="X33" s="407"/>
      <c r="Y33" s="407"/>
      <c r="Z33" s="407"/>
      <c r="AA33" s="407"/>
      <c r="AB33" s="407"/>
      <c r="AC33" s="407"/>
      <c r="AD33" s="407"/>
      <c r="AE33" s="407"/>
      <c r="AF33" s="407"/>
      <c r="AG33" s="407"/>
      <c r="AH33" s="407"/>
      <c r="AI33" s="451"/>
      <c r="AJ33" s="451"/>
      <c r="AK33" s="451"/>
      <c r="AL33" s="407"/>
      <c r="AM33" s="407"/>
      <c r="AN33" s="407"/>
      <c r="AO33" s="407"/>
      <c r="AP33" s="407"/>
      <c r="AQ33" s="407"/>
      <c r="AR33" s="407"/>
      <c r="AS33" s="407"/>
    </row>
    <row r="34" spans="1:45" s="408" customFormat="1" ht="9.6" customHeight="1" x14ac:dyDescent="0.25">
      <c r="A34" s="572"/>
      <c r="B34" s="403"/>
      <c r="C34" s="403"/>
      <c r="D34" s="403"/>
      <c r="E34" s="548"/>
      <c r="F34" s="403"/>
      <c r="G34" s="403"/>
      <c r="H34" s="403"/>
      <c r="I34" s="403"/>
      <c r="J34" s="548"/>
      <c r="K34" s="403"/>
      <c r="L34" s="403"/>
      <c r="M34" s="403"/>
      <c r="N34" s="405"/>
      <c r="O34" s="405"/>
      <c r="P34" s="405"/>
      <c r="Q34" s="405"/>
      <c r="R34" s="406"/>
      <c r="S34" s="407"/>
      <c r="T34" s="407"/>
      <c r="U34" s="407"/>
      <c r="V34" s="407"/>
      <c r="W34" s="407"/>
      <c r="X34" s="407"/>
      <c r="Y34" s="407"/>
      <c r="Z34" s="407"/>
      <c r="AA34" s="407"/>
      <c r="AB34" s="407"/>
      <c r="AC34" s="407"/>
      <c r="AD34" s="407"/>
      <c r="AE34" s="407"/>
      <c r="AF34" s="407"/>
      <c r="AG34" s="407"/>
      <c r="AH34" s="407"/>
      <c r="AI34" s="451"/>
      <c r="AJ34" s="451"/>
      <c r="AK34" s="451"/>
      <c r="AL34" s="407"/>
      <c r="AM34" s="407"/>
      <c r="AN34" s="407"/>
      <c r="AO34" s="407"/>
      <c r="AP34" s="407"/>
      <c r="AQ34" s="407"/>
      <c r="AR34" s="407"/>
      <c r="AS34" s="407"/>
    </row>
    <row r="35" spans="1:45" s="408" customFormat="1" ht="9.6" customHeight="1" x14ac:dyDescent="0.25">
      <c r="A35" s="572"/>
      <c r="B35" s="548"/>
      <c r="C35" s="548"/>
      <c r="D35" s="548"/>
      <c r="E35" s="548"/>
      <c r="F35" s="403"/>
      <c r="G35" s="403"/>
      <c r="H35" s="407"/>
      <c r="I35" s="573"/>
      <c r="J35" s="548"/>
      <c r="K35" s="403"/>
      <c r="L35" s="403"/>
      <c r="M35" s="403"/>
      <c r="N35" s="405"/>
      <c r="O35" s="405"/>
      <c r="P35" s="405"/>
      <c r="Q35" s="405"/>
      <c r="R35" s="406"/>
      <c r="S35" s="407"/>
      <c r="T35" s="407"/>
      <c r="U35" s="407"/>
      <c r="V35" s="407"/>
      <c r="W35" s="407"/>
      <c r="X35" s="407"/>
      <c r="Y35" s="407"/>
      <c r="Z35" s="407"/>
      <c r="AA35" s="407"/>
      <c r="AB35" s="407"/>
      <c r="AC35" s="407"/>
      <c r="AD35" s="407"/>
      <c r="AE35" s="407"/>
      <c r="AF35" s="407"/>
      <c r="AG35" s="407"/>
      <c r="AH35" s="407"/>
      <c r="AI35" s="451"/>
      <c r="AJ35" s="451"/>
      <c r="AK35" s="451"/>
      <c r="AL35" s="407"/>
      <c r="AM35" s="407"/>
      <c r="AN35" s="407"/>
      <c r="AO35" s="407"/>
      <c r="AP35" s="407"/>
      <c r="AQ35" s="407"/>
      <c r="AR35" s="407"/>
      <c r="AS35" s="407"/>
    </row>
    <row r="36" spans="1:45" s="408" customFormat="1" ht="9.6" customHeight="1" x14ac:dyDescent="0.25">
      <c r="A36" s="571"/>
      <c r="B36" s="403"/>
      <c r="C36" s="403"/>
      <c r="D36" s="403"/>
      <c r="E36" s="548"/>
      <c r="F36" s="403"/>
      <c r="G36" s="403"/>
      <c r="H36" s="403"/>
      <c r="I36" s="403"/>
      <c r="J36" s="548"/>
      <c r="K36" s="403"/>
      <c r="L36" s="403"/>
      <c r="M36" s="403"/>
      <c r="N36" s="403"/>
      <c r="O36" s="403"/>
      <c r="P36" s="403"/>
      <c r="Q36" s="405"/>
      <c r="R36" s="406"/>
      <c r="S36" s="407"/>
      <c r="T36" s="407"/>
      <c r="U36" s="407"/>
      <c r="V36" s="407"/>
      <c r="W36" s="407"/>
      <c r="X36" s="407"/>
      <c r="Y36" s="407"/>
      <c r="Z36" s="407"/>
      <c r="AA36" s="407"/>
      <c r="AB36" s="407"/>
      <c r="AC36" s="407"/>
      <c r="AD36" s="407"/>
      <c r="AE36" s="407"/>
      <c r="AF36" s="407"/>
      <c r="AG36" s="407"/>
      <c r="AH36" s="407"/>
      <c r="AI36" s="451"/>
      <c r="AJ36" s="451"/>
      <c r="AK36" s="451"/>
      <c r="AL36" s="407"/>
      <c r="AM36" s="407"/>
      <c r="AN36" s="407"/>
      <c r="AO36" s="407"/>
      <c r="AP36" s="407"/>
      <c r="AQ36" s="407"/>
      <c r="AR36" s="407"/>
      <c r="AS36" s="407"/>
    </row>
    <row r="37" spans="1:45" s="408" customFormat="1" ht="9.6" customHeight="1" x14ac:dyDescent="0.25">
      <c r="A37" s="572"/>
      <c r="B37" s="548"/>
      <c r="C37" s="548"/>
      <c r="D37" s="548"/>
      <c r="E37" s="548"/>
      <c r="F37" s="576"/>
      <c r="G37" s="576"/>
      <c r="H37" s="577"/>
      <c r="I37" s="544"/>
      <c r="J37" s="559"/>
      <c r="K37" s="544"/>
      <c r="L37" s="544"/>
      <c r="M37" s="544"/>
      <c r="N37" s="561"/>
      <c r="O37" s="561"/>
      <c r="P37" s="561"/>
      <c r="Q37" s="405"/>
      <c r="R37" s="406"/>
      <c r="S37" s="407"/>
      <c r="T37" s="407"/>
      <c r="U37" s="407"/>
      <c r="V37" s="407"/>
      <c r="W37" s="407"/>
      <c r="X37" s="407"/>
      <c r="Y37" s="407"/>
      <c r="Z37" s="407"/>
      <c r="AA37" s="407"/>
      <c r="AB37" s="407"/>
      <c r="AC37" s="407"/>
      <c r="AD37" s="407"/>
      <c r="AE37" s="407"/>
      <c r="AF37" s="407"/>
      <c r="AG37" s="407"/>
      <c r="AH37" s="407"/>
      <c r="AI37" s="451"/>
      <c r="AJ37" s="451"/>
      <c r="AK37" s="451"/>
      <c r="AL37" s="407"/>
      <c r="AM37" s="407"/>
      <c r="AN37" s="407"/>
      <c r="AO37" s="407"/>
      <c r="AP37" s="407"/>
      <c r="AQ37" s="407"/>
      <c r="AR37" s="407"/>
      <c r="AS37" s="407"/>
    </row>
    <row r="38" spans="1:45" s="408" customFormat="1" ht="9.6" customHeight="1" x14ac:dyDescent="0.25">
      <c r="A38" s="571"/>
      <c r="B38" s="403"/>
      <c r="C38" s="403"/>
      <c r="D38" s="403"/>
      <c r="E38" s="548"/>
      <c r="F38" s="403"/>
      <c r="G38" s="403"/>
      <c r="H38" s="403"/>
      <c r="I38" s="403"/>
      <c r="J38" s="548"/>
      <c r="K38" s="403"/>
      <c r="L38" s="403"/>
      <c r="M38" s="403"/>
      <c r="N38" s="405"/>
      <c r="O38" s="405"/>
      <c r="P38" s="405"/>
      <c r="Q38" s="405"/>
      <c r="R38" s="406"/>
      <c r="S38" s="407"/>
      <c r="T38" s="407"/>
      <c r="U38" s="407"/>
      <c r="V38" s="407"/>
      <c r="W38" s="407"/>
      <c r="X38" s="407"/>
      <c r="Y38" s="407"/>
      <c r="Z38" s="407"/>
      <c r="AA38" s="407"/>
      <c r="AB38" s="407"/>
      <c r="AC38" s="407"/>
      <c r="AD38" s="407"/>
      <c r="AE38" s="407"/>
      <c r="AF38" s="407"/>
      <c r="AG38" s="407"/>
      <c r="AH38" s="407"/>
      <c r="AI38" s="451"/>
      <c r="AJ38" s="451"/>
      <c r="AK38" s="451"/>
      <c r="AL38" s="407"/>
      <c r="AM38" s="407"/>
      <c r="AN38" s="407"/>
      <c r="AO38" s="407"/>
      <c r="AP38" s="407"/>
      <c r="AQ38" s="407"/>
      <c r="AR38" s="407"/>
      <c r="AS38" s="407"/>
    </row>
    <row r="39" spans="1:45" s="408" customFormat="1" ht="9.6" customHeight="1" x14ac:dyDescent="0.25">
      <c r="A39" s="572"/>
      <c r="B39" s="548"/>
      <c r="C39" s="548"/>
      <c r="D39" s="548"/>
      <c r="E39" s="548"/>
      <c r="F39" s="403"/>
      <c r="G39" s="403"/>
      <c r="H39" s="407"/>
      <c r="I39" s="573"/>
      <c r="J39" s="548"/>
      <c r="K39" s="403"/>
      <c r="L39" s="403"/>
      <c r="M39" s="403"/>
      <c r="N39" s="405"/>
      <c r="O39" s="405"/>
      <c r="P39" s="405"/>
      <c r="Q39" s="405"/>
      <c r="R39" s="406"/>
      <c r="S39" s="407"/>
      <c r="T39" s="407"/>
      <c r="U39" s="407"/>
      <c r="V39" s="407"/>
      <c r="W39" s="407"/>
      <c r="X39" s="407"/>
      <c r="Y39" s="407"/>
      <c r="Z39" s="407"/>
      <c r="AA39" s="407"/>
      <c r="AB39" s="407"/>
      <c r="AC39" s="407"/>
      <c r="AD39" s="407"/>
      <c r="AE39" s="407"/>
      <c r="AF39" s="407"/>
      <c r="AG39" s="407"/>
      <c r="AH39" s="407"/>
      <c r="AI39" s="451"/>
      <c r="AJ39" s="451"/>
      <c r="AK39" s="451"/>
      <c r="AL39" s="407"/>
      <c r="AM39" s="407"/>
      <c r="AN39" s="407"/>
      <c r="AO39" s="407"/>
      <c r="AP39" s="407"/>
      <c r="AQ39" s="407"/>
      <c r="AR39" s="407"/>
      <c r="AS39" s="407"/>
    </row>
    <row r="40" spans="1:45" s="408" customFormat="1" ht="9.6" customHeight="1" x14ac:dyDescent="0.25">
      <c r="A40" s="572"/>
      <c r="B40" s="403"/>
      <c r="C40" s="403"/>
      <c r="D40" s="403"/>
      <c r="E40" s="548"/>
      <c r="F40" s="403"/>
      <c r="G40" s="403"/>
      <c r="H40" s="403"/>
      <c r="I40" s="403"/>
      <c r="J40" s="548"/>
      <c r="K40" s="403"/>
      <c r="L40" s="574"/>
      <c r="M40" s="403"/>
      <c r="N40" s="405"/>
      <c r="O40" s="405"/>
      <c r="P40" s="405"/>
      <c r="Q40" s="405"/>
      <c r="R40" s="406"/>
      <c r="S40" s="407"/>
      <c r="T40" s="407"/>
      <c r="U40" s="407"/>
      <c r="V40" s="407"/>
      <c r="W40" s="407"/>
      <c r="X40" s="407"/>
      <c r="Y40" s="407"/>
      <c r="Z40" s="407"/>
      <c r="AA40" s="407"/>
      <c r="AB40" s="407"/>
      <c r="AC40" s="407"/>
      <c r="AD40" s="407"/>
      <c r="AE40" s="407"/>
      <c r="AF40" s="407"/>
      <c r="AG40" s="407"/>
      <c r="AH40" s="407"/>
      <c r="AI40" s="451"/>
      <c r="AJ40" s="451"/>
      <c r="AK40" s="451"/>
      <c r="AL40" s="407"/>
      <c r="AM40" s="407"/>
      <c r="AN40" s="407"/>
      <c r="AO40" s="407"/>
      <c r="AP40" s="407"/>
      <c r="AQ40" s="407"/>
      <c r="AR40" s="407"/>
      <c r="AS40" s="407"/>
    </row>
    <row r="41" spans="1:45" s="408" customFormat="1" ht="9.6" customHeight="1" x14ac:dyDescent="0.25">
      <c r="A41" s="572"/>
      <c r="B41" s="548"/>
      <c r="C41" s="548"/>
      <c r="D41" s="548"/>
      <c r="E41" s="548"/>
      <c r="F41" s="403"/>
      <c r="G41" s="403"/>
      <c r="H41" s="407"/>
      <c r="I41" s="403"/>
      <c r="J41" s="548"/>
      <c r="K41" s="573"/>
      <c r="L41" s="548"/>
      <c r="M41" s="403"/>
      <c r="N41" s="405"/>
      <c r="O41" s="405"/>
      <c r="P41" s="405"/>
      <c r="Q41" s="405"/>
      <c r="R41" s="406"/>
      <c r="S41" s="407"/>
      <c r="T41" s="407"/>
      <c r="U41" s="407"/>
      <c r="V41" s="407"/>
      <c r="W41" s="407"/>
      <c r="X41" s="407"/>
      <c r="Y41" s="407"/>
      <c r="Z41" s="407"/>
      <c r="AA41" s="407"/>
      <c r="AB41" s="407"/>
      <c r="AC41" s="407"/>
      <c r="AD41" s="407"/>
      <c r="AE41" s="407"/>
      <c r="AF41" s="407"/>
      <c r="AG41" s="407"/>
      <c r="AH41" s="407"/>
      <c r="AI41" s="451"/>
      <c r="AJ41" s="451"/>
      <c r="AK41" s="451"/>
      <c r="AL41" s="407"/>
      <c r="AM41" s="407"/>
      <c r="AN41" s="407"/>
      <c r="AO41" s="407"/>
      <c r="AP41" s="407"/>
      <c r="AQ41" s="407"/>
      <c r="AR41" s="407"/>
      <c r="AS41" s="407"/>
    </row>
    <row r="42" spans="1:45" s="408" customFormat="1" ht="9.6" customHeight="1" x14ac:dyDescent="0.25">
      <c r="A42" s="572"/>
      <c r="B42" s="403"/>
      <c r="C42" s="403"/>
      <c r="D42" s="403"/>
      <c r="E42" s="548"/>
      <c r="F42" s="403"/>
      <c r="G42" s="403"/>
      <c r="H42" s="403"/>
      <c r="I42" s="403"/>
      <c r="J42" s="548"/>
      <c r="K42" s="403"/>
      <c r="L42" s="403"/>
      <c r="M42" s="403"/>
      <c r="N42" s="405"/>
      <c r="O42" s="405"/>
      <c r="P42" s="405"/>
      <c r="Q42" s="405"/>
      <c r="R42" s="406"/>
      <c r="S42" s="575"/>
      <c r="T42" s="407"/>
      <c r="U42" s="407"/>
      <c r="V42" s="407"/>
      <c r="W42" s="407"/>
      <c r="X42" s="407"/>
      <c r="Y42" s="407"/>
      <c r="Z42" s="407"/>
      <c r="AA42" s="407"/>
      <c r="AB42" s="407"/>
      <c r="AC42" s="407"/>
      <c r="AD42" s="407"/>
      <c r="AE42" s="407"/>
      <c r="AF42" s="407"/>
      <c r="AG42" s="407"/>
      <c r="AH42" s="407"/>
      <c r="AI42" s="451"/>
      <c r="AJ42" s="451"/>
      <c r="AK42" s="451"/>
      <c r="AL42" s="407"/>
      <c r="AM42" s="407"/>
      <c r="AN42" s="407"/>
      <c r="AO42" s="407"/>
      <c r="AP42" s="407"/>
      <c r="AQ42" s="407"/>
      <c r="AR42" s="407"/>
      <c r="AS42" s="407"/>
    </row>
    <row r="43" spans="1:45" s="408" customFormat="1" ht="9.6" customHeight="1" x14ac:dyDescent="0.25">
      <c r="A43" s="572"/>
      <c r="B43" s="548"/>
      <c r="C43" s="548"/>
      <c r="D43" s="548"/>
      <c r="E43" s="548"/>
      <c r="F43" s="403"/>
      <c r="G43" s="403"/>
      <c r="H43" s="407"/>
      <c r="I43" s="573"/>
      <c r="J43" s="548"/>
      <c r="K43" s="403"/>
      <c r="L43" s="403"/>
      <c r="M43" s="403"/>
      <c r="N43" s="405"/>
      <c r="O43" s="405"/>
      <c r="P43" s="405"/>
      <c r="Q43" s="405"/>
      <c r="R43" s="406"/>
      <c r="S43" s="407"/>
      <c r="T43" s="407"/>
      <c r="U43" s="407"/>
      <c r="V43" s="407"/>
      <c r="W43" s="407"/>
      <c r="X43" s="407"/>
      <c r="Y43" s="407"/>
      <c r="Z43" s="407"/>
      <c r="AA43" s="407"/>
      <c r="AB43" s="407"/>
      <c r="AC43" s="407"/>
      <c r="AD43" s="407"/>
      <c r="AE43" s="407"/>
      <c r="AF43" s="407"/>
      <c r="AG43" s="407"/>
      <c r="AH43" s="407"/>
      <c r="AI43" s="451"/>
      <c r="AJ43" s="451"/>
      <c r="AK43" s="451"/>
      <c r="AL43" s="407"/>
      <c r="AM43" s="407"/>
      <c r="AN43" s="407"/>
      <c r="AO43" s="407"/>
      <c r="AP43" s="407"/>
      <c r="AQ43" s="407"/>
      <c r="AR43" s="407"/>
      <c r="AS43" s="407"/>
    </row>
    <row r="44" spans="1:45" s="408" customFormat="1" ht="9.6" customHeight="1" x14ac:dyDescent="0.25">
      <c r="A44" s="572"/>
      <c r="B44" s="403"/>
      <c r="C44" s="403"/>
      <c r="D44" s="403"/>
      <c r="E44" s="548"/>
      <c r="F44" s="403"/>
      <c r="G44" s="403"/>
      <c r="H44" s="403"/>
      <c r="I44" s="403"/>
      <c r="J44" s="548"/>
      <c r="K44" s="403"/>
      <c r="L44" s="403"/>
      <c r="M44" s="403"/>
      <c r="N44" s="405"/>
      <c r="O44" s="405"/>
      <c r="P44" s="405"/>
      <c r="Q44" s="405"/>
      <c r="R44" s="406"/>
      <c r="S44" s="407"/>
      <c r="T44" s="407"/>
      <c r="U44" s="407"/>
      <c r="V44" s="407"/>
      <c r="W44" s="407"/>
      <c r="X44" s="407"/>
      <c r="Y44" s="407"/>
      <c r="Z44" s="407"/>
      <c r="AA44" s="407"/>
      <c r="AB44" s="407"/>
      <c r="AC44" s="407"/>
      <c r="AD44" s="407"/>
      <c r="AE44" s="407"/>
      <c r="AF44" s="407"/>
      <c r="AG44" s="407"/>
      <c r="AH44" s="407"/>
      <c r="AI44" s="451"/>
      <c r="AJ44" s="451"/>
      <c r="AK44" s="451"/>
      <c r="AL44" s="407"/>
      <c r="AM44" s="407"/>
      <c r="AN44" s="407"/>
      <c r="AO44" s="407"/>
      <c r="AP44" s="407"/>
      <c r="AQ44" s="407"/>
      <c r="AR44" s="407"/>
      <c r="AS44" s="407"/>
    </row>
    <row r="45" spans="1:45" s="408" customFormat="1" ht="9.6" customHeight="1" x14ac:dyDescent="0.25">
      <c r="A45" s="572"/>
      <c r="B45" s="548"/>
      <c r="C45" s="548"/>
      <c r="D45" s="548"/>
      <c r="E45" s="548"/>
      <c r="F45" s="403"/>
      <c r="G45" s="403"/>
      <c r="H45" s="407"/>
      <c r="I45" s="403"/>
      <c r="J45" s="548"/>
      <c r="K45" s="403"/>
      <c r="L45" s="403"/>
      <c r="M45" s="573"/>
      <c r="N45" s="548"/>
      <c r="O45" s="403"/>
      <c r="P45" s="405"/>
      <c r="Q45" s="405"/>
      <c r="R45" s="406"/>
      <c r="S45" s="407"/>
      <c r="T45" s="407"/>
      <c r="U45" s="407"/>
      <c r="V45" s="407"/>
      <c r="W45" s="407"/>
      <c r="X45" s="407"/>
      <c r="Y45" s="407"/>
      <c r="Z45" s="407"/>
      <c r="AA45" s="407"/>
      <c r="AB45" s="407"/>
      <c r="AC45" s="407"/>
      <c r="AD45" s="407"/>
      <c r="AE45" s="407"/>
      <c r="AF45" s="407"/>
      <c r="AG45" s="407"/>
      <c r="AH45" s="407"/>
      <c r="AI45" s="451"/>
      <c r="AJ45" s="451"/>
      <c r="AK45" s="451"/>
      <c r="AL45" s="407"/>
      <c r="AM45" s="407"/>
      <c r="AN45" s="407"/>
      <c r="AO45" s="407"/>
      <c r="AP45" s="407"/>
      <c r="AQ45" s="407"/>
      <c r="AR45" s="407"/>
      <c r="AS45" s="407"/>
    </row>
    <row r="46" spans="1:45" s="408" customFormat="1" ht="9.6" customHeight="1" x14ac:dyDescent="0.25">
      <c r="A46" s="572"/>
      <c r="B46" s="403"/>
      <c r="C46" s="403"/>
      <c r="D46" s="403"/>
      <c r="E46" s="548"/>
      <c r="F46" s="403"/>
      <c r="G46" s="403"/>
      <c r="H46" s="403"/>
      <c r="I46" s="403"/>
      <c r="J46" s="548"/>
      <c r="K46" s="403"/>
      <c r="L46" s="403"/>
      <c r="M46" s="403"/>
      <c r="N46" s="405"/>
      <c r="O46" s="403"/>
      <c r="P46" s="405"/>
      <c r="Q46" s="405"/>
      <c r="R46" s="406"/>
      <c r="S46" s="407"/>
      <c r="T46" s="407"/>
      <c r="U46" s="407"/>
      <c r="V46" s="407"/>
      <c r="W46" s="407"/>
      <c r="X46" s="407"/>
      <c r="Y46" s="407"/>
      <c r="Z46" s="407"/>
      <c r="AA46" s="407"/>
      <c r="AB46" s="407"/>
      <c r="AC46" s="407"/>
      <c r="AD46" s="407"/>
      <c r="AE46" s="407"/>
      <c r="AF46" s="407"/>
      <c r="AG46" s="407"/>
      <c r="AH46" s="407"/>
      <c r="AI46" s="451"/>
      <c r="AJ46" s="451"/>
      <c r="AK46" s="451"/>
      <c r="AL46" s="407"/>
      <c r="AM46" s="407"/>
      <c r="AN46" s="407"/>
      <c r="AO46" s="407"/>
      <c r="AP46" s="407"/>
      <c r="AQ46" s="407"/>
      <c r="AR46" s="407"/>
      <c r="AS46" s="407"/>
    </row>
    <row r="47" spans="1:45" s="408" customFormat="1" ht="9.6" customHeight="1" x14ac:dyDescent="0.25">
      <c r="A47" s="572"/>
      <c r="B47" s="548"/>
      <c r="C47" s="548"/>
      <c r="D47" s="548"/>
      <c r="E47" s="548"/>
      <c r="F47" s="403"/>
      <c r="G47" s="403"/>
      <c r="H47" s="407"/>
      <c r="I47" s="573"/>
      <c r="J47" s="548"/>
      <c r="K47" s="403"/>
      <c r="L47" s="403"/>
      <c r="M47" s="403"/>
      <c r="N47" s="405"/>
      <c r="O47" s="405"/>
      <c r="P47" s="405"/>
      <c r="Q47" s="405"/>
      <c r="R47" s="406"/>
      <c r="S47" s="407"/>
      <c r="T47" s="407"/>
      <c r="U47" s="407"/>
      <c r="V47" s="407"/>
      <c r="W47" s="407"/>
      <c r="X47" s="407"/>
      <c r="Y47" s="407"/>
      <c r="Z47" s="407"/>
      <c r="AA47" s="407"/>
      <c r="AB47" s="407"/>
      <c r="AC47" s="407"/>
      <c r="AD47" s="407"/>
      <c r="AE47" s="407"/>
      <c r="AF47" s="407"/>
      <c r="AG47" s="407"/>
      <c r="AH47" s="407"/>
      <c r="AI47" s="451"/>
      <c r="AJ47" s="451"/>
      <c r="AK47" s="451"/>
      <c r="AL47" s="407"/>
      <c r="AM47" s="407"/>
      <c r="AN47" s="407"/>
      <c r="AO47" s="407"/>
      <c r="AP47" s="407"/>
      <c r="AQ47" s="407"/>
      <c r="AR47" s="407"/>
      <c r="AS47" s="407"/>
    </row>
    <row r="48" spans="1:45" s="408" customFormat="1" ht="9.6" customHeight="1" x14ac:dyDescent="0.25">
      <c r="A48" s="572"/>
      <c r="B48" s="403"/>
      <c r="C48" s="403"/>
      <c r="D48" s="403"/>
      <c r="E48" s="548"/>
      <c r="F48" s="403"/>
      <c r="G48" s="403"/>
      <c r="H48" s="403"/>
      <c r="I48" s="403"/>
      <c r="J48" s="548"/>
      <c r="K48" s="403"/>
      <c r="L48" s="574"/>
      <c r="M48" s="403"/>
      <c r="N48" s="405"/>
      <c r="O48" s="405"/>
      <c r="P48" s="405"/>
      <c r="Q48" s="405"/>
      <c r="R48" s="406"/>
      <c r="S48" s="407"/>
      <c r="T48" s="407"/>
      <c r="U48" s="407"/>
      <c r="V48" s="407"/>
      <c r="W48" s="407"/>
      <c r="X48" s="407"/>
      <c r="Y48" s="407"/>
      <c r="Z48" s="407"/>
      <c r="AA48" s="407"/>
      <c r="AB48" s="407"/>
      <c r="AC48" s="407"/>
      <c r="AD48" s="407"/>
      <c r="AE48" s="407"/>
      <c r="AF48" s="407"/>
      <c r="AG48" s="407"/>
      <c r="AH48" s="407"/>
      <c r="AI48" s="451"/>
      <c r="AJ48" s="451"/>
      <c r="AK48" s="451"/>
      <c r="AL48" s="407"/>
      <c r="AM48" s="407"/>
      <c r="AN48" s="407"/>
      <c r="AO48" s="407"/>
      <c r="AP48" s="407"/>
      <c r="AQ48" s="407"/>
      <c r="AR48" s="407"/>
      <c r="AS48" s="407"/>
    </row>
    <row r="49" spans="1:45" s="408" customFormat="1" ht="9.6" customHeight="1" x14ac:dyDescent="0.25">
      <c r="A49" s="572"/>
      <c r="B49" s="548"/>
      <c r="C49" s="548"/>
      <c r="D49" s="548"/>
      <c r="E49" s="548"/>
      <c r="F49" s="403"/>
      <c r="G49" s="403"/>
      <c r="H49" s="407"/>
      <c r="I49" s="403"/>
      <c r="J49" s="548"/>
      <c r="K49" s="573"/>
      <c r="L49" s="548"/>
      <c r="M49" s="403"/>
      <c r="N49" s="405"/>
      <c r="O49" s="405"/>
      <c r="P49" s="405"/>
      <c r="Q49" s="405"/>
      <c r="R49" s="406"/>
      <c r="S49" s="407"/>
      <c r="T49" s="407"/>
      <c r="U49" s="407"/>
      <c r="V49" s="407"/>
      <c r="W49" s="407"/>
      <c r="X49" s="407"/>
      <c r="Y49" s="407"/>
      <c r="Z49" s="407"/>
      <c r="AA49" s="407"/>
      <c r="AB49" s="407"/>
      <c r="AC49" s="407"/>
      <c r="AD49" s="407"/>
      <c r="AE49" s="407"/>
      <c r="AF49" s="407"/>
      <c r="AG49" s="407"/>
      <c r="AH49" s="407"/>
      <c r="AI49" s="451"/>
      <c r="AJ49" s="451"/>
      <c r="AK49" s="451"/>
      <c r="AL49" s="407"/>
      <c r="AM49" s="407"/>
      <c r="AN49" s="407"/>
      <c r="AO49" s="407"/>
      <c r="AP49" s="407"/>
      <c r="AQ49" s="407"/>
      <c r="AR49" s="407"/>
      <c r="AS49" s="407"/>
    </row>
    <row r="50" spans="1:45" s="408" customFormat="1" ht="9.6" customHeight="1" x14ac:dyDescent="0.25">
      <c r="A50" s="572"/>
      <c r="B50" s="403"/>
      <c r="C50" s="403"/>
      <c r="D50" s="403"/>
      <c r="E50" s="548"/>
      <c r="F50" s="403"/>
      <c r="G50" s="403"/>
      <c r="H50" s="403"/>
      <c r="I50" s="403"/>
      <c r="J50" s="548"/>
      <c r="K50" s="403"/>
      <c r="L50" s="403"/>
      <c r="M50" s="403"/>
      <c r="N50" s="405"/>
      <c r="O50" s="405"/>
      <c r="P50" s="405"/>
      <c r="Q50" s="405"/>
      <c r="R50" s="406"/>
      <c r="S50" s="407"/>
      <c r="T50" s="407"/>
      <c r="U50" s="407"/>
      <c r="V50" s="407"/>
      <c r="W50" s="407"/>
      <c r="X50" s="407"/>
      <c r="Y50" s="407"/>
      <c r="Z50" s="407"/>
      <c r="AA50" s="407"/>
      <c r="AB50" s="407"/>
      <c r="AC50" s="407"/>
      <c r="AD50" s="407"/>
      <c r="AE50" s="407"/>
      <c r="AF50" s="407"/>
      <c r="AG50" s="407"/>
      <c r="AH50" s="407"/>
      <c r="AI50" s="451"/>
      <c r="AJ50" s="451"/>
      <c r="AK50" s="451"/>
      <c r="AL50" s="407"/>
      <c r="AM50" s="407"/>
      <c r="AN50" s="407"/>
      <c r="AO50" s="407"/>
      <c r="AP50" s="407"/>
      <c r="AQ50" s="407"/>
      <c r="AR50" s="407"/>
      <c r="AS50" s="407"/>
    </row>
    <row r="51" spans="1:45" s="408" customFormat="1" ht="9.6" customHeight="1" x14ac:dyDescent="0.25">
      <c r="A51" s="572"/>
      <c r="B51" s="548"/>
      <c r="C51" s="548"/>
      <c r="D51" s="548"/>
      <c r="E51" s="548"/>
      <c r="F51" s="403"/>
      <c r="G51" s="403"/>
      <c r="H51" s="407"/>
      <c r="I51" s="573"/>
      <c r="J51" s="548"/>
      <c r="K51" s="403"/>
      <c r="L51" s="403"/>
      <c r="M51" s="403"/>
      <c r="N51" s="405"/>
      <c r="O51" s="405"/>
      <c r="P51" s="405"/>
      <c r="Q51" s="405"/>
      <c r="R51" s="406"/>
      <c r="S51" s="407"/>
      <c r="T51" s="407"/>
      <c r="U51" s="407"/>
      <c r="V51" s="407"/>
      <c r="W51" s="407"/>
      <c r="X51" s="407"/>
      <c r="Y51" s="407"/>
      <c r="Z51" s="407"/>
      <c r="AA51" s="407"/>
      <c r="AB51" s="407"/>
      <c r="AC51" s="407"/>
      <c r="AD51" s="407"/>
      <c r="AE51" s="407"/>
      <c r="AF51" s="407"/>
      <c r="AG51" s="407"/>
      <c r="AH51" s="407"/>
      <c r="AI51" s="451"/>
      <c r="AJ51" s="451"/>
      <c r="AK51" s="451"/>
      <c r="AL51" s="407"/>
      <c r="AM51" s="407"/>
      <c r="AN51" s="407"/>
      <c r="AO51" s="407"/>
      <c r="AP51" s="407"/>
      <c r="AQ51" s="407"/>
      <c r="AR51" s="407"/>
      <c r="AS51" s="407"/>
    </row>
    <row r="52" spans="1:45" s="408" customFormat="1" ht="9.6" customHeight="1" x14ac:dyDescent="0.25">
      <c r="A52" s="571"/>
      <c r="B52" s="403"/>
      <c r="C52" s="403"/>
      <c r="D52" s="403"/>
      <c r="E52" s="548"/>
      <c r="F52" s="578"/>
      <c r="G52" s="578"/>
      <c r="H52" s="578"/>
      <c r="I52" s="578"/>
      <c r="J52" s="548"/>
      <c r="K52" s="403"/>
      <c r="L52" s="403"/>
      <c r="M52" s="403"/>
      <c r="N52" s="403"/>
      <c r="O52" s="403"/>
      <c r="P52" s="403"/>
      <c r="Q52" s="405"/>
      <c r="R52" s="406"/>
      <c r="S52" s="407"/>
      <c r="T52" s="407"/>
      <c r="U52" s="407"/>
      <c r="V52" s="407"/>
      <c r="W52" s="407"/>
      <c r="X52" s="407"/>
      <c r="Y52" s="407"/>
      <c r="Z52" s="407"/>
      <c r="AA52" s="407"/>
      <c r="AB52" s="407"/>
      <c r="AC52" s="407"/>
      <c r="AD52" s="407"/>
      <c r="AE52" s="407"/>
      <c r="AF52" s="407"/>
      <c r="AG52" s="407"/>
      <c r="AH52" s="407"/>
      <c r="AI52" s="451"/>
      <c r="AJ52" s="451"/>
      <c r="AK52" s="451"/>
      <c r="AL52" s="407"/>
      <c r="AM52" s="407"/>
      <c r="AN52" s="407"/>
      <c r="AO52" s="407"/>
      <c r="AP52" s="407"/>
      <c r="AQ52" s="407"/>
      <c r="AR52" s="407"/>
      <c r="AS52" s="407"/>
    </row>
    <row r="53" spans="1:45" s="452" customFormat="1" ht="6.75" customHeight="1" x14ac:dyDescent="0.25">
      <c r="A53" s="446"/>
      <c r="B53" s="446"/>
      <c r="C53" s="446"/>
      <c r="D53" s="446"/>
      <c r="E53" s="446"/>
      <c r="F53" s="579"/>
      <c r="G53" s="579"/>
      <c r="H53" s="579"/>
      <c r="I53" s="579"/>
      <c r="J53" s="448"/>
      <c r="K53" s="449"/>
      <c r="L53" s="450"/>
      <c r="M53" s="449"/>
      <c r="N53" s="450"/>
      <c r="O53" s="449"/>
      <c r="P53" s="450"/>
      <c r="Q53" s="449"/>
      <c r="R53" s="450"/>
      <c r="S53" s="451"/>
      <c r="T53" s="451"/>
      <c r="U53" s="451"/>
      <c r="V53" s="451"/>
      <c r="W53" s="451"/>
      <c r="X53" s="451"/>
      <c r="Y53" s="451"/>
      <c r="Z53" s="451"/>
      <c r="AA53" s="451"/>
      <c r="AB53" s="451"/>
      <c r="AC53" s="451"/>
      <c r="AD53" s="451"/>
      <c r="AE53" s="451"/>
      <c r="AF53" s="451"/>
      <c r="AG53" s="451"/>
      <c r="AH53" s="451"/>
      <c r="AI53" s="451"/>
      <c r="AJ53" s="451"/>
      <c r="AK53" s="451"/>
      <c r="AL53" s="451"/>
      <c r="AM53" s="451"/>
      <c r="AN53" s="451"/>
      <c r="AO53" s="451"/>
      <c r="AP53" s="451"/>
      <c r="AQ53" s="451"/>
      <c r="AR53" s="451"/>
      <c r="AS53" s="451"/>
    </row>
    <row r="54" spans="1:45" s="465" customFormat="1" ht="10.5" customHeight="1" x14ac:dyDescent="0.25">
      <c r="A54" s="453" t="s">
        <v>31</v>
      </c>
      <c r="B54" s="454"/>
      <c r="C54" s="454"/>
      <c r="D54" s="455"/>
      <c r="E54" s="456" t="s">
        <v>2</v>
      </c>
      <c r="F54" s="457" t="s">
        <v>33</v>
      </c>
      <c r="G54" s="456"/>
      <c r="H54" s="458"/>
      <c r="I54" s="459"/>
      <c r="J54" s="456" t="s">
        <v>2</v>
      </c>
      <c r="K54" s="457" t="s">
        <v>40</v>
      </c>
      <c r="L54" s="460"/>
      <c r="M54" s="457" t="s">
        <v>41</v>
      </c>
      <c r="N54" s="461"/>
      <c r="O54" s="462" t="s">
        <v>42</v>
      </c>
      <c r="P54" s="462"/>
      <c r="Q54" s="463"/>
      <c r="R54" s="464"/>
      <c r="T54" s="471"/>
      <c r="U54" s="471"/>
      <c r="V54" s="471"/>
      <c r="W54" s="471"/>
      <c r="X54" s="471"/>
      <c r="Y54" s="471"/>
      <c r="Z54" s="471"/>
      <c r="AA54" s="471"/>
      <c r="AB54" s="471"/>
      <c r="AC54" s="471"/>
      <c r="AD54" s="471"/>
      <c r="AE54" s="471"/>
      <c r="AF54" s="471"/>
      <c r="AG54" s="471"/>
      <c r="AH54" s="471"/>
      <c r="AI54" s="580"/>
      <c r="AJ54" s="580"/>
      <c r="AK54" s="580"/>
      <c r="AL54" s="471"/>
      <c r="AM54" s="471"/>
      <c r="AN54" s="471"/>
      <c r="AO54" s="471"/>
      <c r="AP54" s="471"/>
      <c r="AQ54" s="471"/>
      <c r="AR54" s="471"/>
      <c r="AS54" s="471"/>
    </row>
    <row r="55" spans="1:45" s="465" customFormat="1" ht="9" customHeight="1" x14ac:dyDescent="0.25">
      <c r="A55" s="581" t="s">
        <v>32</v>
      </c>
      <c r="B55" s="582"/>
      <c r="C55" s="583"/>
      <c r="D55" s="584"/>
      <c r="E55" s="472">
        <v>1</v>
      </c>
      <c r="F55" s="471" t="e">
        <f>IF(E55&gt;$R$62,,UPPER(VLOOKUP(E55,#REF!,2)))</f>
        <v>#REF!</v>
      </c>
      <c r="G55" s="472"/>
      <c r="H55" s="471"/>
      <c r="I55" s="473"/>
      <c r="J55" s="585" t="s">
        <v>3</v>
      </c>
      <c r="K55" s="586"/>
      <c r="L55" s="587"/>
      <c r="M55" s="586"/>
      <c r="N55" s="588"/>
      <c r="O55" s="589" t="s">
        <v>34</v>
      </c>
      <c r="P55" s="590"/>
      <c r="Q55" s="590"/>
      <c r="R55" s="588"/>
      <c r="T55" s="471"/>
      <c r="U55" s="471"/>
      <c r="V55" s="471"/>
      <c r="W55" s="471"/>
      <c r="X55" s="471"/>
      <c r="Y55" s="471"/>
      <c r="Z55" s="471"/>
      <c r="AA55" s="471"/>
      <c r="AB55" s="471"/>
      <c r="AC55" s="471"/>
      <c r="AD55" s="471"/>
      <c r="AE55" s="471"/>
      <c r="AF55" s="471"/>
      <c r="AG55" s="471"/>
      <c r="AH55" s="471"/>
      <c r="AI55" s="580"/>
      <c r="AJ55" s="580"/>
      <c r="AK55" s="580"/>
      <c r="AL55" s="471"/>
      <c r="AM55" s="471"/>
      <c r="AN55" s="471"/>
      <c r="AO55" s="471"/>
      <c r="AP55" s="471"/>
      <c r="AQ55" s="471"/>
      <c r="AR55" s="471"/>
      <c r="AS55" s="471"/>
    </row>
    <row r="56" spans="1:45" s="465" customFormat="1" ht="9" customHeight="1" x14ac:dyDescent="0.25">
      <c r="A56" s="591" t="s">
        <v>39</v>
      </c>
      <c r="B56" s="592"/>
      <c r="C56" s="593"/>
      <c r="D56" s="594"/>
      <c r="E56" s="472">
        <v>2</v>
      </c>
      <c r="F56" s="471" t="e">
        <f>IF(E56&gt;$R$62,,UPPER(VLOOKUP(E56,#REF!,2)))</f>
        <v>#REF!</v>
      </c>
      <c r="G56" s="472"/>
      <c r="H56" s="471"/>
      <c r="I56" s="473"/>
      <c r="J56" s="585" t="s">
        <v>4</v>
      </c>
      <c r="K56" s="586"/>
      <c r="L56" s="587"/>
      <c r="M56" s="586"/>
      <c r="N56" s="588"/>
      <c r="O56" s="506"/>
      <c r="P56" s="595"/>
      <c r="Q56" s="592"/>
      <c r="R56" s="596"/>
      <c r="T56" s="471"/>
      <c r="U56" s="471"/>
      <c r="V56" s="471"/>
      <c r="W56" s="471"/>
      <c r="X56" s="471"/>
      <c r="Y56" s="471"/>
      <c r="Z56" s="471"/>
      <c r="AA56" s="471"/>
      <c r="AB56" s="471"/>
      <c r="AC56" s="471"/>
      <c r="AD56" s="471"/>
      <c r="AE56" s="471"/>
      <c r="AF56" s="471"/>
      <c r="AG56" s="471"/>
      <c r="AH56" s="471"/>
      <c r="AI56" s="580"/>
      <c r="AJ56" s="580"/>
      <c r="AK56" s="580"/>
      <c r="AL56" s="471"/>
      <c r="AM56" s="471"/>
      <c r="AN56" s="471"/>
      <c r="AO56" s="471"/>
      <c r="AP56" s="471"/>
      <c r="AQ56" s="471"/>
      <c r="AR56" s="471"/>
      <c r="AS56" s="471"/>
    </row>
    <row r="57" spans="1:45" s="465" customFormat="1" ht="9" customHeight="1" x14ac:dyDescent="0.25">
      <c r="A57" s="488"/>
      <c r="B57" s="489"/>
      <c r="C57" s="490"/>
      <c r="D57" s="491"/>
      <c r="E57" s="472"/>
      <c r="F57" s="471"/>
      <c r="G57" s="472"/>
      <c r="H57" s="471"/>
      <c r="I57" s="473"/>
      <c r="J57" s="585" t="s">
        <v>5</v>
      </c>
      <c r="K57" s="586"/>
      <c r="L57" s="587"/>
      <c r="M57" s="586"/>
      <c r="N57" s="588"/>
      <c r="O57" s="589" t="s">
        <v>35</v>
      </c>
      <c r="P57" s="590"/>
      <c r="Q57" s="590"/>
      <c r="R57" s="588"/>
      <c r="T57" s="471"/>
      <c r="U57" s="471"/>
      <c r="V57" s="471"/>
      <c r="W57" s="471"/>
      <c r="X57" s="471"/>
      <c r="Y57" s="471"/>
      <c r="Z57" s="471"/>
      <c r="AA57" s="471"/>
      <c r="AB57" s="471"/>
      <c r="AC57" s="471"/>
      <c r="AD57" s="471"/>
      <c r="AE57" s="471"/>
      <c r="AF57" s="471"/>
      <c r="AG57" s="471"/>
      <c r="AH57" s="471"/>
      <c r="AI57" s="580"/>
      <c r="AJ57" s="580"/>
      <c r="AK57" s="580"/>
      <c r="AL57" s="471"/>
      <c r="AM57" s="471"/>
      <c r="AN57" s="471"/>
      <c r="AO57" s="471"/>
      <c r="AP57" s="471"/>
      <c r="AQ57" s="471"/>
      <c r="AR57" s="471"/>
      <c r="AS57" s="471"/>
    </row>
    <row r="58" spans="1:45" s="465" customFormat="1" ht="9" customHeight="1" x14ac:dyDescent="0.25">
      <c r="A58" s="492"/>
      <c r="B58" s="379"/>
      <c r="C58" s="379"/>
      <c r="D58" s="493"/>
      <c r="E58" s="472"/>
      <c r="F58" s="471"/>
      <c r="G58" s="472"/>
      <c r="H58" s="471"/>
      <c r="I58" s="473"/>
      <c r="J58" s="585" t="s">
        <v>6</v>
      </c>
      <c r="K58" s="586"/>
      <c r="L58" s="587"/>
      <c r="M58" s="586"/>
      <c r="N58" s="588"/>
      <c r="O58" s="586"/>
      <c r="P58" s="587"/>
      <c r="Q58" s="586"/>
      <c r="R58" s="588"/>
      <c r="T58" s="471"/>
      <c r="U58" s="471"/>
      <c r="V58" s="471"/>
      <c r="W58" s="471"/>
      <c r="X58" s="471"/>
      <c r="Y58" s="471"/>
      <c r="Z58" s="471"/>
      <c r="AA58" s="471"/>
      <c r="AB58" s="471"/>
      <c r="AC58" s="471"/>
      <c r="AD58" s="471"/>
      <c r="AE58" s="471"/>
      <c r="AF58" s="471"/>
      <c r="AG58" s="471"/>
      <c r="AH58" s="471"/>
      <c r="AI58" s="580"/>
      <c r="AJ58" s="580"/>
      <c r="AK58" s="580"/>
      <c r="AL58" s="471"/>
      <c r="AM58" s="471"/>
      <c r="AN58" s="471"/>
      <c r="AO58" s="471"/>
      <c r="AP58" s="471"/>
      <c r="AQ58" s="471"/>
      <c r="AR58" s="471"/>
      <c r="AS58" s="471"/>
    </row>
    <row r="59" spans="1:45" s="465" customFormat="1" ht="9" customHeight="1" x14ac:dyDescent="0.25">
      <c r="A59" s="494"/>
      <c r="B59" s="495"/>
      <c r="C59" s="495"/>
      <c r="D59" s="496"/>
      <c r="E59" s="472"/>
      <c r="F59" s="471"/>
      <c r="G59" s="472"/>
      <c r="H59" s="471"/>
      <c r="I59" s="473"/>
      <c r="J59" s="585" t="s">
        <v>7</v>
      </c>
      <c r="K59" s="586"/>
      <c r="L59" s="587"/>
      <c r="M59" s="586"/>
      <c r="N59" s="588"/>
      <c r="O59" s="592"/>
      <c r="P59" s="595"/>
      <c r="Q59" s="592"/>
      <c r="R59" s="596"/>
      <c r="T59" s="471"/>
      <c r="U59" s="471"/>
      <c r="V59" s="471"/>
      <c r="W59" s="471"/>
      <c r="X59" s="471"/>
      <c r="Y59" s="471"/>
      <c r="Z59" s="471"/>
      <c r="AA59" s="471"/>
      <c r="AB59" s="471"/>
      <c r="AC59" s="471"/>
      <c r="AD59" s="471"/>
      <c r="AE59" s="471"/>
      <c r="AF59" s="471"/>
      <c r="AG59" s="471"/>
      <c r="AH59" s="471"/>
      <c r="AI59" s="580"/>
      <c r="AJ59" s="580"/>
      <c r="AK59" s="580"/>
      <c r="AL59" s="471"/>
      <c r="AM59" s="471"/>
      <c r="AN59" s="471"/>
      <c r="AO59" s="471"/>
      <c r="AP59" s="471"/>
      <c r="AQ59" s="471"/>
      <c r="AR59" s="471"/>
      <c r="AS59" s="471"/>
    </row>
    <row r="60" spans="1:45" s="465" customFormat="1" ht="9" customHeight="1" x14ac:dyDescent="0.25">
      <c r="A60" s="497"/>
      <c r="B60" s="498"/>
      <c r="C60" s="379"/>
      <c r="D60" s="493"/>
      <c r="E60" s="472"/>
      <c r="F60" s="471"/>
      <c r="G60" s="472"/>
      <c r="H60" s="471"/>
      <c r="I60" s="473"/>
      <c r="J60" s="585" t="s">
        <v>8</v>
      </c>
      <c r="K60" s="586"/>
      <c r="L60" s="587"/>
      <c r="M60" s="586"/>
      <c r="N60" s="588"/>
      <c r="O60" s="589" t="s">
        <v>27</v>
      </c>
      <c r="P60" s="590"/>
      <c r="Q60" s="590"/>
      <c r="R60" s="588"/>
      <c r="T60" s="471"/>
      <c r="U60" s="471"/>
      <c r="V60" s="471"/>
      <c r="W60" s="471"/>
      <c r="X60" s="471"/>
      <c r="Y60" s="471"/>
      <c r="Z60" s="471"/>
      <c r="AA60" s="471"/>
      <c r="AB60" s="471"/>
      <c r="AC60" s="471"/>
      <c r="AD60" s="471"/>
      <c r="AE60" s="471"/>
      <c r="AF60" s="471"/>
      <c r="AG60" s="471"/>
      <c r="AH60" s="471"/>
      <c r="AI60" s="580"/>
      <c r="AJ60" s="580"/>
      <c r="AK60" s="580"/>
      <c r="AL60" s="471"/>
      <c r="AM60" s="471"/>
      <c r="AN60" s="471"/>
      <c r="AO60" s="471"/>
      <c r="AP60" s="471"/>
      <c r="AQ60" s="471"/>
      <c r="AR60" s="471"/>
      <c r="AS60" s="471"/>
    </row>
    <row r="61" spans="1:45" s="465" customFormat="1" ht="9" customHeight="1" x14ac:dyDescent="0.25">
      <c r="A61" s="497"/>
      <c r="B61" s="498"/>
      <c r="C61" s="499"/>
      <c r="D61" s="500"/>
      <c r="E61" s="472"/>
      <c r="F61" s="471"/>
      <c r="G61" s="472"/>
      <c r="H61" s="471"/>
      <c r="I61" s="473"/>
      <c r="J61" s="585" t="s">
        <v>9</v>
      </c>
      <c r="K61" s="586"/>
      <c r="L61" s="587"/>
      <c r="M61" s="586"/>
      <c r="N61" s="588"/>
      <c r="O61" s="586"/>
      <c r="P61" s="587"/>
      <c r="Q61" s="586"/>
      <c r="R61" s="588"/>
      <c r="T61" s="471"/>
      <c r="U61" s="471"/>
      <c r="V61" s="471"/>
      <c r="W61" s="471"/>
      <c r="X61" s="471"/>
      <c r="Y61" s="471"/>
      <c r="Z61" s="471"/>
      <c r="AA61" s="471"/>
      <c r="AB61" s="471"/>
      <c r="AC61" s="471"/>
      <c r="AD61" s="471"/>
      <c r="AE61" s="471"/>
      <c r="AF61" s="471"/>
      <c r="AG61" s="471"/>
      <c r="AH61" s="471"/>
      <c r="AI61" s="580"/>
      <c r="AJ61" s="580"/>
      <c r="AK61" s="580"/>
      <c r="AL61" s="471"/>
      <c r="AM61" s="471"/>
      <c r="AN61" s="471"/>
      <c r="AO61" s="471"/>
      <c r="AP61" s="471"/>
      <c r="AQ61" s="471"/>
      <c r="AR61" s="471"/>
      <c r="AS61" s="471"/>
    </row>
    <row r="62" spans="1:45" s="465" customFormat="1" ht="9" customHeight="1" x14ac:dyDescent="0.25">
      <c r="A62" s="501"/>
      <c r="B62" s="502"/>
      <c r="C62" s="503"/>
      <c r="D62" s="504"/>
      <c r="E62" s="507"/>
      <c r="F62" s="506"/>
      <c r="G62" s="507"/>
      <c r="H62" s="506"/>
      <c r="I62" s="508"/>
      <c r="J62" s="597" t="s">
        <v>10</v>
      </c>
      <c r="K62" s="592"/>
      <c r="L62" s="595"/>
      <c r="M62" s="592"/>
      <c r="N62" s="596"/>
      <c r="O62" s="592" t="str">
        <f>R4</f>
        <v>Sági István</v>
      </c>
      <c r="P62" s="595"/>
      <c r="Q62" s="592"/>
      <c r="R62" s="510" t="e">
        <f>MIN(4,#REF!)</f>
        <v>#REF!</v>
      </c>
      <c r="T62" s="471"/>
      <c r="U62" s="471"/>
      <c r="V62" s="471"/>
      <c r="W62" s="471"/>
      <c r="X62" s="471"/>
      <c r="Y62" s="471"/>
      <c r="Z62" s="471"/>
      <c r="AA62" s="471"/>
      <c r="AB62" s="471"/>
      <c r="AC62" s="471"/>
      <c r="AD62" s="471"/>
      <c r="AE62" s="471"/>
      <c r="AF62" s="471"/>
      <c r="AG62" s="471"/>
      <c r="AH62" s="471"/>
      <c r="AI62" s="580"/>
      <c r="AJ62" s="580"/>
      <c r="AK62" s="580"/>
      <c r="AL62" s="471"/>
      <c r="AM62" s="471"/>
      <c r="AN62" s="471"/>
      <c r="AO62" s="471"/>
      <c r="AP62" s="471"/>
      <c r="AQ62" s="471"/>
      <c r="AR62" s="471"/>
      <c r="AS62" s="471"/>
    </row>
    <row r="63" spans="1:45" x14ac:dyDescent="0.25">
      <c r="T63" s="527"/>
      <c r="U63" s="527"/>
      <c r="V63" s="527"/>
      <c r="W63" s="527"/>
      <c r="X63" s="527"/>
      <c r="Y63" s="527"/>
      <c r="Z63" s="527"/>
      <c r="AA63" s="527"/>
      <c r="AB63" s="527"/>
      <c r="AC63" s="527"/>
      <c r="AD63" s="527"/>
      <c r="AE63" s="527"/>
      <c r="AF63" s="527"/>
      <c r="AG63" s="527"/>
      <c r="AH63" s="527"/>
      <c r="AL63" s="527"/>
      <c r="AM63" s="527"/>
      <c r="AN63" s="527"/>
      <c r="AO63" s="527"/>
      <c r="AP63" s="527"/>
      <c r="AQ63" s="527"/>
      <c r="AR63" s="527"/>
      <c r="AS63" s="527"/>
    </row>
    <row r="64" spans="1:45" x14ac:dyDescent="0.25">
      <c r="T64" s="527"/>
      <c r="U64" s="527"/>
      <c r="V64" s="527"/>
      <c r="W64" s="527"/>
      <c r="X64" s="527"/>
      <c r="Y64" s="527"/>
      <c r="Z64" s="527"/>
      <c r="AA64" s="527"/>
      <c r="AB64" s="527"/>
      <c r="AC64" s="527"/>
      <c r="AD64" s="527"/>
      <c r="AE64" s="527"/>
      <c r="AF64" s="527"/>
      <c r="AG64" s="527"/>
      <c r="AH64" s="527"/>
      <c r="AL64" s="527"/>
      <c r="AM64" s="527"/>
      <c r="AN64" s="527"/>
      <c r="AO64" s="527"/>
      <c r="AP64" s="527"/>
      <c r="AQ64" s="527"/>
      <c r="AR64" s="527"/>
      <c r="AS64" s="527"/>
    </row>
    <row r="65" spans="20:45" x14ac:dyDescent="0.25">
      <c r="T65" s="527"/>
      <c r="U65" s="527"/>
      <c r="V65" s="527"/>
      <c r="W65" s="527"/>
      <c r="X65" s="527"/>
      <c r="Y65" s="527"/>
      <c r="Z65" s="527"/>
      <c r="AA65" s="527"/>
      <c r="AB65" s="527"/>
      <c r="AC65" s="527"/>
      <c r="AD65" s="527"/>
      <c r="AE65" s="527"/>
      <c r="AF65" s="527"/>
      <c r="AG65" s="527"/>
      <c r="AH65" s="527"/>
      <c r="AL65" s="527"/>
      <c r="AM65" s="527"/>
      <c r="AN65" s="527"/>
      <c r="AO65" s="527"/>
      <c r="AP65" s="527"/>
      <c r="AQ65" s="527"/>
      <c r="AR65" s="527"/>
      <c r="AS65" s="527"/>
    </row>
    <row r="66" spans="20:45" x14ac:dyDescent="0.25">
      <c r="T66" s="527"/>
      <c r="U66" s="527"/>
      <c r="V66" s="527"/>
      <c r="W66" s="527"/>
      <c r="X66" s="527"/>
      <c r="Y66" s="527"/>
      <c r="Z66" s="527"/>
      <c r="AA66" s="527"/>
      <c r="AB66" s="527"/>
      <c r="AC66" s="527"/>
      <c r="AD66" s="527"/>
      <c r="AE66" s="527"/>
      <c r="AF66" s="527"/>
      <c r="AG66" s="527"/>
      <c r="AH66" s="527"/>
      <c r="AL66" s="527"/>
      <c r="AM66" s="527"/>
      <c r="AN66" s="527"/>
      <c r="AO66" s="527"/>
      <c r="AP66" s="527"/>
      <c r="AQ66" s="527"/>
      <c r="AR66" s="527"/>
      <c r="AS66" s="527"/>
    </row>
    <row r="67" spans="20:45" x14ac:dyDescent="0.25">
      <c r="T67" s="527"/>
      <c r="U67" s="527"/>
      <c r="V67" s="527"/>
      <c r="W67" s="527"/>
      <c r="X67" s="527"/>
      <c r="Y67" s="527"/>
      <c r="Z67" s="527"/>
      <c r="AA67" s="527"/>
      <c r="AB67" s="527"/>
      <c r="AC67" s="527"/>
      <c r="AD67" s="527"/>
      <c r="AE67" s="527"/>
      <c r="AF67" s="527"/>
      <c r="AG67" s="527"/>
      <c r="AH67" s="527"/>
      <c r="AL67" s="527"/>
      <c r="AM67" s="527"/>
      <c r="AN67" s="527"/>
      <c r="AO67" s="527"/>
      <c r="AP67" s="527"/>
      <c r="AQ67" s="527"/>
      <c r="AR67" s="527"/>
      <c r="AS67" s="527"/>
    </row>
    <row r="68" spans="20:45" x14ac:dyDescent="0.25">
      <c r="T68" s="527"/>
      <c r="U68" s="527"/>
      <c r="V68" s="527"/>
      <c r="W68" s="527"/>
      <c r="X68" s="527"/>
      <c r="Y68" s="527"/>
      <c r="Z68" s="527"/>
      <c r="AA68" s="527"/>
      <c r="AB68" s="527"/>
      <c r="AC68" s="527"/>
      <c r="AD68" s="527"/>
      <c r="AE68" s="527"/>
      <c r="AF68" s="527"/>
      <c r="AG68" s="527"/>
      <c r="AH68" s="527"/>
      <c r="AL68" s="527"/>
      <c r="AM68" s="527"/>
      <c r="AN68" s="527"/>
      <c r="AO68" s="527"/>
      <c r="AP68" s="527"/>
      <c r="AQ68" s="527"/>
      <c r="AR68" s="527"/>
      <c r="AS68" s="527"/>
    </row>
    <row r="69" spans="20:45" x14ac:dyDescent="0.25">
      <c r="T69" s="527"/>
      <c r="U69" s="527"/>
      <c r="V69" s="527"/>
      <c r="W69" s="527"/>
      <c r="X69" s="527"/>
      <c r="Y69" s="527"/>
      <c r="Z69" s="527"/>
      <c r="AA69" s="527"/>
      <c r="AB69" s="527"/>
      <c r="AC69" s="527"/>
      <c r="AD69" s="527"/>
      <c r="AE69" s="527"/>
      <c r="AF69" s="527"/>
      <c r="AG69" s="527"/>
      <c r="AH69" s="527"/>
      <c r="AL69" s="527"/>
      <c r="AM69" s="527"/>
      <c r="AN69" s="527"/>
      <c r="AO69" s="527"/>
      <c r="AP69" s="527"/>
      <c r="AQ69" s="527"/>
      <c r="AR69" s="527"/>
      <c r="AS69" s="527"/>
    </row>
    <row r="70" spans="20:45" x14ac:dyDescent="0.25">
      <c r="T70" s="527"/>
      <c r="U70" s="527"/>
      <c r="V70" s="527"/>
      <c r="W70" s="527"/>
      <c r="X70" s="527"/>
      <c r="Y70" s="527"/>
      <c r="Z70" s="527"/>
      <c r="AA70" s="527"/>
      <c r="AB70" s="527"/>
      <c r="AC70" s="527"/>
      <c r="AD70" s="527"/>
      <c r="AE70" s="527"/>
      <c r="AF70" s="527"/>
      <c r="AG70" s="527"/>
      <c r="AH70" s="527"/>
      <c r="AL70" s="527"/>
      <c r="AM70" s="527"/>
      <c r="AN70" s="527"/>
      <c r="AO70" s="527"/>
      <c r="AP70" s="527"/>
      <c r="AQ70" s="527"/>
      <c r="AR70" s="527"/>
      <c r="AS70" s="527"/>
    </row>
    <row r="71" spans="20:45" x14ac:dyDescent="0.25">
      <c r="T71" s="527"/>
      <c r="U71" s="527"/>
      <c r="V71" s="527"/>
      <c r="W71" s="527"/>
      <c r="X71" s="527"/>
      <c r="Y71" s="527"/>
      <c r="Z71" s="527"/>
      <c r="AA71" s="527"/>
      <c r="AB71" s="527"/>
      <c r="AC71" s="527"/>
      <c r="AD71" s="527"/>
      <c r="AE71" s="527"/>
      <c r="AF71" s="527"/>
      <c r="AG71" s="527"/>
      <c r="AH71" s="527"/>
      <c r="AL71" s="527"/>
      <c r="AM71" s="527"/>
      <c r="AN71" s="527"/>
      <c r="AO71" s="527"/>
      <c r="AP71" s="527"/>
      <c r="AQ71" s="527"/>
      <c r="AR71" s="527"/>
      <c r="AS71" s="527"/>
    </row>
    <row r="72" spans="20:45" x14ac:dyDescent="0.25">
      <c r="T72" s="527"/>
      <c r="U72" s="527"/>
      <c r="V72" s="527"/>
      <c r="W72" s="527"/>
      <c r="X72" s="527"/>
      <c r="Y72" s="527"/>
      <c r="Z72" s="527"/>
      <c r="AA72" s="527"/>
      <c r="AB72" s="527"/>
      <c r="AC72" s="527"/>
      <c r="AD72" s="527"/>
      <c r="AE72" s="527"/>
      <c r="AF72" s="527"/>
      <c r="AG72" s="527"/>
      <c r="AH72" s="527"/>
      <c r="AL72" s="527"/>
      <c r="AM72" s="527"/>
      <c r="AN72" s="527"/>
      <c r="AO72" s="527"/>
      <c r="AP72" s="527"/>
      <c r="AQ72" s="527"/>
      <c r="AR72" s="527"/>
      <c r="AS72" s="527"/>
    </row>
    <row r="73" spans="20:45" x14ac:dyDescent="0.25">
      <c r="T73" s="527"/>
      <c r="U73" s="527"/>
      <c r="V73" s="527"/>
      <c r="W73" s="527"/>
      <c r="X73" s="527"/>
      <c r="Y73" s="527"/>
      <c r="Z73" s="527"/>
      <c r="AA73" s="527"/>
      <c r="AB73" s="527"/>
      <c r="AC73" s="527"/>
      <c r="AD73" s="527"/>
      <c r="AE73" s="527"/>
      <c r="AF73" s="527"/>
      <c r="AG73" s="527"/>
      <c r="AH73" s="527"/>
      <c r="AL73" s="527"/>
      <c r="AM73" s="527"/>
      <c r="AN73" s="527"/>
      <c r="AO73" s="527"/>
      <c r="AP73" s="527"/>
      <c r="AQ73" s="527"/>
      <c r="AR73" s="527"/>
      <c r="AS73" s="527"/>
    </row>
    <row r="74" spans="20:45" x14ac:dyDescent="0.25">
      <c r="T74" s="527"/>
      <c r="U74" s="527"/>
      <c r="V74" s="527"/>
      <c r="W74" s="527"/>
      <c r="X74" s="527"/>
      <c r="Y74" s="527"/>
      <c r="Z74" s="527"/>
      <c r="AA74" s="527"/>
      <c r="AB74" s="527"/>
      <c r="AC74" s="527"/>
      <c r="AD74" s="527"/>
      <c r="AE74" s="527"/>
      <c r="AF74" s="527"/>
      <c r="AG74" s="527"/>
      <c r="AH74" s="527"/>
      <c r="AL74" s="527"/>
      <c r="AM74" s="527"/>
      <c r="AN74" s="527"/>
      <c r="AO74" s="527"/>
      <c r="AP74" s="527"/>
      <c r="AQ74" s="527"/>
      <c r="AR74" s="527"/>
      <c r="AS74" s="527"/>
    </row>
    <row r="75" spans="20:45" x14ac:dyDescent="0.25">
      <c r="T75" s="527"/>
      <c r="U75" s="527"/>
      <c r="V75" s="527"/>
      <c r="W75" s="527"/>
      <c r="X75" s="527"/>
      <c r="Y75" s="527"/>
      <c r="Z75" s="527"/>
      <c r="AA75" s="527"/>
      <c r="AB75" s="527"/>
      <c r="AC75" s="527"/>
      <c r="AD75" s="527"/>
      <c r="AE75" s="527"/>
      <c r="AF75" s="527"/>
      <c r="AG75" s="527"/>
      <c r="AH75" s="527"/>
      <c r="AL75" s="527"/>
      <c r="AM75" s="527"/>
      <c r="AN75" s="527"/>
      <c r="AO75" s="527"/>
      <c r="AP75" s="527"/>
      <c r="AQ75" s="527"/>
      <c r="AR75" s="527"/>
      <c r="AS75" s="527"/>
    </row>
    <row r="76" spans="20:45" x14ac:dyDescent="0.25">
      <c r="T76" s="527"/>
      <c r="U76" s="527"/>
      <c r="V76" s="527"/>
      <c r="W76" s="527"/>
      <c r="X76" s="527"/>
      <c r="Y76" s="527"/>
      <c r="Z76" s="527"/>
      <c r="AA76" s="527"/>
      <c r="AB76" s="527"/>
      <c r="AC76" s="527"/>
      <c r="AD76" s="527"/>
      <c r="AE76" s="527"/>
      <c r="AF76" s="527"/>
      <c r="AG76" s="527"/>
      <c r="AH76" s="527"/>
      <c r="AL76" s="527"/>
      <c r="AM76" s="527"/>
      <c r="AN76" s="527"/>
      <c r="AO76" s="527"/>
      <c r="AP76" s="527"/>
      <c r="AQ76" s="527"/>
      <c r="AR76" s="527"/>
      <c r="AS76" s="527"/>
    </row>
    <row r="77" spans="20:45" x14ac:dyDescent="0.25">
      <c r="T77" s="527"/>
      <c r="U77" s="527"/>
      <c r="V77" s="527"/>
      <c r="W77" s="527"/>
      <c r="X77" s="527"/>
      <c r="Y77" s="527"/>
      <c r="Z77" s="527"/>
      <c r="AA77" s="527"/>
      <c r="AB77" s="527"/>
      <c r="AC77" s="527"/>
      <c r="AD77" s="527"/>
      <c r="AE77" s="527"/>
      <c r="AF77" s="527"/>
      <c r="AG77" s="527"/>
      <c r="AH77" s="527"/>
      <c r="AL77" s="527"/>
      <c r="AM77" s="527"/>
      <c r="AN77" s="527"/>
      <c r="AO77" s="527"/>
      <c r="AP77" s="527"/>
      <c r="AQ77" s="527"/>
      <c r="AR77" s="527"/>
      <c r="AS77" s="527"/>
    </row>
    <row r="78" spans="20:45" x14ac:dyDescent="0.25">
      <c r="T78" s="527"/>
      <c r="U78" s="527"/>
      <c r="V78" s="527"/>
      <c r="W78" s="527"/>
      <c r="X78" s="527"/>
      <c r="Y78" s="527"/>
      <c r="Z78" s="527"/>
      <c r="AA78" s="527"/>
      <c r="AB78" s="527"/>
      <c r="AC78" s="527"/>
      <c r="AD78" s="527"/>
      <c r="AE78" s="527"/>
      <c r="AF78" s="527"/>
      <c r="AG78" s="527"/>
      <c r="AH78" s="527"/>
      <c r="AL78" s="527"/>
      <c r="AM78" s="527"/>
      <c r="AN78" s="527"/>
      <c r="AO78" s="527"/>
      <c r="AP78" s="527"/>
      <c r="AQ78" s="527"/>
      <c r="AR78" s="527"/>
      <c r="AS78" s="527"/>
    </row>
    <row r="79" spans="20:45" x14ac:dyDescent="0.25">
      <c r="T79" s="527"/>
      <c r="U79" s="527"/>
      <c r="V79" s="527"/>
      <c r="W79" s="527"/>
      <c r="X79" s="527"/>
      <c r="Y79" s="527"/>
      <c r="Z79" s="527"/>
      <c r="AA79" s="527"/>
      <c r="AB79" s="527"/>
      <c r="AC79" s="527"/>
      <c r="AD79" s="527"/>
      <c r="AE79" s="527"/>
      <c r="AF79" s="527"/>
      <c r="AG79" s="527"/>
      <c r="AH79" s="527"/>
      <c r="AL79" s="527"/>
      <c r="AM79" s="527"/>
      <c r="AN79" s="527"/>
      <c r="AO79" s="527"/>
      <c r="AP79" s="527"/>
      <c r="AQ79" s="527"/>
      <c r="AR79" s="527"/>
      <c r="AS79" s="527"/>
    </row>
    <row r="80" spans="20:45" x14ac:dyDescent="0.25">
      <c r="T80" s="527"/>
      <c r="U80" s="527"/>
      <c r="V80" s="527"/>
      <c r="W80" s="527"/>
      <c r="X80" s="527"/>
      <c r="Y80" s="527"/>
      <c r="Z80" s="527"/>
      <c r="AA80" s="527"/>
      <c r="AB80" s="527"/>
      <c r="AC80" s="527"/>
      <c r="AD80" s="527"/>
      <c r="AE80" s="527"/>
      <c r="AF80" s="527"/>
      <c r="AG80" s="527"/>
      <c r="AH80" s="527"/>
      <c r="AL80" s="527"/>
      <c r="AM80" s="527"/>
      <c r="AN80" s="527"/>
      <c r="AO80" s="527"/>
      <c r="AP80" s="527"/>
      <c r="AQ80" s="527"/>
      <c r="AR80" s="527"/>
      <c r="AS80" s="527"/>
    </row>
    <row r="81" spans="20:45" x14ac:dyDescent="0.25">
      <c r="T81" s="527"/>
      <c r="U81" s="527"/>
      <c r="V81" s="527"/>
      <c r="W81" s="527"/>
      <c r="X81" s="527"/>
      <c r="Y81" s="527"/>
      <c r="Z81" s="527"/>
      <c r="AA81" s="527"/>
      <c r="AB81" s="527"/>
      <c r="AC81" s="527"/>
      <c r="AD81" s="527"/>
      <c r="AE81" s="527"/>
      <c r="AF81" s="527"/>
      <c r="AG81" s="527"/>
      <c r="AH81" s="527"/>
      <c r="AL81" s="527"/>
      <c r="AM81" s="527"/>
      <c r="AN81" s="527"/>
      <c r="AO81" s="527"/>
      <c r="AP81" s="527"/>
      <c r="AQ81" s="527"/>
      <c r="AR81" s="527"/>
      <c r="AS81" s="527"/>
    </row>
    <row r="82" spans="20:45" x14ac:dyDescent="0.25">
      <c r="T82" s="527"/>
      <c r="U82" s="527"/>
      <c r="V82" s="527"/>
      <c r="W82" s="527"/>
      <c r="X82" s="527"/>
      <c r="Y82" s="527"/>
      <c r="Z82" s="527"/>
      <c r="AA82" s="527"/>
      <c r="AB82" s="527"/>
      <c r="AC82" s="527"/>
      <c r="AD82" s="527"/>
      <c r="AE82" s="527"/>
      <c r="AF82" s="527"/>
      <c r="AG82" s="527"/>
      <c r="AH82" s="527"/>
      <c r="AL82" s="527"/>
      <c r="AM82" s="527"/>
      <c r="AN82" s="527"/>
      <c r="AO82" s="527"/>
      <c r="AP82" s="527"/>
      <c r="AQ82" s="527"/>
      <c r="AR82" s="527"/>
      <c r="AS82" s="527"/>
    </row>
    <row r="83" spans="20:45" x14ac:dyDescent="0.25">
      <c r="T83" s="527"/>
      <c r="U83" s="527"/>
      <c r="V83" s="527"/>
      <c r="W83" s="527"/>
      <c r="X83" s="527"/>
      <c r="Y83" s="527"/>
      <c r="Z83" s="527"/>
      <c r="AA83" s="527"/>
      <c r="AB83" s="527"/>
      <c r="AC83" s="527"/>
      <c r="AD83" s="527"/>
      <c r="AE83" s="527"/>
      <c r="AF83" s="527"/>
      <c r="AG83" s="527"/>
      <c r="AH83" s="527"/>
      <c r="AL83" s="527"/>
      <c r="AM83" s="527"/>
      <c r="AN83" s="527"/>
      <c r="AO83" s="527"/>
      <c r="AP83" s="527"/>
      <c r="AQ83" s="527"/>
      <c r="AR83" s="527"/>
      <c r="AS83" s="527"/>
    </row>
    <row r="84" spans="20:45" x14ac:dyDescent="0.25">
      <c r="T84" s="527"/>
      <c r="U84" s="527"/>
      <c r="V84" s="527"/>
      <c r="W84" s="527"/>
      <c r="X84" s="527"/>
      <c r="Y84" s="527"/>
      <c r="Z84" s="527"/>
      <c r="AA84" s="527"/>
      <c r="AB84" s="527"/>
      <c r="AC84" s="527"/>
      <c r="AD84" s="527"/>
      <c r="AE84" s="527"/>
      <c r="AF84" s="527"/>
      <c r="AG84" s="527"/>
      <c r="AH84" s="527"/>
      <c r="AL84" s="527"/>
      <c r="AM84" s="527"/>
      <c r="AN84" s="527"/>
      <c r="AO84" s="527"/>
      <c r="AP84" s="527"/>
      <c r="AQ84" s="527"/>
      <c r="AR84" s="527"/>
      <c r="AS84" s="527"/>
    </row>
    <row r="85" spans="20:45" x14ac:dyDescent="0.25">
      <c r="T85" s="527"/>
      <c r="U85" s="527"/>
      <c r="V85" s="527"/>
      <c r="W85" s="527"/>
      <c r="X85" s="527"/>
      <c r="Y85" s="527"/>
      <c r="Z85" s="527"/>
      <c r="AA85" s="527"/>
      <c r="AB85" s="527"/>
      <c r="AC85" s="527"/>
      <c r="AD85" s="527"/>
      <c r="AE85" s="527"/>
      <c r="AF85" s="527"/>
      <c r="AG85" s="527"/>
      <c r="AH85" s="527"/>
      <c r="AL85" s="527"/>
      <c r="AM85" s="527"/>
      <c r="AN85" s="527"/>
      <c r="AO85" s="527"/>
      <c r="AP85" s="527"/>
      <c r="AQ85" s="527"/>
      <c r="AR85" s="527"/>
      <c r="AS85" s="527"/>
    </row>
    <row r="86" spans="20:45" x14ac:dyDescent="0.25">
      <c r="T86" s="527"/>
      <c r="U86" s="527"/>
      <c r="V86" s="527"/>
      <c r="W86" s="527"/>
      <c r="X86" s="527"/>
      <c r="Y86" s="527"/>
      <c r="Z86" s="527"/>
      <c r="AA86" s="527"/>
      <c r="AB86" s="527"/>
      <c r="AC86" s="527"/>
      <c r="AD86" s="527"/>
      <c r="AE86" s="527"/>
      <c r="AF86" s="527"/>
      <c r="AG86" s="527"/>
      <c r="AH86" s="527"/>
      <c r="AL86" s="527"/>
      <c r="AM86" s="527"/>
      <c r="AN86" s="527"/>
      <c r="AO86" s="527"/>
      <c r="AP86" s="527"/>
      <c r="AQ86" s="527"/>
      <c r="AR86" s="527"/>
      <c r="AS86" s="527"/>
    </row>
    <row r="87" spans="20:45" x14ac:dyDescent="0.25">
      <c r="T87" s="527"/>
      <c r="U87" s="527"/>
      <c r="V87" s="527"/>
      <c r="W87" s="527"/>
      <c r="X87" s="527"/>
      <c r="Y87" s="527"/>
      <c r="Z87" s="527"/>
      <c r="AA87" s="527"/>
      <c r="AB87" s="527"/>
      <c r="AC87" s="527"/>
      <c r="AD87" s="527"/>
      <c r="AE87" s="527"/>
      <c r="AF87" s="527"/>
      <c r="AG87" s="527"/>
      <c r="AH87" s="527"/>
      <c r="AL87" s="527"/>
      <c r="AM87" s="527"/>
      <c r="AN87" s="527"/>
      <c r="AO87" s="527"/>
      <c r="AP87" s="527"/>
      <c r="AQ87" s="527"/>
      <c r="AR87" s="527"/>
      <c r="AS87" s="527"/>
    </row>
    <row r="88" spans="20:45" x14ac:dyDescent="0.25">
      <c r="T88" s="527"/>
      <c r="U88" s="527"/>
      <c r="V88" s="527"/>
      <c r="W88" s="527"/>
      <c r="X88" s="527"/>
      <c r="Y88" s="527"/>
      <c r="Z88" s="527"/>
      <c r="AA88" s="527"/>
      <c r="AB88" s="527"/>
      <c r="AC88" s="527"/>
      <c r="AD88" s="527"/>
      <c r="AE88" s="527"/>
      <c r="AF88" s="527"/>
      <c r="AG88" s="527"/>
      <c r="AH88" s="527"/>
      <c r="AL88" s="527"/>
      <c r="AM88" s="527"/>
      <c r="AN88" s="527"/>
      <c r="AO88" s="527"/>
      <c r="AP88" s="527"/>
      <c r="AQ88" s="527"/>
      <c r="AR88" s="527"/>
      <c r="AS88" s="527"/>
    </row>
    <row r="89" spans="20:45" x14ac:dyDescent="0.25">
      <c r="T89" s="527"/>
      <c r="U89" s="527"/>
      <c r="V89" s="527"/>
      <c r="W89" s="527"/>
      <c r="X89" s="527"/>
      <c r="Y89" s="527"/>
      <c r="Z89" s="527"/>
      <c r="AA89" s="527"/>
      <c r="AB89" s="527"/>
      <c r="AC89" s="527"/>
      <c r="AD89" s="527"/>
      <c r="AE89" s="527"/>
      <c r="AF89" s="527"/>
      <c r="AG89" s="527"/>
      <c r="AH89" s="527"/>
      <c r="AL89" s="527"/>
      <c r="AM89" s="527"/>
      <c r="AN89" s="527"/>
      <c r="AO89" s="527"/>
      <c r="AP89" s="527"/>
      <c r="AQ89" s="527"/>
      <c r="AR89" s="527"/>
      <c r="AS89" s="527"/>
    </row>
    <row r="90" spans="20:45" x14ac:dyDescent="0.25">
      <c r="T90" s="527"/>
      <c r="U90" s="527"/>
      <c r="V90" s="527"/>
      <c r="W90" s="527"/>
      <c r="X90" s="527"/>
      <c r="Y90" s="527"/>
      <c r="Z90" s="527"/>
      <c r="AA90" s="527"/>
      <c r="AB90" s="527"/>
      <c r="AC90" s="527"/>
      <c r="AD90" s="527"/>
      <c r="AE90" s="527"/>
      <c r="AF90" s="527"/>
      <c r="AG90" s="527"/>
      <c r="AH90" s="527"/>
      <c r="AL90" s="527"/>
      <c r="AM90" s="527"/>
      <c r="AN90" s="527"/>
      <c r="AO90" s="527"/>
      <c r="AP90" s="527"/>
      <c r="AQ90" s="527"/>
      <c r="AR90" s="527"/>
      <c r="AS90" s="527"/>
    </row>
    <row r="91" spans="20:45" x14ac:dyDescent="0.25">
      <c r="T91" s="527"/>
      <c r="U91" s="527"/>
      <c r="V91" s="527"/>
      <c r="W91" s="527"/>
      <c r="X91" s="527"/>
      <c r="Y91" s="527"/>
      <c r="Z91" s="527"/>
      <c r="AA91" s="527"/>
      <c r="AB91" s="527"/>
      <c r="AC91" s="527"/>
      <c r="AD91" s="527"/>
      <c r="AE91" s="527"/>
      <c r="AF91" s="527"/>
      <c r="AG91" s="527"/>
      <c r="AH91" s="527"/>
      <c r="AL91" s="527"/>
      <c r="AM91" s="527"/>
      <c r="AN91" s="527"/>
      <c r="AO91" s="527"/>
      <c r="AP91" s="527"/>
      <c r="AQ91" s="527"/>
      <c r="AR91" s="527"/>
      <c r="AS91" s="527"/>
    </row>
    <row r="92" spans="20:45" x14ac:dyDescent="0.25">
      <c r="T92" s="527"/>
      <c r="U92" s="527"/>
      <c r="V92" s="527"/>
      <c r="W92" s="527"/>
      <c r="X92" s="527"/>
      <c r="Y92" s="527"/>
      <c r="Z92" s="527"/>
      <c r="AA92" s="527"/>
      <c r="AB92" s="527"/>
      <c r="AC92" s="527"/>
      <c r="AD92" s="527"/>
      <c r="AE92" s="527"/>
      <c r="AF92" s="527"/>
      <c r="AG92" s="527"/>
      <c r="AH92" s="527"/>
      <c r="AL92" s="527"/>
      <c r="AM92" s="527"/>
      <c r="AN92" s="527"/>
      <c r="AO92" s="527"/>
      <c r="AP92" s="527"/>
      <c r="AQ92" s="527"/>
      <c r="AR92" s="527"/>
      <c r="AS92" s="527"/>
    </row>
    <row r="93" spans="20:45" x14ac:dyDescent="0.25">
      <c r="T93" s="527"/>
      <c r="U93" s="527"/>
      <c r="V93" s="527"/>
      <c r="W93" s="527"/>
      <c r="X93" s="527"/>
      <c r="Y93" s="527"/>
      <c r="Z93" s="527"/>
      <c r="AA93" s="527"/>
      <c r="AB93" s="527"/>
      <c r="AC93" s="527"/>
      <c r="AD93" s="527"/>
      <c r="AE93" s="527"/>
      <c r="AF93" s="527"/>
      <c r="AG93" s="527"/>
      <c r="AH93" s="527"/>
      <c r="AL93" s="527"/>
      <c r="AM93" s="527"/>
      <c r="AN93" s="527"/>
      <c r="AO93" s="527"/>
      <c r="AP93" s="527"/>
      <c r="AQ93" s="527"/>
      <c r="AR93" s="527"/>
      <c r="AS93" s="527"/>
    </row>
    <row r="94" spans="20:45" x14ac:dyDescent="0.25">
      <c r="T94" s="527"/>
      <c r="U94" s="527"/>
      <c r="V94" s="527"/>
      <c r="W94" s="527"/>
      <c r="X94" s="527"/>
      <c r="Y94" s="527"/>
      <c r="Z94" s="527"/>
      <c r="AA94" s="527"/>
      <c r="AB94" s="527"/>
      <c r="AC94" s="527"/>
      <c r="AD94" s="527"/>
      <c r="AE94" s="527"/>
      <c r="AF94" s="527"/>
      <c r="AG94" s="527"/>
      <c r="AH94" s="527"/>
      <c r="AL94" s="527"/>
      <c r="AM94" s="527"/>
      <c r="AN94" s="527"/>
      <c r="AO94" s="527"/>
      <c r="AP94" s="527"/>
      <c r="AQ94" s="527"/>
      <c r="AR94" s="527"/>
      <c r="AS94" s="527"/>
    </row>
    <row r="95" spans="20:45" x14ac:dyDescent="0.25">
      <c r="T95" s="527"/>
      <c r="U95" s="527"/>
      <c r="V95" s="527"/>
      <c r="W95" s="527"/>
      <c r="X95" s="527"/>
      <c r="Y95" s="527"/>
      <c r="Z95" s="527"/>
      <c r="AA95" s="527"/>
      <c r="AB95" s="527"/>
      <c r="AC95" s="527"/>
      <c r="AD95" s="527"/>
      <c r="AE95" s="527"/>
      <c r="AF95" s="527"/>
      <c r="AG95" s="527"/>
      <c r="AH95" s="527"/>
      <c r="AL95" s="527"/>
      <c r="AM95" s="527"/>
      <c r="AN95" s="527"/>
      <c r="AO95" s="527"/>
      <c r="AP95" s="527"/>
      <c r="AQ95" s="527"/>
      <c r="AR95" s="527"/>
      <c r="AS95" s="527"/>
    </row>
    <row r="96" spans="20:45" x14ac:dyDescent="0.25">
      <c r="T96" s="527"/>
      <c r="U96" s="527"/>
      <c r="V96" s="527"/>
      <c r="W96" s="527"/>
      <c r="X96" s="527"/>
      <c r="Y96" s="527"/>
      <c r="Z96" s="527"/>
      <c r="AA96" s="527"/>
      <c r="AB96" s="527"/>
      <c r="AC96" s="527"/>
      <c r="AD96" s="527"/>
      <c r="AE96" s="527"/>
      <c r="AF96" s="527"/>
      <c r="AG96" s="527"/>
      <c r="AH96" s="527"/>
      <c r="AL96" s="527"/>
      <c r="AM96" s="527"/>
      <c r="AN96" s="527"/>
      <c r="AO96" s="527"/>
      <c r="AP96" s="527"/>
      <c r="AQ96" s="527"/>
      <c r="AR96" s="527"/>
      <c r="AS96" s="527"/>
    </row>
    <row r="97" spans="20:45" x14ac:dyDescent="0.25">
      <c r="T97" s="527"/>
      <c r="U97" s="527"/>
      <c r="V97" s="527"/>
      <c r="W97" s="527"/>
      <c r="X97" s="527"/>
      <c r="Y97" s="527"/>
      <c r="Z97" s="527"/>
      <c r="AA97" s="527"/>
      <c r="AB97" s="527"/>
      <c r="AC97" s="527"/>
      <c r="AD97" s="527"/>
      <c r="AE97" s="527"/>
      <c r="AF97" s="527"/>
      <c r="AG97" s="527"/>
      <c r="AH97" s="527"/>
      <c r="AL97" s="527"/>
      <c r="AM97" s="527"/>
      <c r="AN97" s="527"/>
      <c r="AO97" s="527"/>
      <c r="AP97" s="527"/>
      <c r="AQ97" s="527"/>
      <c r="AR97" s="527"/>
      <c r="AS97" s="527"/>
    </row>
    <row r="98" spans="20:45" x14ac:dyDescent="0.25">
      <c r="T98" s="527"/>
      <c r="U98" s="527"/>
      <c r="V98" s="527"/>
      <c r="W98" s="527"/>
      <c r="X98" s="527"/>
      <c r="Y98" s="527"/>
      <c r="Z98" s="527"/>
      <c r="AA98" s="527"/>
      <c r="AB98" s="527"/>
      <c r="AC98" s="527"/>
      <c r="AD98" s="527"/>
      <c r="AE98" s="527"/>
      <c r="AF98" s="527"/>
      <c r="AG98" s="527"/>
      <c r="AH98" s="527"/>
      <c r="AL98" s="527"/>
      <c r="AM98" s="527"/>
      <c r="AN98" s="527"/>
      <c r="AO98" s="527"/>
      <c r="AP98" s="527"/>
      <c r="AQ98" s="527"/>
      <c r="AR98" s="527"/>
      <c r="AS98" s="527"/>
    </row>
    <row r="99" spans="20:45" x14ac:dyDescent="0.25">
      <c r="T99" s="527"/>
      <c r="U99" s="527"/>
      <c r="V99" s="527"/>
      <c r="W99" s="527"/>
      <c r="X99" s="527"/>
      <c r="Y99" s="527"/>
      <c r="Z99" s="527"/>
      <c r="AA99" s="527"/>
      <c r="AB99" s="527"/>
      <c r="AC99" s="527"/>
      <c r="AD99" s="527"/>
      <c r="AE99" s="527"/>
      <c r="AF99" s="527"/>
      <c r="AG99" s="527"/>
      <c r="AH99" s="527"/>
      <c r="AL99" s="527"/>
      <c r="AM99" s="527"/>
      <c r="AN99" s="527"/>
      <c r="AO99" s="527"/>
      <c r="AP99" s="527"/>
      <c r="AQ99" s="527"/>
      <c r="AR99" s="527"/>
      <c r="AS99" s="527"/>
    </row>
    <row r="100" spans="20:45" x14ac:dyDescent="0.25">
      <c r="T100" s="527"/>
      <c r="U100" s="527"/>
      <c r="V100" s="527"/>
      <c r="W100" s="527"/>
      <c r="X100" s="527"/>
      <c r="Y100" s="527"/>
      <c r="Z100" s="527"/>
      <c r="AA100" s="527"/>
      <c r="AB100" s="527"/>
      <c r="AC100" s="527"/>
      <c r="AD100" s="527"/>
      <c r="AE100" s="527"/>
      <c r="AF100" s="527"/>
      <c r="AG100" s="527"/>
      <c r="AH100" s="527"/>
      <c r="AL100" s="527"/>
      <c r="AM100" s="527"/>
      <c r="AN100" s="527"/>
      <c r="AO100" s="527"/>
      <c r="AP100" s="527"/>
      <c r="AQ100" s="527"/>
      <c r="AR100" s="527"/>
      <c r="AS100" s="527"/>
    </row>
    <row r="101" spans="20:45" x14ac:dyDescent="0.25">
      <c r="T101" s="527"/>
      <c r="U101" s="527"/>
      <c r="V101" s="527"/>
      <c r="W101" s="527"/>
      <c r="X101" s="527"/>
      <c r="Y101" s="527"/>
      <c r="Z101" s="527"/>
      <c r="AA101" s="527"/>
      <c r="AB101" s="527"/>
      <c r="AC101" s="527"/>
      <c r="AD101" s="527"/>
      <c r="AE101" s="527"/>
      <c r="AF101" s="527"/>
      <c r="AG101" s="527"/>
      <c r="AH101" s="527"/>
      <c r="AL101" s="527"/>
      <c r="AM101" s="527"/>
      <c r="AN101" s="527"/>
      <c r="AO101" s="527"/>
      <c r="AP101" s="527"/>
      <c r="AQ101" s="527"/>
      <c r="AR101" s="527"/>
      <c r="AS101" s="527"/>
    </row>
    <row r="102" spans="20:45" x14ac:dyDescent="0.25">
      <c r="T102" s="527"/>
      <c r="U102" s="527"/>
      <c r="V102" s="527"/>
      <c r="W102" s="527"/>
      <c r="X102" s="527"/>
      <c r="Y102" s="527"/>
      <c r="Z102" s="527"/>
      <c r="AA102" s="527"/>
      <c r="AB102" s="527"/>
      <c r="AC102" s="527"/>
      <c r="AD102" s="527"/>
      <c r="AE102" s="527"/>
      <c r="AF102" s="527"/>
      <c r="AG102" s="527"/>
      <c r="AH102" s="527"/>
      <c r="AL102" s="527"/>
      <c r="AM102" s="527"/>
      <c r="AN102" s="527"/>
      <c r="AO102" s="527"/>
      <c r="AP102" s="527"/>
      <c r="AQ102" s="527"/>
      <c r="AR102" s="527"/>
      <c r="AS102" s="527"/>
    </row>
    <row r="103" spans="20:45" x14ac:dyDescent="0.25">
      <c r="T103" s="527"/>
      <c r="U103" s="527"/>
      <c r="V103" s="527"/>
      <c r="W103" s="527"/>
      <c r="X103" s="527"/>
      <c r="Y103" s="527"/>
      <c r="Z103" s="527"/>
      <c r="AA103" s="527"/>
      <c r="AB103" s="527"/>
      <c r="AC103" s="527"/>
      <c r="AD103" s="527"/>
      <c r="AE103" s="527"/>
      <c r="AF103" s="527"/>
      <c r="AG103" s="527"/>
      <c r="AH103" s="527"/>
      <c r="AL103" s="527"/>
      <c r="AM103" s="527"/>
      <c r="AN103" s="527"/>
      <c r="AO103" s="527"/>
      <c r="AP103" s="527"/>
      <c r="AQ103" s="527"/>
      <c r="AR103" s="527"/>
      <c r="AS103" s="527"/>
    </row>
    <row r="104" spans="20:45" x14ac:dyDescent="0.25">
      <c r="T104" s="527"/>
      <c r="U104" s="527"/>
      <c r="V104" s="527"/>
      <c r="W104" s="527"/>
      <c r="X104" s="527"/>
      <c r="Y104" s="527"/>
      <c r="Z104" s="527"/>
      <c r="AA104" s="527"/>
      <c r="AB104" s="527"/>
      <c r="AC104" s="527"/>
      <c r="AD104" s="527"/>
      <c r="AE104" s="527"/>
      <c r="AF104" s="527"/>
      <c r="AG104" s="527"/>
      <c r="AH104" s="527"/>
      <c r="AL104" s="527"/>
      <c r="AM104" s="527"/>
      <c r="AN104" s="527"/>
      <c r="AO104" s="527"/>
      <c r="AP104" s="527"/>
      <c r="AQ104" s="527"/>
      <c r="AR104" s="527"/>
      <c r="AS104" s="527"/>
    </row>
    <row r="105" spans="20:45" x14ac:dyDescent="0.25">
      <c r="T105" s="527"/>
      <c r="U105" s="527"/>
      <c r="V105" s="527"/>
      <c r="W105" s="527"/>
      <c r="X105" s="527"/>
      <c r="Y105" s="527"/>
      <c r="Z105" s="527"/>
      <c r="AA105" s="527"/>
      <c r="AB105" s="527"/>
      <c r="AC105" s="527"/>
      <c r="AD105" s="527"/>
      <c r="AE105" s="527"/>
      <c r="AF105" s="527"/>
      <c r="AG105" s="527"/>
      <c r="AH105" s="527"/>
      <c r="AL105" s="527"/>
      <c r="AM105" s="527"/>
      <c r="AN105" s="527"/>
      <c r="AO105" s="527"/>
      <c r="AP105" s="527"/>
      <c r="AQ105" s="527"/>
      <c r="AR105" s="527"/>
      <c r="AS105" s="527"/>
    </row>
    <row r="106" spans="20:45" x14ac:dyDescent="0.25">
      <c r="T106" s="527"/>
      <c r="U106" s="527"/>
      <c r="V106" s="527"/>
      <c r="W106" s="527"/>
      <c r="X106" s="527"/>
      <c r="Y106" s="527"/>
      <c r="Z106" s="527"/>
      <c r="AA106" s="527"/>
      <c r="AB106" s="527"/>
      <c r="AC106" s="527"/>
      <c r="AD106" s="527"/>
      <c r="AE106" s="527"/>
      <c r="AF106" s="527"/>
      <c r="AG106" s="527"/>
      <c r="AH106" s="527"/>
      <c r="AL106" s="527"/>
      <c r="AM106" s="527"/>
      <c r="AN106" s="527"/>
      <c r="AO106" s="527"/>
      <c r="AP106" s="527"/>
      <c r="AQ106" s="527"/>
      <c r="AR106" s="527"/>
      <c r="AS106" s="527"/>
    </row>
    <row r="107" spans="20:45" x14ac:dyDescent="0.25">
      <c r="T107" s="527"/>
      <c r="U107" s="527"/>
      <c r="V107" s="527"/>
      <c r="W107" s="527"/>
      <c r="X107" s="527"/>
      <c r="Y107" s="527"/>
      <c r="Z107" s="527"/>
      <c r="AA107" s="527"/>
      <c r="AB107" s="527"/>
      <c r="AC107" s="527"/>
      <c r="AD107" s="527"/>
      <c r="AE107" s="527"/>
      <c r="AF107" s="527"/>
      <c r="AG107" s="527"/>
      <c r="AH107" s="527"/>
      <c r="AL107" s="527"/>
      <c r="AM107" s="527"/>
      <c r="AN107" s="527"/>
      <c r="AO107" s="527"/>
      <c r="AP107" s="527"/>
      <c r="AQ107" s="527"/>
      <c r="AR107" s="527"/>
      <c r="AS107" s="527"/>
    </row>
    <row r="108" spans="20:45" x14ac:dyDescent="0.25">
      <c r="T108" s="527"/>
      <c r="U108" s="527"/>
      <c r="V108" s="527"/>
      <c r="W108" s="527"/>
      <c r="X108" s="527"/>
      <c r="Y108" s="527"/>
      <c r="Z108" s="527"/>
      <c r="AA108" s="527"/>
      <c r="AB108" s="527"/>
      <c r="AC108" s="527"/>
      <c r="AD108" s="527"/>
      <c r="AE108" s="527"/>
      <c r="AF108" s="527"/>
      <c r="AG108" s="527"/>
      <c r="AH108" s="527"/>
      <c r="AL108" s="527"/>
      <c r="AM108" s="527"/>
      <c r="AN108" s="527"/>
      <c r="AO108" s="527"/>
      <c r="AP108" s="527"/>
      <c r="AQ108" s="527"/>
      <c r="AR108" s="527"/>
      <c r="AS108" s="527"/>
    </row>
    <row r="109" spans="20:45" x14ac:dyDescent="0.25">
      <c r="T109" s="527"/>
      <c r="U109" s="527"/>
      <c r="V109" s="527"/>
      <c r="W109" s="527"/>
      <c r="X109" s="527"/>
      <c r="Y109" s="527"/>
      <c r="Z109" s="527"/>
      <c r="AA109" s="527"/>
      <c r="AB109" s="527"/>
      <c r="AC109" s="527"/>
      <c r="AD109" s="527"/>
      <c r="AE109" s="527"/>
      <c r="AF109" s="527"/>
      <c r="AG109" s="527"/>
      <c r="AH109" s="527"/>
      <c r="AL109" s="527"/>
      <c r="AM109" s="527"/>
      <c r="AN109" s="527"/>
      <c r="AO109" s="527"/>
      <c r="AP109" s="527"/>
      <c r="AQ109" s="527"/>
      <c r="AR109" s="527"/>
      <c r="AS109" s="527"/>
    </row>
    <row r="110" spans="20:45" x14ac:dyDescent="0.25">
      <c r="T110" s="527"/>
      <c r="U110" s="527"/>
      <c r="V110" s="527"/>
      <c r="W110" s="527"/>
      <c r="X110" s="527"/>
      <c r="Y110" s="527"/>
      <c r="Z110" s="527"/>
      <c r="AA110" s="527"/>
      <c r="AB110" s="527"/>
      <c r="AC110" s="527"/>
      <c r="AD110" s="527"/>
      <c r="AE110" s="527"/>
      <c r="AF110" s="527"/>
      <c r="AG110" s="527"/>
      <c r="AH110" s="527"/>
      <c r="AL110" s="527"/>
      <c r="AM110" s="527"/>
      <c r="AN110" s="527"/>
      <c r="AO110" s="527"/>
      <c r="AP110" s="527"/>
      <c r="AQ110" s="527"/>
      <c r="AR110" s="527"/>
      <c r="AS110" s="527"/>
    </row>
    <row r="111" spans="20:45" x14ac:dyDescent="0.25">
      <c r="T111" s="527"/>
      <c r="U111" s="527"/>
      <c r="V111" s="527"/>
      <c r="W111" s="527"/>
      <c r="X111" s="527"/>
      <c r="Y111" s="527"/>
      <c r="Z111" s="527"/>
      <c r="AA111" s="527"/>
      <c r="AB111" s="527"/>
      <c r="AC111" s="527"/>
      <c r="AD111" s="527"/>
      <c r="AE111" s="527"/>
      <c r="AF111" s="527"/>
      <c r="AG111" s="527"/>
      <c r="AH111" s="527"/>
      <c r="AL111" s="527"/>
      <c r="AM111" s="527"/>
      <c r="AN111" s="527"/>
      <c r="AO111" s="527"/>
      <c r="AP111" s="527"/>
      <c r="AQ111" s="527"/>
      <c r="AR111" s="527"/>
      <c r="AS111" s="527"/>
    </row>
    <row r="112" spans="20:45" x14ac:dyDescent="0.25">
      <c r="T112" s="527"/>
      <c r="U112" s="527"/>
      <c r="V112" s="527"/>
      <c r="W112" s="527"/>
      <c r="X112" s="527"/>
      <c r="Y112" s="527"/>
      <c r="Z112" s="527"/>
      <c r="AA112" s="527"/>
      <c r="AB112" s="527"/>
      <c r="AC112" s="527"/>
      <c r="AD112" s="527"/>
      <c r="AE112" s="527"/>
      <c r="AF112" s="527"/>
      <c r="AG112" s="527"/>
      <c r="AH112" s="527"/>
      <c r="AL112" s="527"/>
      <c r="AM112" s="527"/>
      <c r="AN112" s="527"/>
      <c r="AO112" s="527"/>
      <c r="AP112" s="527"/>
      <c r="AQ112" s="527"/>
      <c r="AR112" s="527"/>
      <c r="AS112" s="527"/>
    </row>
    <row r="113" spans="20:45" x14ac:dyDescent="0.25">
      <c r="T113" s="527"/>
      <c r="U113" s="527"/>
      <c r="V113" s="527"/>
      <c r="W113" s="527"/>
      <c r="X113" s="527"/>
      <c r="Y113" s="527"/>
      <c r="Z113" s="527"/>
      <c r="AA113" s="527"/>
      <c r="AB113" s="527"/>
      <c r="AC113" s="527"/>
      <c r="AD113" s="527"/>
      <c r="AE113" s="527"/>
      <c r="AF113" s="527"/>
      <c r="AG113" s="527"/>
      <c r="AH113" s="527"/>
      <c r="AL113" s="527"/>
      <c r="AM113" s="527"/>
      <c r="AN113" s="527"/>
      <c r="AO113" s="527"/>
      <c r="AP113" s="527"/>
      <c r="AQ113" s="527"/>
      <c r="AR113" s="527"/>
      <c r="AS113" s="527"/>
    </row>
    <row r="114" spans="20:45" x14ac:dyDescent="0.25">
      <c r="T114" s="527"/>
      <c r="U114" s="527"/>
      <c r="V114" s="527"/>
      <c r="W114" s="527"/>
      <c r="X114" s="527"/>
      <c r="Y114" s="527"/>
      <c r="Z114" s="527"/>
      <c r="AA114" s="527"/>
      <c r="AB114" s="527"/>
      <c r="AC114" s="527"/>
      <c r="AD114" s="527"/>
      <c r="AE114" s="527"/>
      <c r="AF114" s="527"/>
      <c r="AG114" s="527"/>
      <c r="AH114" s="527"/>
      <c r="AL114" s="527"/>
      <c r="AM114" s="527"/>
      <c r="AN114" s="527"/>
      <c r="AO114" s="527"/>
      <c r="AP114" s="527"/>
      <c r="AQ114" s="527"/>
      <c r="AR114" s="527"/>
      <c r="AS114" s="527"/>
    </row>
    <row r="115" spans="20:45" x14ac:dyDescent="0.25">
      <c r="T115" s="527"/>
      <c r="U115" s="527"/>
      <c r="V115" s="527"/>
      <c r="W115" s="527"/>
      <c r="X115" s="527"/>
      <c r="Y115" s="527"/>
      <c r="Z115" s="527"/>
      <c r="AA115" s="527"/>
      <c r="AB115" s="527"/>
      <c r="AC115" s="527"/>
      <c r="AD115" s="527"/>
      <c r="AE115" s="527"/>
      <c r="AF115" s="527"/>
      <c r="AG115" s="527"/>
      <c r="AH115" s="527"/>
      <c r="AL115" s="527"/>
      <c r="AM115" s="527"/>
      <c r="AN115" s="527"/>
      <c r="AO115" s="527"/>
      <c r="AP115" s="527"/>
      <c r="AQ115" s="527"/>
      <c r="AR115" s="527"/>
      <c r="AS115" s="527"/>
    </row>
    <row r="116" spans="20:45" x14ac:dyDescent="0.25">
      <c r="T116" s="527"/>
      <c r="U116" s="527"/>
      <c r="V116" s="527"/>
      <c r="W116" s="527"/>
      <c r="X116" s="527"/>
      <c r="Y116" s="527"/>
      <c r="Z116" s="527"/>
      <c r="AA116" s="527"/>
      <c r="AB116" s="527"/>
      <c r="AC116" s="527"/>
      <c r="AD116" s="527"/>
      <c r="AE116" s="527"/>
      <c r="AF116" s="527"/>
      <c r="AG116" s="527"/>
      <c r="AH116" s="527"/>
      <c r="AL116" s="527"/>
      <c r="AM116" s="527"/>
      <c r="AN116" s="527"/>
      <c r="AO116" s="527"/>
      <c r="AP116" s="527"/>
      <c r="AQ116" s="527"/>
      <c r="AR116" s="527"/>
      <c r="AS116" s="527"/>
    </row>
    <row r="117" spans="20:45" x14ac:dyDescent="0.25">
      <c r="T117" s="527"/>
      <c r="U117" s="527"/>
      <c r="V117" s="527"/>
      <c r="W117" s="527"/>
      <c r="X117" s="527"/>
      <c r="Y117" s="527"/>
      <c r="Z117" s="527"/>
      <c r="AA117" s="527"/>
      <c r="AB117" s="527"/>
      <c r="AC117" s="527"/>
      <c r="AD117" s="527"/>
      <c r="AE117" s="527"/>
      <c r="AF117" s="527"/>
      <c r="AG117" s="527"/>
      <c r="AH117" s="527"/>
      <c r="AL117" s="527"/>
      <c r="AM117" s="527"/>
      <c r="AN117" s="527"/>
      <c r="AO117" s="527"/>
      <c r="AP117" s="527"/>
      <c r="AQ117" s="527"/>
      <c r="AR117" s="527"/>
      <c r="AS117" s="527"/>
    </row>
    <row r="118" spans="20:45" x14ac:dyDescent="0.25">
      <c r="T118" s="527"/>
      <c r="U118" s="527"/>
      <c r="V118" s="527"/>
      <c r="W118" s="527"/>
      <c r="X118" s="527"/>
      <c r="Y118" s="527"/>
      <c r="Z118" s="527"/>
      <c r="AA118" s="527"/>
      <c r="AB118" s="527"/>
      <c r="AC118" s="527"/>
      <c r="AD118" s="527"/>
      <c r="AE118" s="527"/>
      <c r="AF118" s="527"/>
      <c r="AG118" s="527"/>
      <c r="AH118" s="527"/>
      <c r="AL118" s="527"/>
      <c r="AM118" s="527"/>
      <c r="AN118" s="527"/>
      <c r="AO118" s="527"/>
      <c r="AP118" s="527"/>
      <c r="AQ118" s="527"/>
      <c r="AR118" s="527"/>
      <c r="AS118" s="527"/>
    </row>
    <row r="119" spans="20:45" x14ac:dyDescent="0.25">
      <c r="T119" s="527"/>
      <c r="U119" s="527"/>
      <c r="V119" s="527"/>
      <c r="W119" s="527"/>
      <c r="X119" s="527"/>
      <c r="Y119" s="527"/>
      <c r="Z119" s="527"/>
      <c r="AA119" s="527"/>
      <c r="AB119" s="527"/>
      <c r="AC119" s="527"/>
      <c r="AD119" s="527"/>
      <c r="AE119" s="527"/>
      <c r="AF119" s="527"/>
      <c r="AG119" s="527"/>
      <c r="AH119" s="527"/>
      <c r="AL119" s="527"/>
      <c r="AM119" s="527"/>
      <c r="AN119" s="527"/>
      <c r="AO119" s="527"/>
      <c r="AP119" s="527"/>
      <c r="AQ119" s="527"/>
      <c r="AR119" s="527"/>
      <c r="AS119" s="527"/>
    </row>
    <row r="120" spans="20:45" x14ac:dyDescent="0.25">
      <c r="T120" s="527"/>
      <c r="U120" s="527"/>
      <c r="V120" s="527"/>
      <c r="W120" s="527"/>
      <c r="X120" s="527"/>
      <c r="Y120" s="527"/>
      <c r="Z120" s="527"/>
      <c r="AA120" s="527"/>
      <c r="AB120" s="527"/>
      <c r="AC120" s="527"/>
      <c r="AD120" s="527"/>
      <c r="AE120" s="527"/>
      <c r="AF120" s="527"/>
      <c r="AG120" s="527"/>
      <c r="AH120" s="527"/>
      <c r="AL120" s="527"/>
      <c r="AM120" s="527"/>
      <c r="AN120" s="527"/>
      <c r="AO120" s="527"/>
      <c r="AP120" s="527"/>
      <c r="AQ120" s="527"/>
      <c r="AR120" s="527"/>
      <c r="AS120" s="527"/>
    </row>
    <row r="121" spans="20:45" x14ac:dyDescent="0.25">
      <c r="T121" s="527"/>
      <c r="U121" s="527"/>
      <c r="V121" s="527"/>
      <c r="W121" s="527"/>
      <c r="X121" s="527"/>
      <c r="Y121" s="527"/>
      <c r="Z121" s="527"/>
      <c r="AA121" s="527"/>
      <c r="AB121" s="527"/>
      <c r="AC121" s="527"/>
      <c r="AD121" s="527"/>
      <c r="AE121" s="527"/>
      <c r="AF121" s="527"/>
      <c r="AG121" s="527"/>
      <c r="AH121" s="527"/>
      <c r="AL121" s="527"/>
      <c r="AM121" s="527"/>
      <c r="AN121" s="527"/>
      <c r="AO121" s="527"/>
      <c r="AP121" s="527"/>
      <c r="AQ121" s="527"/>
      <c r="AR121" s="527"/>
      <c r="AS121" s="527"/>
    </row>
    <row r="122" spans="20:45" x14ac:dyDescent="0.25">
      <c r="T122" s="527"/>
      <c r="U122" s="527"/>
      <c r="V122" s="527"/>
      <c r="W122" s="527"/>
      <c r="X122" s="527"/>
      <c r="Y122" s="527"/>
      <c r="Z122" s="527"/>
      <c r="AA122" s="527"/>
      <c r="AB122" s="527"/>
      <c r="AC122" s="527"/>
      <c r="AD122" s="527"/>
      <c r="AE122" s="527"/>
      <c r="AF122" s="527"/>
      <c r="AG122" s="527"/>
      <c r="AH122" s="527"/>
      <c r="AL122" s="527"/>
      <c r="AM122" s="527"/>
      <c r="AN122" s="527"/>
      <c r="AO122" s="527"/>
      <c r="AP122" s="527"/>
      <c r="AQ122" s="527"/>
      <c r="AR122" s="527"/>
      <c r="AS122" s="527"/>
    </row>
    <row r="123" spans="20:45" x14ac:dyDescent="0.25">
      <c r="T123" s="527"/>
      <c r="U123" s="527"/>
      <c r="V123" s="527"/>
      <c r="W123" s="527"/>
      <c r="X123" s="527"/>
      <c r="Y123" s="527"/>
      <c r="Z123" s="527"/>
      <c r="AA123" s="527"/>
      <c r="AB123" s="527"/>
      <c r="AC123" s="527"/>
      <c r="AD123" s="527"/>
      <c r="AE123" s="527"/>
      <c r="AF123" s="527"/>
      <c r="AG123" s="527"/>
      <c r="AH123" s="527"/>
      <c r="AL123" s="527"/>
      <c r="AM123" s="527"/>
      <c r="AN123" s="527"/>
      <c r="AO123" s="527"/>
      <c r="AP123" s="527"/>
      <c r="AQ123" s="527"/>
      <c r="AR123" s="527"/>
      <c r="AS123" s="527"/>
    </row>
    <row r="124" spans="20:45" x14ac:dyDescent="0.25">
      <c r="T124" s="527"/>
      <c r="U124" s="527"/>
      <c r="V124" s="527"/>
      <c r="W124" s="527"/>
      <c r="X124" s="527"/>
      <c r="Y124" s="527"/>
      <c r="Z124" s="527"/>
      <c r="AA124" s="527"/>
      <c r="AB124" s="527"/>
      <c r="AC124" s="527"/>
      <c r="AD124" s="527"/>
      <c r="AE124" s="527"/>
      <c r="AF124" s="527"/>
      <c r="AG124" s="527"/>
      <c r="AH124" s="527"/>
      <c r="AL124" s="527"/>
      <c r="AM124" s="527"/>
      <c r="AN124" s="527"/>
      <c r="AO124" s="527"/>
      <c r="AP124" s="527"/>
      <c r="AQ124" s="527"/>
      <c r="AR124" s="527"/>
      <c r="AS124" s="527"/>
    </row>
    <row r="125" spans="20:45" x14ac:dyDescent="0.25">
      <c r="T125" s="527"/>
      <c r="U125" s="527"/>
      <c r="V125" s="527"/>
      <c r="W125" s="527"/>
      <c r="X125" s="527"/>
      <c r="Y125" s="527"/>
      <c r="Z125" s="527"/>
      <c r="AA125" s="527"/>
      <c r="AB125" s="527"/>
      <c r="AC125" s="527"/>
      <c r="AD125" s="527"/>
      <c r="AE125" s="527"/>
      <c r="AF125" s="527"/>
      <c r="AG125" s="527"/>
      <c r="AH125" s="527"/>
      <c r="AL125" s="527"/>
      <c r="AM125" s="527"/>
      <c r="AN125" s="527"/>
      <c r="AO125" s="527"/>
      <c r="AP125" s="527"/>
      <c r="AQ125" s="527"/>
      <c r="AR125" s="527"/>
      <c r="AS125" s="527"/>
    </row>
    <row r="126" spans="20:45" x14ac:dyDescent="0.25">
      <c r="T126" s="527"/>
      <c r="U126" s="527"/>
      <c r="V126" s="527"/>
      <c r="W126" s="527"/>
      <c r="X126" s="527"/>
      <c r="Y126" s="527"/>
      <c r="Z126" s="527"/>
      <c r="AA126" s="527"/>
      <c r="AB126" s="527"/>
      <c r="AC126" s="527"/>
      <c r="AD126" s="527"/>
      <c r="AE126" s="527"/>
      <c r="AF126" s="527"/>
      <c r="AG126" s="527"/>
      <c r="AH126" s="527"/>
      <c r="AL126" s="527"/>
      <c r="AM126" s="527"/>
      <c r="AN126" s="527"/>
      <c r="AO126" s="527"/>
      <c r="AP126" s="527"/>
      <c r="AQ126" s="527"/>
      <c r="AR126" s="527"/>
      <c r="AS126" s="527"/>
    </row>
    <row r="127" spans="20:45" x14ac:dyDescent="0.25">
      <c r="T127" s="527"/>
      <c r="U127" s="527"/>
      <c r="V127" s="527"/>
      <c r="W127" s="527"/>
      <c r="X127" s="527"/>
      <c r="Y127" s="527"/>
      <c r="Z127" s="527"/>
      <c r="AA127" s="527"/>
      <c r="AB127" s="527"/>
      <c r="AC127" s="527"/>
      <c r="AD127" s="527"/>
      <c r="AE127" s="527"/>
      <c r="AF127" s="527"/>
      <c r="AG127" s="527"/>
      <c r="AH127" s="527"/>
      <c r="AL127" s="527"/>
      <c r="AM127" s="527"/>
      <c r="AN127" s="527"/>
      <c r="AO127" s="527"/>
      <c r="AP127" s="527"/>
      <c r="AQ127" s="527"/>
      <c r="AR127" s="527"/>
      <c r="AS127" s="527"/>
    </row>
    <row r="128" spans="20:45" x14ac:dyDescent="0.25">
      <c r="T128" s="527"/>
      <c r="U128" s="527"/>
      <c r="V128" s="527"/>
      <c r="W128" s="527"/>
      <c r="X128" s="527"/>
      <c r="Y128" s="527"/>
      <c r="Z128" s="527"/>
      <c r="AA128" s="527"/>
      <c r="AB128" s="527"/>
      <c r="AC128" s="527"/>
      <c r="AD128" s="527"/>
      <c r="AE128" s="527"/>
      <c r="AF128" s="527"/>
      <c r="AG128" s="527"/>
      <c r="AH128" s="527"/>
      <c r="AL128" s="527"/>
      <c r="AM128" s="527"/>
      <c r="AN128" s="527"/>
      <c r="AO128" s="527"/>
      <c r="AP128" s="527"/>
      <c r="AQ128" s="527"/>
      <c r="AR128" s="527"/>
      <c r="AS128" s="527"/>
    </row>
    <row r="129" spans="20:45" x14ac:dyDescent="0.25">
      <c r="T129" s="527"/>
      <c r="U129" s="527"/>
      <c r="V129" s="527"/>
      <c r="W129" s="527"/>
      <c r="X129" s="527"/>
      <c r="Y129" s="527"/>
      <c r="Z129" s="527"/>
      <c r="AA129" s="527"/>
      <c r="AB129" s="527"/>
      <c r="AC129" s="527"/>
      <c r="AD129" s="527"/>
      <c r="AE129" s="527"/>
      <c r="AF129" s="527"/>
      <c r="AG129" s="527"/>
      <c r="AH129" s="527"/>
      <c r="AL129" s="527"/>
      <c r="AM129" s="527"/>
      <c r="AN129" s="527"/>
      <c r="AO129" s="527"/>
      <c r="AP129" s="527"/>
      <c r="AQ129" s="527"/>
      <c r="AR129" s="527"/>
      <c r="AS129" s="527"/>
    </row>
    <row r="130" spans="20:45" x14ac:dyDescent="0.25">
      <c r="T130" s="527"/>
      <c r="U130" s="527"/>
      <c r="V130" s="527"/>
      <c r="W130" s="527"/>
      <c r="X130" s="527"/>
      <c r="Y130" s="527"/>
      <c r="Z130" s="527"/>
      <c r="AA130" s="527"/>
      <c r="AB130" s="527"/>
      <c r="AC130" s="527"/>
      <c r="AD130" s="527"/>
      <c r="AE130" s="527"/>
      <c r="AF130" s="527"/>
      <c r="AG130" s="527"/>
      <c r="AH130" s="527"/>
      <c r="AL130" s="527"/>
      <c r="AM130" s="527"/>
      <c r="AN130" s="527"/>
      <c r="AO130" s="527"/>
      <c r="AP130" s="527"/>
      <c r="AQ130" s="527"/>
      <c r="AR130" s="527"/>
      <c r="AS130" s="527"/>
    </row>
    <row r="131" spans="20:45" x14ac:dyDescent="0.25">
      <c r="T131" s="527"/>
      <c r="U131" s="527"/>
      <c r="V131" s="527"/>
      <c r="W131" s="527"/>
      <c r="X131" s="527"/>
      <c r="Y131" s="527"/>
      <c r="Z131" s="527"/>
      <c r="AA131" s="527"/>
      <c r="AB131" s="527"/>
      <c r="AC131" s="527"/>
      <c r="AD131" s="527"/>
      <c r="AE131" s="527"/>
      <c r="AF131" s="527"/>
      <c r="AG131" s="527"/>
      <c r="AH131" s="527"/>
      <c r="AL131" s="527"/>
      <c r="AM131" s="527"/>
      <c r="AN131" s="527"/>
      <c r="AO131" s="527"/>
      <c r="AP131" s="527"/>
      <c r="AQ131" s="527"/>
      <c r="AR131" s="527"/>
      <c r="AS131" s="527"/>
    </row>
    <row r="132" spans="20:45" x14ac:dyDescent="0.25">
      <c r="T132" s="527"/>
      <c r="U132" s="527"/>
      <c r="V132" s="527"/>
      <c r="W132" s="527"/>
      <c r="X132" s="527"/>
      <c r="Y132" s="527"/>
      <c r="Z132" s="527"/>
      <c r="AA132" s="527"/>
      <c r="AB132" s="527"/>
      <c r="AC132" s="527"/>
      <c r="AD132" s="527"/>
      <c r="AE132" s="527"/>
      <c r="AF132" s="527"/>
      <c r="AG132" s="527"/>
      <c r="AH132" s="527"/>
      <c r="AL132" s="527"/>
      <c r="AM132" s="527"/>
      <c r="AN132" s="527"/>
      <c r="AO132" s="527"/>
      <c r="AP132" s="527"/>
      <c r="AQ132" s="527"/>
      <c r="AR132" s="527"/>
      <c r="AS132" s="527"/>
    </row>
    <row r="133" spans="20:45" x14ac:dyDescent="0.25">
      <c r="T133" s="527"/>
      <c r="U133" s="527"/>
      <c r="V133" s="527"/>
      <c r="W133" s="527"/>
      <c r="X133" s="527"/>
      <c r="Y133" s="527"/>
      <c r="Z133" s="527"/>
      <c r="AA133" s="527"/>
      <c r="AB133" s="527"/>
      <c r="AC133" s="527"/>
      <c r="AD133" s="527"/>
      <c r="AE133" s="527"/>
      <c r="AF133" s="527"/>
      <c r="AG133" s="527"/>
      <c r="AH133" s="527"/>
      <c r="AL133" s="527"/>
      <c r="AM133" s="527"/>
      <c r="AN133" s="527"/>
      <c r="AO133" s="527"/>
      <c r="AP133" s="527"/>
      <c r="AQ133" s="527"/>
      <c r="AR133" s="527"/>
      <c r="AS133" s="527"/>
    </row>
    <row r="134" spans="20:45" x14ac:dyDescent="0.25">
      <c r="T134" s="527"/>
      <c r="U134" s="527"/>
      <c r="V134" s="527"/>
      <c r="W134" s="527"/>
      <c r="X134" s="527"/>
      <c r="Y134" s="527"/>
      <c r="Z134" s="527"/>
      <c r="AA134" s="527"/>
      <c r="AB134" s="527"/>
      <c r="AC134" s="527"/>
      <c r="AD134" s="527"/>
      <c r="AE134" s="527"/>
      <c r="AF134" s="527"/>
      <c r="AG134" s="527"/>
      <c r="AH134" s="527"/>
      <c r="AL134" s="527"/>
      <c r="AM134" s="527"/>
      <c r="AN134" s="527"/>
      <c r="AO134" s="527"/>
      <c r="AP134" s="527"/>
      <c r="AQ134" s="527"/>
      <c r="AR134" s="527"/>
      <c r="AS134" s="527"/>
    </row>
    <row r="135" spans="20:45" x14ac:dyDescent="0.25">
      <c r="T135" s="527"/>
      <c r="U135" s="527"/>
      <c r="V135" s="527"/>
      <c r="W135" s="527"/>
      <c r="X135" s="527"/>
      <c r="Y135" s="527"/>
      <c r="Z135" s="527"/>
      <c r="AA135" s="527"/>
      <c r="AB135" s="527"/>
      <c r="AC135" s="527"/>
      <c r="AD135" s="527"/>
      <c r="AE135" s="527"/>
      <c r="AF135" s="527"/>
      <c r="AG135" s="527"/>
      <c r="AH135" s="527"/>
      <c r="AL135" s="527"/>
      <c r="AM135" s="527"/>
      <c r="AN135" s="527"/>
      <c r="AO135" s="527"/>
      <c r="AP135" s="527"/>
      <c r="AQ135" s="527"/>
      <c r="AR135" s="527"/>
      <c r="AS135" s="527"/>
    </row>
    <row r="136" spans="20:45" x14ac:dyDescent="0.25">
      <c r="T136" s="527"/>
      <c r="U136" s="527"/>
      <c r="V136" s="527"/>
      <c r="W136" s="527"/>
      <c r="X136" s="527"/>
      <c r="Y136" s="527"/>
      <c r="Z136" s="527"/>
      <c r="AA136" s="527"/>
      <c r="AB136" s="527"/>
      <c r="AC136" s="527"/>
      <c r="AD136" s="527"/>
      <c r="AE136" s="527"/>
      <c r="AF136" s="527"/>
      <c r="AG136" s="527"/>
      <c r="AH136" s="527"/>
      <c r="AL136" s="527"/>
      <c r="AM136" s="527"/>
      <c r="AN136" s="527"/>
      <c r="AO136" s="527"/>
      <c r="AP136" s="527"/>
      <c r="AQ136" s="527"/>
      <c r="AR136" s="527"/>
      <c r="AS136" s="527"/>
    </row>
    <row r="137" spans="20:45" x14ac:dyDescent="0.25">
      <c r="T137" s="527"/>
      <c r="U137" s="527"/>
      <c r="V137" s="527"/>
      <c r="W137" s="527"/>
      <c r="X137" s="527"/>
      <c r="Y137" s="527"/>
      <c r="Z137" s="527"/>
      <c r="AA137" s="527"/>
      <c r="AB137" s="527"/>
      <c r="AC137" s="527"/>
      <c r="AD137" s="527"/>
      <c r="AE137" s="527"/>
      <c r="AF137" s="527"/>
      <c r="AG137" s="527"/>
      <c r="AH137" s="527"/>
      <c r="AL137" s="527"/>
      <c r="AM137" s="527"/>
      <c r="AN137" s="527"/>
      <c r="AO137" s="527"/>
      <c r="AP137" s="527"/>
      <c r="AQ137" s="527"/>
      <c r="AR137" s="527"/>
      <c r="AS137" s="527"/>
    </row>
    <row r="138" spans="20:45" x14ac:dyDescent="0.25">
      <c r="T138" s="527"/>
      <c r="U138" s="527"/>
      <c r="V138" s="527"/>
      <c r="W138" s="527"/>
      <c r="X138" s="527"/>
      <c r="Y138" s="527"/>
      <c r="Z138" s="527"/>
      <c r="AA138" s="527"/>
      <c r="AB138" s="527"/>
      <c r="AC138" s="527"/>
      <c r="AD138" s="527"/>
      <c r="AE138" s="527"/>
      <c r="AF138" s="527"/>
      <c r="AG138" s="527"/>
      <c r="AH138" s="527"/>
      <c r="AL138" s="527"/>
      <c r="AM138" s="527"/>
      <c r="AN138" s="527"/>
      <c r="AO138" s="527"/>
      <c r="AP138" s="527"/>
      <c r="AQ138" s="527"/>
      <c r="AR138" s="527"/>
      <c r="AS138" s="527"/>
    </row>
    <row r="139" spans="20:45" x14ac:dyDescent="0.25">
      <c r="T139" s="527"/>
      <c r="U139" s="527"/>
      <c r="V139" s="527"/>
      <c r="W139" s="527"/>
      <c r="X139" s="527"/>
      <c r="Y139" s="527"/>
      <c r="Z139" s="527"/>
      <c r="AA139" s="527"/>
      <c r="AB139" s="527"/>
      <c r="AC139" s="527"/>
      <c r="AD139" s="527"/>
      <c r="AE139" s="527"/>
      <c r="AF139" s="527"/>
      <c r="AG139" s="527"/>
      <c r="AH139" s="527"/>
      <c r="AL139" s="527"/>
      <c r="AM139" s="527"/>
      <c r="AN139" s="527"/>
      <c r="AO139" s="527"/>
      <c r="AP139" s="527"/>
      <c r="AQ139" s="527"/>
      <c r="AR139" s="527"/>
      <c r="AS139" s="527"/>
    </row>
    <row r="140" spans="20:45" x14ac:dyDescent="0.25">
      <c r="T140" s="527"/>
      <c r="U140" s="527"/>
      <c r="V140" s="527"/>
      <c r="W140" s="527"/>
      <c r="X140" s="527"/>
      <c r="Y140" s="527"/>
      <c r="Z140" s="527"/>
      <c r="AA140" s="527"/>
      <c r="AB140" s="527"/>
      <c r="AC140" s="527"/>
      <c r="AD140" s="527"/>
      <c r="AE140" s="527"/>
      <c r="AF140" s="527"/>
      <c r="AG140" s="527"/>
      <c r="AH140" s="527"/>
      <c r="AL140" s="527"/>
      <c r="AM140" s="527"/>
      <c r="AN140" s="527"/>
      <c r="AO140" s="527"/>
      <c r="AP140" s="527"/>
      <c r="AQ140" s="527"/>
      <c r="AR140" s="527"/>
      <c r="AS140" s="527"/>
    </row>
  </sheetData>
  <mergeCells count="1">
    <mergeCell ref="A4:C4"/>
  </mergeCells>
  <conditionalFormatting sqref="B22 B24 B26 B28 B30 B32 B34 B36 B38 B40 B42 B44 B46 B48 B50 B52">
    <cfRule type="cellIs" dxfId="123" priority="13" stopIfTrue="1" operator="equal">
      <formula>"QA"</formula>
    </cfRule>
    <cfRule type="cellIs" dxfId="122" priority="14" stopIfTrue="1" operator="equal">
      <formula>"DA"</formula>
    </cfRule>
  </conditionalFormatting>
  <conditionalFormatting sqref="E7 E21">
    <cfRule type="expression" dxfId="121" priority="16" stopIfTrue="1">
      <formula>$E7&lt;5</formula>
    </cfRule>
  </conditionalFormatting>
  <conditionalFormatting sqref="E22 E24 E26 E28 E30 E32 E34 E36 E38 E40 E42 E44 E46 E48 E50 E52">
    <cfRule type="expression" dxfId="120" priority="8" stopIfTrue="1">
      <formula>AND($E22&lt;9,$C22&gt;0)</formula>
    </cfRule>
  </conditionalFormatting>
  <conditionalFormatting sqref="F7 F9 F11 F13 F15 F17 F19">
    <cfRule type="cellIs" dxfId="119" priority="17" stopIfTrue="1" operator="equal">
      <formula>"Bye"</formula>
    </cfRule>
  </conditionalFormatting>
  <conditionalFormatting sqref="F21:F22 F24 F26 F28 F30 F32 F34 F36 F38 F40 F42 F44 F46 F48 F50">
    <cfRule type="cellIs" dxfId="118" priority="9" stopIfTrue="1" operator="equal">
      <formula>"Bye"</formula>
    </cfRule>
  </conditionalFormatting>
  <conditionalFormatting sqref="F22 F24 F26 F28 F30 F32 F34 F36 F38 F40 F42 F44 F46 F48 F50">
    <cfRule type="expression" dxfId="117" priority="10" stopIfTrue="1">
      <formula>AND($E22&lt;9,$C22&gt;0)</formula>
    </cfRule>
  </conditionalFormatting>
  <conditionalFormatting sqref="H7 H9 H11 H13 H15 H17 H19 H21 G22:I22 G24:I24 G26:I26 G28:I28 G30:I30 G32:I32 G34:I34 G36:I36 G38:I38 G40:I40 G42:I42 G44:I44 G46:I46 G48:I48 G50:I50">
    <cfRule type="expression" dxfId="116" priority="4" stopIfTrue="1">
      <formula>AND($E7&lt;9,$C7&gt;0)</formula>
    </cfRule>
  </conditionalFormatting>
  <conditionalFormatting sqref="I8 K10 I12 M14 I16 K18 I20 I23 K25 I27 M29 I31 K33 I35 I39 K41 I43 M45 I47 K49 I51">
    <cfRule type="expression" dxfId="115" priority="5" stopIfTrue="1">
      <formula>AND($O$1="CU",I8="Umpire")</formula>
    </cfRule>
    <cfRule type="expression" dxfId="114" priority="6" stopIfTrue="1">
      <formula>AND($O$1="CU",I8&lt;&gt;"Umpire",J8&lt;&gt;"")</formula>
    </cfRule>
    <cfRule type="expression" dxfId="113" priority="7" stopIfTrue="1">
      <formula>AND($O$1="CU",I8&lt;&gt;"Umpire")</formula>
    </cfRule>
  </conditionalFormatting>
  <conditionalFormatting sqref="J8 L10 J12 N14 J16 L18 J20 R62">
    <cfRule type="expression" dxfId="112" priority="15" stopIfTrue="1">
      <formula>$O$1="CU"</formula>
    </cfRule>
  </conditionalFormatting>
  <conditionalFormatting sqref="K8 M10 K12 O14 K16 M18 K20 K23 M25 K27 O29 K31 M33 K35 K39 M41 K43 O45 K47 M49 K51">
    <cfRule type="expression" dxfId="111" priority="11" stopIfTrue="1">
      <formula>J8="as"</formula>
    </cfRule>
    <cfRule type="expression" dxfId="110" priority="12" stopIfTrue="1">
      <formula>J8="bs"</formula>
    </cfRule>
  </conditionalFormatting>
  <conditionalFormatting sqref="O16">
    <cfRule type="expression" dxfId="109" priority="1" stopIfTrue="1">
      <formula>AND($O$1="CU",O16="Umpire")</formula>
    </cfRule>
    <cfRule type="expression" dxfId="108" priority="2" stopIfTrue="1">
      <formula>AND($O$1="CU",O16&lt;&gt;"Umpire",P16&lt;&gt;"")</formula>
    </cfRule>
    <cfRule type="expression" dxfId="107" priority="3" stopIfTrue="1">
      <formula>AND($O$1="CU",O16&lt;&gt;"Umpire")</formula>
    </cfRule>
  </conditionalFormatting>
  <dataValidations count="1">
    <dataValidation type="list" allowBlank="1" showInputMessage="1" sqref="I23 I39 I27 I35 I43 I31 I51 I47 K49 K41 M45 K33 K25 M29 I16 K18 K10 I20 I12 I8 M14 O16" xr:uid="{CCBAD18C-F14A-42F4-872C-63CB110061AC}">
      <formula1>$U$7:$U$16</formula1>
    </dataValidation>
  </dataValidations>
  <printOptions horizontalCentered="1" verticalCentered="1"/>
  <pageMargins left="0" right="0" top="0.98425196850393704" bottom="0.98425196850393704" header="0.51181102362204722" footer="0.51181102362204722"/>
  <pageSetup paperSize="9" scale="95" orientation="portrait" horizontalDpi="1200" verticalDpi="12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99009" r:id="rId4" name="Button 1">
              <controlPr defaultSize="0" print="0" autoFill="0" autoPict="0" macro="[0]!Jun_Show_CU">
                <anchor moveWithCells="1" sizeWithCells="1">
                  <from>
                    <xdr:col>12</xdr:col>
                    <xdr:colOff>525780</xdr:colOff>
                    <xdr:row>0</xdr:row>
                    <xdr:rowOff>7620</xdr:rowOff>
                  </from>
                  <to>
                    <xdr:col>14</xdr:col>
                    <xdr:colOff>373380</xdr:colOff>
                    <xdr:row>0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9010" r:id="rId5" name="Button 2">
              <controlPr defaultSize="0" print="0" autoFill="0" autoPict="0" macro="[0]!Jun_Hide_CU">
                <anchor moveWithCells="1" sizeWithCells="1">
                  <from>
                    <xdr:col>12</xdr:col>
                    <xdr:colOff>518160</xdr:colOff>
                    <xdr:row>0</xdr:row>
                    <xdr:rowOff>182880</xdr:rowOff>
                  </from>
                  <to>
                    <xdr:col>14</xdr:col>
                    <xdr:colOff>373380</xdr:colOff>
                    <xdr:row>1</xdr:row>
                    <xdr:rowOff>60960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1AD5B3-3B6C-422F-9D1B-8E5BF0728010}">
  <sheetPr>
    <tabColor rgb="FF7030A0"/>
    <pageSetUpPr fitToPage="1"/>
  </sheetPr>
  <dimension ref="A1:AK57"/>
  <sheetViews>
    <sheetView showGridLines="0" showZeros="0" topLeftCell="A9" workbookViewId="0">
      <selection activeCell="K36" sqref="K36"/>
    </sheetView>
  </sheetViews>
  <sheetFormatPr defaultColWidth="8.88671875" defaultRowHeight="13.2" x14ac:dyDescent="0.25"/>
  <cols>
    <col min="1" max="2" width="3.33203125" style="366" customWidth="1"/>
    <col min="3" max="3" width="4.6640625" style="366" customWidth="1"/>
    <col min="4" max="4" width="7.44140625" style="366" customWidth="1"/>
    <col min="5" max="5" width="4.33203125" style="366" customWidth="1"/>
    <col min="6" max="6" width="12.6640625" style="366" customWidth="1"/>
    <col min="7" max="7" width="2.6640625" style="366" customWidth="1"/>
    <col min="8" max="8" width="7.6640625" style="366" customWidth="1"/>
    <col min="9" max="9" width="5.88671875" style="366" customWidth="1"/>
    <col min="10" max="10" width="1.6640625" style="511" customWidth="1"/>
    <col min="11" max="11" width="10.6640625" style="366" customWidth="1"/>
    <col min="12" max="12" width="1.6640625" style="511" customWidth="1"/>
    <col min="13" max="13" width="10.6640625" style="366" customWidth="1"/>
    <col min="14" max="14" width="1.6640625" style="512" customWidth="1"/>
    <col min="15" max="15" width="10.6640625" style="366" customWidth="1"/>
    <col min="16" max="16" width="1.6640625" style="511" customWidth="1"/>
    <col min="17" max="17" width="10.6640625" style="366" customWidth="1"/>
    <col min="18" max="18" width="1.6640625" style="512" customWidth="1"/>
    <col min="19" max="19" width="9.109375" style="366" hidden="1" customWidth="1"/>
    <col min="20" max="20" width="8.6640625" style="366" customWidth="1"/>
    <col min="21" max="21" width="9.109375" style="366" hidden="1" customWidth="1"/>
    <col min="22" max="24" width="8.88671875" style="366"/>
    <col min="25" max="34" width="9.109375" style="366" hidden="1" customWidth="1"/>
    <col min="35" max="37" width="9.109375" style="366" customWidth="1"/>
    <col min="38" max="16384" width="8.88671875" style="366"/>
  </cols>
  <sheetData>
    <row r="1" spans="1:37" s="354" customFormat="1" ht="21.75" customHeight="1" x14ac:dyDescent="0.25">
      <c r="A1" s="347" t="s">
        <v>242</v>
      </c>
      <c r="B1" s="347"/>
      <c r="C1" s="348"/>
      <c r="D1" s="348"/>
      <c r="E1" s="348"/>
      <c r="F1" s="348"/>
      <c r="G1" s="348"/>
      <c r="H1" s="347"/>
      <c r="I1" s="349"/>
      <c r="J1" s="350"/>
      <c r="K1" s="351" t="s">
        <v>38</v>
      </c>
      <c r="L1" s="352"/>
      <c r="M1" s="353"/>
      <c r="N1" s="350"/>
      <c r="O1" s="350" t="s">
        <v>290</v>
      </c>
      <c r="P1" s="350"/>
      <c r="Q1" s="348"/>
      <c r="R1" s="350"/>
      <c r="Y1" s="355"/>
      <c r="Z1" s="355"/>
      <c r="AA1" s="355"/>
      <c r="AB1" s="356" t="e">
        <f>IF($Y$5=1,CONCATENATE(VLOOKUP($Y$3,$AA$2:$AH$14,2)),CONCATENATE(VLOOKUP($Y$3,$AA$16:$AH$25,2)))</f>
        <v>#REF!</v>
      </c>
      <c r="AC1" s="356" t="e">
        <f>IF($Y$5=1,CONCATENATE(VLOOKUP($Y$3,$AA$2:$AH$14,3)),CONCATENATE(VLOOKUP($Y$3,$AA$16:$AH$25,3)))</f>
        <v>#REF!</v>
      </c>
      <c r="AD1" s="356" t="e">
        <f>IF($Y$5=1,CONCATENATE(VLOOKUP($Y$3,$AA$2:$AH$14,4)),CONCATENATE(VLOOKUP($Y$3,$AA$16:$AH$25,4)))</f>
        <v>#REF!</v>
      </c>
      <c r="AE1" s="356" t="e">
        <f>IF($Y$5=1,CONCATENATE(VLOOKUP($Y$3,$AA$2:$AH$14,5)),CONCATENATE(VLOOKUP($Y$3,$AA$16:$AH$25,5)))</f>
        <v>#REF!</v>
      </c>
      <c r="AF1" s="356" t="e">
        <f>IF($Y$5=1,CONCATENATE(VLOOKUP($Y$3,$AA$2:$AH$14,6)),CONCATENATE(VLOOKUP($Y$3,$AA$16:$AH$25,6)))</f>
        <v>#REF!</v>
      </c>
      <c r="AG1" s="356" t="e">
        <f>IF($Y$5=1,CONCATENATE(VLOOKUP($Y$3,$AA$2:$AH$14,7)),CONCATENATE(VLOOKUP($Y$3,$AA$16:$AH$25,7)))</f>
        <v>#REF!</v>
      </c>
      <c r="AH1" s="356" t="e">
        <f>IF($Y$5=1,CONCATENATE(VLOOKUP($Y$3,$AA$2:$AH$14,8)),CONCATENATE(VLOOKUP($Y$3,$AA$16:$AH$25,8)))</f>
        <v>#REF!</v>
      </c>
    </row>
    <row r="2" spans="1:37" s="362" customFormat="1" x14ac:dyDescent="0.25">
      <c r="A2" s="357" t="s">
        <v>37</v>
      </c>
      <c r="B2" s="358"/>
      <c r="C2" s="358"/>
      <c r="D2" s="358"/>
      <c r="E2" s="358" t="s">
        <v>305</v>
      </c>
      <c r="F2" s="358"/>
      <c r="G2" s="359"/>
      <c r="H2" s="360"/>
      <c r="I2" s="360"/>
      <c r="J2" s="361"/>
      <c r="K2" s="352"/>
      <c r="L2" s="352"/>
      <c r="M2" s="352"/>
      <c r="N2" s="361"/>
      <c r="O2" s="360"/>
      <c r="P2" s="361"/>
      <c r="Q2" s="360"/>
      <c r="R2" s="361"/>
      <c r="Y2" s="363"/>
      <c r="Z2" s="364"/>
      <c r="AA2" s="364" t="s">
        <v>50</v>
      </c>
      <c r="AB2" s="365">
        <v>300</v>
      </c>
      <c r="AC2" s="365">
        <v>250</v>
      </c>
      <c r="AD2" s="365">
        <v>200</v>
      </c>
      <c r="AE2" s="365">
        <v>150</v>
      </c>
      <c r="AF2" s="365">
        <v>120</v>
      </c>
      <c r="AG2" s="365">
        <v>90</v>
      </c>
      <c r="AH2" s="365">
        <v>40</v>
      </c>
      <c r="AI2" s="366"/>
      <c r="AJ2" s="366"/>
      <c r="AK2" s="366"/>
    </row>
    <row r="3" spans="1:37" s="370" customFormat="1" ht="11.25" customHeight="1" x14ac:dyDescent="0.25">
      <c r="A3" s="367" t="s">
        <v>19</v>
      </c>
      <c r="B3" s="367"/>
      <c r="C3" s="367"/>
      <c r="D3" s="367"/>
      <c r="E3" s="367"/>
      <c r="F3" s="367"/>
      <c r="G3" s="367" t="s">
        <v>16</v>
      </c>
      <c r="H3" s="367"/>
      <c r="I3" s="367"/>
      <c r="J3" s="368"/>
      <c r="K3" s="367" t="s">
        <v>24</v>
      </c>
      <c r="L3" s="368"/>
      <c r="M3" s="367"/>
      <c r="N3" s="368"/>
      <c r="O3" s="367"/>
      <c r="P3" s="368"/>
      <c r="Q3" s="367"/>
      <c r="R3" s="369" t="s">
        <v>25</v>
      </c>
      <c r="Y3" s="364" t="str">
        <f>IF(K4="OB","A",IF(K4="IX","W",IF(K4="","",K4)))</f>
        <v/>
      </c>
      <c r="Z3" s="364"/>
      <c r="AA3" s="364" t="s">
        <v>51</v>
      </c>
      <c r="AB3" s="365">
        <v>280</v>
      </c>
      <c r="AC3" s="365">
        <v>230</v>
      </c>
      <c r="AD3" s="365">
        <v>180</v>
      </c>
      <c r="AE3" s="365">
        <v>140</v>
      </c>
      <c r="AF3" s="365">
        <v>80</v>
      </c>
      <c r="AG3" s="365">
        <v>0</v>
      </c>
      <c r="AH3" s="365">
        <v>0</v>
      </c>
      <c r="AI3" s="366"/>
      <c r="AJ3" s="366"/>
      <c r="AK3" s="366"/>
    </row>
    <row r="4" spans="1:37" s="378" customFormat="1" ht="11.25" customHeight="1" thickBot="1" x14ac:dyDescent="0.3">
      <c r="A4" s="638">
        <v>45776</v>
      </c>
      <c r="B4" s="638"/>
      <c r="C4" s="638"/>
      <c r="D4" s="371"/>
      <c r="E4" s="372"/>
      <c r="F4" s="372"/>
      <c r="G4" s="372" t="s">
        <v>87</v>
      </c>
      <c r="H4" s="373"/>
      <c r="I4" s="372"/>
      <c r="J4" s="374"/>
      <c r="K4" s="375"/>
      <c r="L4" s="374"/>
      <c r="M4" s="376"/>
      <c r="N4" s="374"/>
      <c r="O4" s="372"/>
      <c r="P4" s="374"/>
      <c r="Q4" s="372"/>
      <c r="R4" s="377" t="s">
        <v>90</v>
      </c>
      <c r="Y4" s="364"/>
      <c r="Z4" s="364"/>
      <c r="AA4" s="364" t="s">
        <v>68</v>
      </c>
      <c r="AB4" s="365">
        <v>250</v>
      </c>
      <c r="AC4" s="365">
        <v>200</v>
      </c>
      <c r="AD4" s="365">
        <v>150</v>
      </c>
      <c r="AE4" s="365">
        <v>120</v>
      </c>
      <c r="AF4" s="365">
        <v>90</v>
      </c>
      <c r="AG4" s="365">
        <v>60</v>
      </c>
      <c r="AH4" s="365">
        <v>25</v>
      </c>
      <c r="AI4" s="366"/>
      <c r="AJ4" s="366"/>
      <c r="AK4" s="366"/>
    </row>
    <row r="5" spans="1:37" s="370" customFormat="1" x14ac:dyDescent="0.25">
      <c r="A5" s="379"/>
      <c r="B5" s="380" t="s">
        <v>1</v>
      </c>
      <c r="C5" s="381" t="s">
        <v>31</v>
      </c>
      <c r="D5" s="380" t="s">
        <v>30</v>
      </c>
      <c r="E5" s="380" t="s">
        <v>28</v>
      </c>
      <c r="F5" s="382" t="s">
        <v>22</v>
      </c>
      <c r="G5" s="382" t="s">
        <v>23</v>
      </c>
      <c r="H5" s="382"/>
      <c r="I5" s="382" t="s">
        <v>26</v>
      </c>
      <c r="J5" s="382"/>
      <c r="K5" s="380" t="s">
        <v>29</v>
      </c>
      <c r="L5" s="383"/>
      <c r="M5" s="380" t="s">
        <v>291</v>
      </c>
      <c r="N5" s="383"/>
      <c r="O5" s="380" t="s">
        <v>44</v>
      </c>
      <c r="P5" s="383"/>
      <c r="Q5" s="380" t="s">
        <v>43</v>
      </c>
      <c r="R5" s="384"/>
      <c r="Y5" s="364" t="e">
        <f>IF(OR([1]Altalanos!$A$8="F1",[1]Altalanos!$A$8="F2",[1]Altalanos!$A$8="N1",[1]Altalanos!$A$8="N2"),1,2)</f>
        <v>#REF!</v>
      </c>
      <c r="Z5" s="364"/>
      <c r="AA5" s="364" t="s">
        <v>69</v>
      </c>
      <c r="AB5" s="365">
        <v>200</v>
      </c>
      <c r="AC5" s="365">
        <v>150</v>
      </c>
      <c r="AD5" s="365">
        <v>120</v>
      </c>
      <c r="AE5" s="365">
        <v>90</v>
      </c>
      <c r="AF5" s="365">
        <v>60</v>
      </c>
      <c r="AG5" s="365">
        <v>40</v>
      </c>
      <c r="AH5" s="365">
        <v>15</v>
      </c>
      <c r="AI5" s="366"/>
      <c r="AJ5" s="366"/>
      <c r="AK5" s="366"/>
    </row>
    <row r="6" spans="1:37" s="392" customFormat="1" ht="11.1" customHeight="1" thickBot="1" x14ac:dyDescent="0.3">
      <c r="A6" s="385"/>
      <c r="B6" s="386"/>
      <c r="C6" s="386"/>
      <c r="D6" s="386"/>
      <c r="E6" s="386"/>
      <c r="F6" s="387" t="str">
        <f>IF(Y3="","",CONCATENATE(AH1," / ",VLOOKUP(Y3,AB1:AH1,5)," pont"))</f>
        <v/>
      </c>
      <c r="G6" s="388"/>
      <c r="H6" s="389"/>
      <c r="I6" s="388"/>
      <c r="J6" s="390"/>
      <c r="K6" s="386" t="str">
        <f>IF(Y3="","",CONCATENATE(VLOOKUP(Y3,AB1:AH1,4)," pont"))</f>
        <v/>
      </c>
      <c r="L6" s="390"/>
      <c r="M6" s="386" t="str">
        <f>IF(Y3="","",CONCATENATE(VLOOKUP(Y3,AB1:AH1,3)," pont"))</f>
        <v/>
      </c>
      <c r="N6" s="390"/>
      <c r="O6" s="386" t="str">
        <f>IF(Y3="","",CONCATENATE(VLOOKUP(Y3,AB1:AH1,2)," pont"))</f>
        <v/>
      </c>
      <c r="P6" s="390"/>
      <c r="Q6" s="386" t="str">
        <f>IF(Y3="","",CONCATENATE(VLOOKUP(Y3,AB1:AH1,1)," pont"))</f>
        <v/>
      </c>
      <c r="R6" s="391"/>
      <c r="Y6" s="393"/>
      <c r="Z6" s="393"/>
      <c r="AA6" s="393" t="s">
        <v>70</v>
      </c>
      <c r="AB6" s="394">
        <v>150</v>
      </c>
      <c r="AC6" s="394">
        <v>120</v>
      </c>
      <c r="AD6" s="394">
        <v>90</v>
      </c>
      <c r="AE6" s="394">
        <v>60</v>
      </c>
      <c r="AF6" s="394">
        <v>40</v>
      </c>
      <c r="AG6" s="394">
        <v>25</v>
      </c>
      <c r="AH6" s="394">
        <v>10</v>
      </c>
      <c r="AI6" s="395"/>
      <c r="AJ6" s="395"/>
      <c r="AK6" s="395"/>
    </row>
    <row r="7" spans="1:37" s="408" customFormat="1" ht="12.9" customHeight="1" x14ac:dyDescent="0.25">
      <c r="A7" s="396">
        <v>1</v>
      </c>
      <c r="B7" s="397" t="str">
        <f>IF($E7="","",VLOOKUP($E7,#REF!,14))</f>
        <v/>
      </c>
      <c r="C7" s="398" t="str">
        <f>IF($E7="","",VLOOKUP($E7,#REF!,15))</f>
        <v/>
      </c>
      <c r="D7" s="398" t="str">
        <f>IF($E7="","",VLOOKUP($E7,#REF!,5))</f>
        <v/>
      </c>
      <c r="E7" s="399"/>
      <c r="F7" s="400" t="s">
        <v>112</v>
      </c>
      <c r="G7" s="400"/>
      <c r="H7" s="400"/>
      <c r="I7" s="400" t="s">
        <v>295</v>
      </c>
      <c r="J7" s="401"/>
      <c r="K7" s="402"/>
      <c r="L7" s="402"/>
      <c r="M7" s="402"/>
      <c r="N7" s="402"/>
      <c r="O7" s="403"/>
      <c r="P7" s="404"/>
      <c r="Q7" s="405"/>
      <c r="R7" s="406"/>
      <c r="S7" s="407"/>
      <c r="U7" s="409" t="e">
        <f>#REF!</f>
        <v>#REF!</v>
      </c>
      <c r="Y7" s="364"/>
      <c r="Z7" s="364"/>
      <c r="AA7" s="364" t="s">
        <v>71</v>
      </c>
      <c r="AB7" s="365">
        <v>120</v>
      </c>
      <c r="AC7" s="365">
        <v>90</v>
      </c>
      <c r="AD7" s="365">
        <v>60</v>
      </c>
      <c r="AE7" s="365">
        <v>40</v>
      </c>
      <c r="AF7" s="365">
        <v>25</v>
      </c>
      <c r="AG7" s="365">
        <v>10</v>
      </c>
      <c r="AH7" s="365">
        <v>5</v>
      </c>
      <c r="AI7" s="366"/>
      <c r="AJ7" s="366"/>
      <c r="AK7" s="366"/>
    </row>
    <row r="8" spans="1:37" s="408" customFormat="1" ht="12.9" customHeight="1" x14ac:dyDescent="0.25">
      <c r="A8" s="410"/>
      <c r="B8" s="411"/>
      <c r="C8" s="412"/>
      <c r="D8" s="412"/>
      <c r="E8" s="413"/>
      <c r="F8" s="414"/>
      <c r="G8" s="414"/>
      <c r="H8" s="415"/>
      <c r="I8" s="416"/>
      <c r="J8" s="417"/>
      <c r="K8" s="400" t="s">
        <v>112</v>
      </c>
      <c r="L8" s="418"/>
      <c r="M8" s="402"/>
      <c r="N8" s="402"/>
      <c r="O8" s="403"/>
      <c r="P8" s="404"/>
      <c r="Q8" s="405"/>
      <c r="R8" s="406"/>
      <c r="S8" s="407"/>
      <c r="U8" s="419" t="e">
        <f>#REF!</f>
        <v>#REF!</v>
      </c>
      <c r="Y8" s="364"/>
      <c r="Z8" s="364"/>
      <c r="AA8" s="364" t="s">
        <v>72</v>
      </c>
      <c r="AB8" s="365">
        <v>90</v>
      </c>
      <c r="AC8" s="365">
        <v>60</v>
      </c>
      <c r="AD8" s="365">
        <v>40</v>
      </c>
      <c r="AE8" s="365">
        <v>25</v>
      </c>
      <c r="AF8" s="365">
        <v>10</v>
      </c>
      <c r="AG8" s="365">
        <v>5</v>
      </c>
      <c r="AH8" s="365">
        <v>2</v>
      </c>
      <c r="AI8" s="366"/>
      <c r="AJ8" s="366"/>
      <c r="AK8" s="366"/>
    </row>
    <row r="9" spans="1:37" s="408" customFormat="1" ht="12.9" customHeight="1" x14ac:dyDescent="0.25">
      <c r="A9" s="410">
        <v>2</v>
      </c>
      <c r="B9" s="397" t="str">
        <f>IF($E9="","",VLOOKUP($E9,#REF!,14))</f>
        <v/>
      </c>
      <c r="C9" s="398" t="str">
        <f>IF($E9="","",VLOOKUP($E9,#REF!,15))</f>
        <v/>
      </c>
      <c r="D9" s="398" t="str">
        <f>IF($E9="","",VLOOKUP($E9,#REF!,5))</f>
        <v/>
      </c>
      <c r="E9" s="399"/>
      <c r="F9" s="420" t="s">
        <v>292</v>
      </c>
      <c r="G9" s="420"/>
      <c r="H9" s="420"/>
      <c r="I9" s="400"/>
      <c r="J9" s="421"/>
      <c r="K9" s="402"/>
      <c r="L9" s="422"/>
      <c r="M9" s="402"/>
      <c r="N9" s="402"/>
      <c r="O9" s="403"/>
      <c r="P9" s="404"/>
      <c r="Q9" s="405"/>
      <c r="R9" s="406"/>
      <c r="S9" s="407"/>
      <c r="U9" s="419" t="e">
        <f>#REF!</f>
        <v>#REF!</v>
      </c>
      <c r="Y9" s="364"/>
      <c r="Z9" s="364"/>
      <c r="AA9" s="364" t="s">
        <v>73</v>
      </c>
      <c r="AB9" s="365">
        <v>60</v>
      </c>
      <c r="AC9" s="365">
        <v>40</v>
      </c>
      <c r="AD9" s="365">
        <v>25</v>
      </c>
      <c r="AE9" s="365">
        <v>10</v>
      </c>
      <c r="AF9" s="365">
        <v>5</v>
      </c>
      <c r="AG9" s="365">
        <v>2</v>
      </c>
      <c r="AH9" s="365">
        <v>1</v>
      </c>
      <c r="AI9" s="366"/>
      <c r="AJ9" s="366"/>
      <c r="AK9" s="366"/>
    </row>
    <row r="10" spans="1:37" s="408" customFormat="1" ht="12.9" customHeight="1" x14ac:dyDescent="0.25">
      <c r="A10" s="410"/>
      <c r="B10" s="411"/>
      <c r="C10" s="412"/>
      <c r="D10" s="412"/>
      <c r="E10" s="423"/>
      <c r="F10" s="414"/>
      <c r="G10" s="414"/>
      <c r="H10" s="415"/>
      <c r="I10" s="402"/>
      <c r="J10" s="424"/>
      <c r="K10" s="425"/>
      <c r="L10" s="426"/>
      <c r="M10" s="418"/>
      <c r="N10" s="427"/>
      <c r="O10" s="428"/>
      <c r="P10" s="428"/>
      <c r="Q10" s="405"/>
      <c r="R10" s="406"/>
      <c r="S10" s="407"/>
      <c r="U10" s="419" t="e">
        <f>#REF!</f>
        <v>#REF!</v>
      </c>
      <c r="Y10" s="364"/>
      <c r="Z10" s="364"/>
      <c r="AA10" s="364" t="s">
        <v>74</v>
      </c>
      <c r="AB10" s="365">
        <v>40</v>
      </c>
      <c r="AC10" s="365">
        <v>25</v>
      </c>
      <c r="AD10" s="365">
        <v>15</v>
      </c>
      <c r="AE10" s="365">
        <v>7</v>
      </c>
      <c r="AF10" s="365">
        <v>4</v>
      </c>
      <c r="AG10" s="365">
        <v>1</v>
      </c>
      <c r="AH10" s="365">
        <v>0</v>
      </c>
      <c r="AI10" s="366"/>
      <c r="AJ10" s="366"/>
      <c r="AK10" s="366"/>
    </row>
    <row r="11" spans="1:37" s="408" customFormat="1" ht="12.9" customHeight="1" x14ac:dyDescent="0.25">
      <c r="A11" s="410">
        <v>3</v>
      </c>
      <c r="B11" s="397" t="str">
        <f>IF($E11="","",VLOOKUP($E11,#REF!,14))</f>
        <v/>
      </c>
      <c r="C11" s="398" t="str">
        <f>IF($E11="","",VLOOKUP($E11,#REF!,15))</f>
        <v/>
      </c>
      <c r="D11" s="398" t="str">
        <f>IF($E11="","",VLOOKUP($E11,#REF!,5))</f>
        <v/>
      </c>
      <c r="E11" s="399"/>
      <c r="F11" s="420" t="s">
        <v>113</v>
      </c>
      <c r="G11" s="420"/>
      <c r="H11" s="420"/>
      <c r="I11" s="420" t="s">
        <v>297</v>
      </c>
      <c r="J11" s="401"/>
      <c r="K11" s="402"/>
      <c r="L11" s="429"/>
      <c r="M11" s="402"/>
      <c r="N11" s="430"/>
      <c r="O11" s="428"/>
      <c r="P11" s="428"/>
      <c r="Q11" s="405"/>
      <c r="R11" s="406"/>
      <c r="S11" s="407"/>
      <c r="U11" s="419" t="e">
        <f>#REF!</f>
        <v>#REF!</v>
      </c>
      <c r="Y11" s="364"/>
      <c r="Z11" s="364"/>
      <c r="AA11" s="364" t="s">
        <v>75</v>
      </c>
      <c r="AB11" s="365">
        <v>25</v>
      </c>
      <c r="AC11" s="365">
        <v>15</v>
      </c>
      <c r="AD11" s="365">
        <v>10</v>
      </c>
      <c r="AE11" s="365">
        <v>6</v>
      </c>
      <c r="AF11" s="365">
        <v>3</v>
      </c>
      <c r="AG11" s="365">
        <v>1</v>
      </c>
      <c r="AH11" s="365">
        <v>0</v>
      </c>
      <c r="AI11" s="366"/>
      <c r="AJ11" s="366"/>
      <c r="AK11" s="366"/>
    </row>
    <row r="12" spans="1:37" s="408" customFormat="1" ht="12.9" customHeight="1" x14ac:dyDescent="0.25">
      <c r="A12" s="410"/>
      <c r="B12" s="411"/>
      <c r="C12" s="412"/>
      <c r="D12" s="412"/>
      <c r="E12" s="423"/>
      <c r="F12" s="414"/>
      <c r="G12" s="414"/>
      <c r="H12" s="415"/>
      <c r="I12" s="416"/>
      <c r="J12" s="417"/>
      <c r="K12" s="418"/>
      <c r="L12" s="431"/>
      <c r="M12" s="402"/>
      <c r="N12" s="430"/>
      <c r="O12" s="428"/>
      <c r="P12" s="428"/>
      <c r="Q12" s="405"/>
      <c r="R12" s="406"/>
      <c r="S12" s="407"/>
      <c r="U12" s="419" t="e">
        <f>#REF!</f>
        <v>#REF!</v>
      </c>
      <c r="Y12" s="364"/>
      <c r="Z12" s="364"/>
      <c r="AA12" s="364" t="s">
        <v>80</v>
      </c>
      <c r="AB12" s="365">
        <v>15</v>
      </c>
      <c r="AC12" s="365">
        <v>10</v>
      </c>
      <c r="AD12" s="365">
        <v>6</v>
      </c>
      <c r="AE12" s="365">
        <v>3</v>
      </c>
      <c r="AF12" s="365">
        <v>1</v>
      </c>
      <c r="AG12" s="365">
        <v>0</v>
      </c>
      <c r="AH12" s="365">
        <v>0</v>
      </c>
      <c r="AI12" s="366"/>
      <c r="AJ12" s="366"/>
      <c r="AK12" s="366"/>
    </row>
    <row r="13" spans="1:37" s="408" customFormat="1" ht="12.9" customHeight="1" x14ac:dyDescent="0.25">
      <c r="A13" s="410">
        <v>4</v>
      </c>
      <c r="B13" s="397" t="str">
        <f>IF($E13="","",VLOOKUP($E13,#REF!,14))</f>
        <v/>
      </c>
      <c r="C13" s="398" t="str">
        <f>IF($E13="","",VLOOKUP($E13,#REF!,15))</f>
        <v/>
      </c>
      <c r="D13" s="398" t="str">
        <f>IF($E13="","",VLOOKUP($E13,#REF!,5))</f>
        <v/>
      </c>
      <c r="E13" s="399"/>
      <c r="F13" s="420" t="s">
        <v>264</v>
      </c>
      <c r="G13" s="420"/>
      <c r="H13" s="420"/>
      <c r="I13" s="420" t="s">
        <v>109</v>
      </c>
      <c r="J13" s="432"/>
      <c r="K13" s="402"/>
      <c r="L13" s="402"/>
      <c r="M13" s="402"/>
      <c r="N13" s="430"/>
      <c r="O13" s="428"/>
      <c r="P13" s="428"/>
      <c r="Q13" s="405"/>
      <c r="R13" s="406"/>
      <c r="S13" s="407"/>
      <c r="U13" s="419" t="e">
        <f>#REF!</f>
        <v>#REF!</v>
      </c>
      <c r="Y13" s="364"/>
      <c r="Z13" s="364"/>
      <c r="AA13" s="364" t="s">
        <v>76</v>
      </c>
      <c r="AB13" s="365">
        <v>10</v>
      </c>
      <c r="AC13" s="365">
        <v>6</v>
      </c>
      <c r="AD13" s="365">
        <v>3</v>
      </c>
      <c r="AE13" s="365">
        <v>1</v>
      </c>
      <c r="AF13" s="365">
        <v>0</v>
      </c>
      <c r="AG13" s="365">
        <v>0</v>
      </c>
      <c r="AH13" s="365">
        <v>0</v>
      </c>
      <c r="AI13" s="366"/>
      <c r="AJ13" s="366"/>
      <c r="AK13" s="366"/>
    </row>
    <row r="14" spans="1:37" s="408" customFormat="1" ht="12.9" customHeight="1" x14ac:dyDescent="0.25">
      <c r="A14" s="410"/>
      <c r="B14" s="411"/>
      <c r="C14" s="412"/>
      <c r="D14" s="412"/>
      <c r="E14" s="423"/>
      <c r="F14" s="402"/>
      <c r="G14" s="402"/>
      <c r="H14" s="433"/>
      <c r="I14" s="434"/>
      <c r="J14" s="424"/>
      <c r="K14" s="402"/>
      <c r="L14" s="402"/>
      <c r="M14" s="425"/>
      <c r="N14" s="426"/>
      <c r="O14" s="418"/>
      <c r="P14" s="427"/>
      <c r="Q14" s="405"/>
      <c r="R14" s="406"/>
      <c r="S14" s="407"/>
      <c r="U14" s="419" t="e">
        <f>#REF!</f>
        <v>#REF!</v>
      </c>
      <c r="Y14" s="364"/>
      <c r="Z14" s="364"/>
      <c r="AA14" s="364" t="s">
        <v>77</v>
      </c>
      <c r="AB14" s="365">
        <v>3</v>
      </c>
      <c r="AC14" s="365">
        <v>2</v>
      </c>
      <c r="AD14" s="365">
        <v>1</v>
      </c>
      <c r="AE14" s="365">
        <v>0</v>
      </c>
      <c r="AF14" s="365">
        <v>0</v>
      </c>
      <c r="AG14" s="365">
        <v>0</v>
      </c>
      <c r="AH14" s="365">
        <v>0</v>
      </c>
      <c r="AI14" s="366"/>
      <c r="AJ14" s="366"/>
      <c r="AK14" s="366"/>
    </row>
    <row r="15" spans="1:37" s="408" customFormat="1" ht="12.9" customHeight="1" x14ac:dyDescent="0.25">
      <c r="A15" s="396">
        <v>5</v>
      </c>
      <c r="B15" s="397" t="str">
        <f>IF($E15="","",VLOOKUP($E15,#REF!,14))</f>
        <v/>
      </c>
      <c r="C15" s="398" t="str">
        <f>IF($E15="","",VLOOKUP($E15,#REF!,15))</f>
        <v/>
      </c>
      <c r="D15" s="398" t="str">
        <f>IF($E15="","",VLOOKUP($E15,#REF!,5))</f>
        <v/>
      </c>
      <c r="E15" s="399"/>
      <c r="F15" s="400" t="s">
        <v>265</v>
      </c>
      <c r="G15" s="400"/>
      <c r="H15" s="400"/>
      <c r="I15" s="400" t="s">
        <v>296</v>
      </c>
      <c r="J15" s="435"/>
      <c r="K15" s="402"/>
      <c r="L15" s="402"/>
      <c r="M15" s="402"/>
      <c r="N15" s="430"/>
      <c r="O15" s="402"/>
      <c r="P15" s="430"/>
      <c r="Q15" s="405"/>
      <c r="R15" s="406"/>
      <c r="S15" s="407"/>
      <c r="U15" s="419" t="e">
        <f>#REF!</f>
        <v>#REF!</v>
      </c>
      <c r="Y15" s="364"/>
      <c r="Z15" s="364"/>
      <c r="AA15" s="364"/>
      <c r="AB15" s="364"/>
      <c r="AC15" s="364"/>
      <c r="AD15" s="364"/>
      <c r="AE15" s="364"/>
      <c r="AF15" s="364"/>
      <c r="AG15" s="364"/>
      <c r="AH15" s="364"/>
      <c r="AI15" s="366"/>
      <c r="AJ15" s="366"/>
      <c r="AK15" s="366"/>
    </row>
    <row r="16" spans="1:37" s="408" customFormat="1" ht="12.9" customHeight="1" thickBot="1" x14ac:dyDescent="0.3">
      <c r="A16" s="410"/>
      <c r="B16" s="411"/>
      <c r="C16" s="412"/>
      <c r="D16" s="412"/>
      <c r="E16" s="423"/>
      <c r="F16" s="414"/>
      <c r="G16" s="414"/>
      <c r="H16" s="415"/>
      <c r="I16" s="416"/>
      <c r="J16" s="417"/>
      <c r="K16" s="400" t="s">
        <v>265</v>
      </c>
      <c r="L16" s="418"/>
      <c r="M16" s="402"/>
      <c r="N16" s="430"/>
      <c r="O16" s="428"/>
      <c r="P16" s="430"/>
      <c r="Q16" s="405"/>
      <c r="R16" s="406"/>
      <c r="S16" s="407"/>
      <c r="U16" s="436" t="e">
        <f>#REF!</f>
        <v>#REF!</v>
      </c>
      <c r="Y16" s="364"/>
      <c r="Z16" s="364"/>
      <c r="AA16" s="364" t="s">
        <v>50</v>
      </c>
      <c r="AB16" s="365">
        <v>150</v>
      </c>
      <c r="AC16" s="365">
        <v>120</v>
      </c>
      <c r="AD16" s="365">
        <v>90</v>
      </c>
      <c r="AE16" s="365">
        <v>60</v>
      </c>
      <c r="AF16" s="365">
        <v>40</v>
      </c>
      <c r="AG16" s="365">
        <v>25</v>
      </c>
      <c r="AH16" s="365">
        <v>15</v>
      </c>
      <c r="AI16" s="366"/>
      <c r="AJ16" s="366"/>
      <c r="AK16" s="366"/>
    </row>
    <row r="17" spans="1:37" s="408" customFormat="1" ht="12.9" customHeight="1" x14ac:dyDescent="0.25">
      <c r="A17" s="410">
        <v>6</v>
      </c>
      <c r="B17" s="397" t="str">
        <f>IF($E17="","",VLOOKUP($E17,#REF!,14))</f>
        <v/>
      </c>
      <c r="C17" s="398" t="str">
        <f>IF($E17="","",VLOOKUP($E17,#REF!,15))</f>
        <v/>
      </c>
      <c r="D17" s="398" t="str">
        <f>IF($E17="","",VLOOKUP($E17,#REF!,5))</f>
        <v/>
      </c>
      <c r="E17" s="399"/>
      <c r="F17" s="420" t="s">
        <v>292</v>
      </c>
      <c r="G17" s="420"/>
      <c r="H17" s="420"/>
      <c r="I17" s="420"/>
      <c r="J17" s="421"/>
      <c r="K17" s="402"/>
      <c r="L17" s="422"/>
      <c r="M17" s="402"/>
      <c r="N17" s="430"/>
      <c r="O17" s="428"/>
      <c r="P17" s="430"/>
      <c r="Q17" s="405"/>
      <c r="R17" s="406"/>
      <c r="S17" s="407"/>
      <c r="Y17" s="364"/>
      <c r="Z17" s="364"/>
      <c r="AA17" s="364" t="s">
        <v>68</v>
      </c>
      <c r="AB17" s="365">
        <v>120</v>
      </c>
      <c r="AC17" s="365">
        <v>90</v>
      </c>
      <c r="AD17" s="365">
        <v>60</v>
      </c>
      <c r="AE17" s="365">
        <v>40</v>
      </c>
      <c r="AF17" s="365">
        <v>25</v>
      </c>
      <c r="AG17" s="365">
        <v>15</v>
      </c>
      <c r="AH17" s="365">
        <v>8</v>
      </c>
      <c r="AI17" s="366"/>
      <c r="AJ17" s="366"/>
      <c r="AK17" s="366"/>
    </row>
    <row r="18" spans="1:37" s="408" customFormat="1" ht="12.9" customHeight="1" x14ac:dyDescent="0.25">
      <c r="A18" s="410"/>
      <c r="B18" s="411"/>
      <c r="C18" s="412"/>
      <c r="D18" s="412"/>
      <c r="E18" s="423"/>
      <c r="F18" s="414"/>
      <c r="G18" s="414"/>
      <c r="H18" s="415"/>
      <c r="I18" s="402"/>
      <c r="J18" s="424"/>
      <c r="K18" s="425"/>
      <c r="L18" s="426"/>
      <c r="M18" s="418"/>
      <c r="N18" s="437"/>
      <c r="O18" s="428"/>
      <c r="P18" s="430"/>
      <c r="Q18" s="405"/>
      <c r="R18" s="406"/>
      <c r="S18" s="407"/>
      <c r="Y18" s="364"/>
      <c r="Z18" s="364"/>
      <c r="AA18" s="364" t="s">
        <v>69</v>
      </c>
      <c r="AB18" s="365">
        <v>90</v>
      </c>
      <c r="AC18" s="365">
        <v>60</v>
      </c>
      <c r="AD18" s="365">
        <v>40</v>
      </c>
      <c r="AE18" s="365">
        <v>25</v>
      </c>
      <c r="AF18" s="365">
        <v>15</v>
      </c>
      <c r="AG18" s="365">
        <v>8</v>
      </c>
      <c r="AH18" s="365">
        <v>4</v>
      </c>
      <c r="AI18" s="366"/>
      <c r="AJ18" s="366"/>
      <c r="AK18" s="366"/>
    </row>
    <row r="19" spans="1:37" s="408" customFormat="1" ht="12.9" customHeight="1" x14ac:dyDescent="0.25">
      <c r="A19" s="410">
        <v>7</v>
      </c>
      <c r="B19" s="397" t="str">
        <f>IF($E19="","",VLOOKUP($E19,#REF!,14))</f>
        <v/>
      </c>
      <c r="C19" s="398" t="str">
        <f>IF($E19="","",VLOOKUP($E19,#REF!,15))</f>
        <v/>
      </c>
      <c r="D19" s="398" t="str">
        <f>IF($E19="","",VLOOKUP($E19,#REF!,5))</f>
        <v/>
      </c>
      <c r="E19" s="399"/>
      <c r="F19" s="420" t="s">
        <v>292</v>
      </c>
      <c r="G19" s="420"/>
      <c r="H19" s="420"/>
      <c r="I19" s="420"/>
      <c r="J19" s="401"/>
      <c r="K19" s="402"/>
      <c r="L19" s="429"/>
      <c r="M19" s="402"/>
      <c r="N19" s="428"/>
      <c r="O19" s="428"/>
      <c r="P19" s="430"/>
      <c r="Q19" s="405"/>
      <c r="R19" s="406"/>
      <c r="S19" s="407"/>
      <c r="Y19" s="364"/>
      <c r="Z19" s="364"/>
      <c r="AA19" s="364" t="s">
        <v>70</v>
      </c>
      <c r="AB19" s="365">
        <v>60</v>
      </c>
      <c r="AC19" s="365">
        <v>40</v>
      </c>
      <c r="AD19" s="365">
        <v>25</v>
      </c>
      <c r="AE19" s="365">
        <v>15</v>
      </c>
      <c r="AF19" s="365">
        <v>8</v>
      </c>
      <c r="AG19" s="365">
        <v>4</v>
      </c>
      <c r="AH19" s="365">
        <v>2</v>
      </c>
      <c r="AI19" s="366"/>
      <c r="AJ19" s="366"/>
      <c r="AK19" s="366"/>
    </row>
    <row r="20" spans="1:37" s="408" customFormat="1" ht="12.9" customHeight="1" x14ac:dyDescent="0.25">
      <c r="A20" s="410"/>
      <c r="B20" s="411"/>
      <c r="C20" s="412"/>
      <c r="D20" s="412"/>
      <c r="E20" s="413"/>
      <c r="F20" s="414"/>
      <c r="G20" s="414"/>
      <c r="H20" s="415"/>
      <c r="I20" s="416"/>
      <c r="J20" s="417"/>
      <c r="K20" s="420" t="s">
        <v>108</v>
      </c>
      <c r="L20" s="431"/>
      <c r="M20" s="402"/>
      <c r="N20" s="428"/>
      <c r="O20" s="428"/>
      <c r="P20" s="430"/>
      <c r="Q20" s="405"/>
      <c r="R20" s="406"/>
      <c r="S20" s="407"/>
      <c r="Y20" s="364"/>
      <c r="Z20" s="364"/>
      <c r="AA20" s="364" t="s">
        <v>71</v>
      </c>
      <c r="AB20" s="365">
        <v>40</v>
      </c>
      <c r="AC20" s="365">
        <v>25</v>
      </c>
      <c r="AD20" s="365">
        <v>15</v>
      </c>
      <c r="AE20" s="365">
        <v>8</v>
      </c>
      <c r="AF20" s="365">
        <v>4</v>
      </c>
      <c r="AG20" s="365">
        <v>2</v>
      </c>
      <c r="AH20" s="365">
        <v>1</v>
      </c>
      <c r="AI20" s="366"/>
      <c r="AJ20" s="366"/>
      <c r="AK20" s="366"/>
    </row>
    <row r="21" spans="1:37" s="408" customFormat="1" ht="12.9" customHeight="1" x14ac:dyDescent="0.25">
      <c r="A21" s="410">
        <v>8</v>
      </c>
      <c r="B21" s="397" t="str">
        <f>IF($E21="","",VLOOKUP($E21,#REF!,14))</f>
        <v/>
      </c>
      <c r="C21" s="398" t="str">
        <f>IF($E21="","",VLOOKUP($E21,#REF!,15))</f>
        <v/>
      </c>
      <c r="D21" s="398" t="str">
        <f>IF($E21="","",VLOOKUP($E21,#REF!,5))</f>
        <v/>
      </c>
      <c r="E21" s="399"/>
      <c r="F21" s="420" t="s">
        <v>108</v>
      </c>
      <c r="G21" s="420"/>
      <c r="H21" s="420"/>
      <c r="I21" s="400" t="s">
        <v>296</v>
      </c>
      <c r="J21" s="432"/>
      <c r="K21" s="402"/>
      <c r="L21" s="402"/>
      <c r="M21" s="402"/>
      <c r="N21" s="428"/>
      <c r="O21" s="428"/>
      <c r="P21" s="430"/>
      <c r="Q21" s="405"/>
      <c r="R21" s="406"/>
      <c r="S21" s="407"/>
      <c r="Y21" s="364"/>
      <c r="Z21" s="364"/>
      <c r="AA21" s="364" t="s">
        <v>72</v>
      </c>
      <c r="AB21" s="365">
        <v>25</v>
      </c>
      <c r="AC21" s="365">
        <v>15</v>
      </c>
      <c r="AD21" s="365">
        <v>10</v>
      </c>
      <c r="AE21" s="365">
        <v>6</v>
      </c>
      <c r="AF21" s="365">
        <v>3</v>
      </c>
      <c r="AG21" s="365">
        <v>1</v>
      </c>
      <c r="AH21" s="365">
        <v>0</v>
      </c>
      <c r="AI21" s="366"/>
      <c r="AJ21" s="366"/>
      <c r="AK21" s="366"/>
    </row>
    <row r="22" spans="1:37" s="408" customFormat="1" ht="12.9" customHeight="1" x14ac:dyDescent="0.25">
      <c r="A22" s="410"/>
      <c r="B22" s="411"/>
      <c r="C22" s="412"/>
      <c r="D22" s="412"/>
      <c r="E22" s="413"/>
      <c r="F22" s="434"/>
      <c r="G22" s="434"/>
      <c r="H22" s="438"/>
      <c r="I22" s="434"/>
      <c r="J22" s="424"/>
      <c r="K22" s="402"/>
      <c r="L22" s="402"/>
      <c r="M22" s="402"/>
      <c r="N22" s="428"/>
      <c r="O22" s="425"/>
      <c r="P22" s="426"/>
      <c r="Q22" s="418"/>
      <c r="R22" s="427"/>
      <c r="S22" s="407"/>
      <c r="Y22" s="364"/>
      <c r="Z22" s="364"/>
      <c r="AA22" s="364" t="s">
        <v>73</v>
      </c>
      <c r="AB22" s="365">
        <v>15</v>
      </c>
      <c r="AC22" s="365">
        <v>10</v>
      </c>
      <c r="AD22" s="365">
        <v>6</v>
      </c>
      <c r="AE22" s="365">
        <v>3</v>
      </c>
      <c r="AF22" s="365">
        <v>1</v>
      </c>
      <c r="AG22" s="365">
        <v>0</v>
      </c>
      <c r="AH22" s="365">
        <v>0</v>
      </c>
      <c r="AI22" s="366"/>
      <c r="AJ22" s="366"/>
      <c r="AK22" s="366"/>
    </row>
    <row r="23" spans="1:37" s="408" customFormat="1" ht="12.9" customHeight="1" x14ac:dyDescent="0.25">
      <c r="A23" s="410">
        <v>9</v>
      </c>
      <c r="B23" s="397" t="str">
        <f>IF($E23="","",VLOOKUP($E23,#REF!,14))</f>
        <v/>
      </c>
      <c r="C23" s="398" t="str">
        <f>IF($E23="","",VLOOKUP($E23,#REF!,15))</f>
        <v/>
      </c>
      <c r="D23" s="398" t="str">
        <f>IF($E23="","",VLOOKUP($E23,#REF!,5))</f>
        <v/>
      </c>
      <c r="E23" s="399"/>
      <c r="F23" s="598" t="s">
        <v>267</v>
      </c>
      <c r="G23" s="420"/>
      <c r="H23" s="420"/>
      <c r="I23" s="400" t="s">
        <v>296</v>
      </c>
      <c r="J23" s="401"/>
      <c r="K23" s="402"/>
      <c r="L23" s="402"/>
      <c r="M23" s="402"/>
      <c r="N23" s="428"/>
      <c r="O23" s="402"/>
      <c r="P23" s="430"/>
      <c r="Q23" s="402"/>
      <c r="R23" s="428"/>
      <c r="S23" s="407"/>
      <c r="Y23" s="364"/>
      <c r="Z23" s="364"/>
      <c r="AA23" s="364" t="s">
        <v>74</v>
      </c>
      <c r="AB23" s="365">
        <v>10</v>
      </c>
      <c r="AC23" s="365">
        <v>6</v>
      </c>
      <c r="AD23" s="365">
        <v>3</v>
      </c>
      <c r="AE23" s="365">
        <v>1</v>
      </c>
      <c r="AF23" s="365">
        <v>0</v>
      </c>
      <c r="AG23" s="365">
        <v>0</v>
      </c>
      <c r="AH23" s="365">
        <v>0</v>
      </c>
      <c r="AI23" s="366"/>
      <c r="AJ23" s="366"/>
      <c r="AK23" s="366"/>
    </row>
    <row r="24" spans="1:37" s="408" customFormat="1" ht="12.9" customHeight="1" x14ac:dyDescent="0.25">
      <c r="A24" s="410"/>
      <c r="B24" s="411"/>
      <c r="C24" s="412"/>
      <c r="D24" s="412"/>
      <c r="E24" s="413"/>
      <c r="F24" s="414"/>
      <c r="G24" s="414"/>
      <c r="H24" s="415"/>
      <c r="I24" s="416"/>
      <c r="J24" s="417"/>
      <c r="K24" s="420"/>
      <c r="L24" s="418"/>
      <c r="M24" s="402"/>
      <c r="N24" s="428"/>
      <c r="O24" s="428"/>
      <c r="P24" s="430"/>
      <c r="Q24" s="405"/>
      <c r="R24" s="406"/>
      <c r="S24" s="407"/>
      <c r="Y24" s="364"/>
      <c r="Z24" s="364"/>
      <c r="AA24" s="364" t="s">
        <v>75</v>
      </c>
      <c r="AB24" s="365">
        <v>6</v>
      </c>
      <c r="AC24" s="365">
        <v>3</v>
      </c>
      <c r="AD24" s="365">
        <v>1</v>
      </c>
      <c r="AE24" s="365">
        <v>0</v>
      </c>
      <c r="AF24" s="365">
        <v>0</v>
      </c>
      <c r="AG24" s="365">
        <v>0</v>
      </c>
      <c r="AH24" s="365">
        <v>0</v>
      </c>
      <c r="AI24" s="366"/>
      <c r="AJ24" s="366"/>
      <c r="AK24" s="366"/>
    </row>
    <row r="25" spans="1:37" s="408" customFormat="1" ht="12.9" customHeight="1" x14ac:dyDescent="0.25">
      <c r="A25" s="410">
        <v>10</v>
      </c>
      <c r="B25" s="397" t="str">
        <f>IF($E25="","",VLOOKUP($E25,#REF!,14))</f>
        <v/>
      </c>
      <c r="C25" s="398" t="str">
        <f>IF($E25="","",VLOOKUP($E25,#REF!,15))</f>
        <v/>
      </c>
      <c r="D25" s="398" t="str">
        <f>IF($E25="","",VLOOKUP($E25,#REF!,5))</f>
        <v/>
      </c>
      <c r="E25" s="399"/>
      <c r="F25" s="598" t="s">
        <v>268</v>
      </c>
      <c r="G25" s="420"/>
      <c r="H25" s="420"/>
      <c r="I25" s="420" t="s">
        <v>304</v>
      </c>
      <c r="J25" s="421"/>
      <c r="K25" s="402"/>
      <c r="L25" s="422"/>
      <c r="M25" s="402"/>
      <c r="N25" s="428"/>
      <c r="O25" s="428"/>
      <c r="P25" s="430"/>
      <c r="Q25" s="405"/>
      <c r="R25" s="406"/>
      <c r="S25" s="407"/>
      <c r="Y25" s="364"/>
      <c r="Z25" s="364"/>
      <c r="AA25" s="364" t="s">
        <v>80</v>
      </c>
      <c r="AB25" s="365">
        <v>3</v>
      </c>
      <c r="AC25" s="365">
        <v>2</v>
      </c>
      <c r="AD25" s="365">
        <v>1</v>
      </c>
      <c r="AE25" s="365">
        <v>0</v>
      </c>
      <c r="AF25" s="365">
        <v>0</v>
      </c>
      <c r="AG25" s="365">
        <v>0</v>
      </c>
      <c r="AH25" s="365">
        <v>0</v>
      </c>
      <c r="AI25" s="366"/>
      <c r="AJ25" s="366"/>
      <c r="AK25" s="366"/>
    </row>
    <row r="26" spans="1:37" s="408" customFormat="1" ht="12.9" customHeight="1" x14ac:dyDescent="0.25">
      <c r="A26" s="410"/>
      <c r="B26" s="411"/>
      <c r="C26" s="412"/>
      <c r="D26" s="412"/>
      <c r="E26" s="423"/>
      <c r="F26" s="414"/>
      <c r="G26" s="414"/>
      <c r="H26" s="415"/>
      <c r="I26" s="402"/>
      <c r="J26" s="424"/>
      <c r="K26" s="425"/>
      <c r="L26" s="426"/>
      <c r="M26" s="418"/>
      <c r="N26" s="427"/>
      <c r="O26" s="428"/>
      <c r="P26" s="430"/>
      <c r="Q26" s="405"/>
      <c r="R26" s="406"/>
      <c r="S26" s="407"/>
      <c r="Y26" s="366"/>
      <c r="Z26" s="366"/>
      <c r="AA26" s="366"/>
      <c r="AB26" s="366"/>
      <c r="AC26" s="366"/>
      <c r="AD26" s="366"/>
      <c r="AE26" s="366"/>
      <c r="AF26" s="366"/>
      <c r="AG26" s="366"/>
      <c r="AH26" s="366"/>
      <c r="AI26" s="366"/>
      <c r="AJ26" s="366"/>
      <c r="AK26" s="366"/>
    </row>
    <row r="27" spans="1:37" s="408" customFormat="1" ht="12.9" customHeight="1" x14ac:dyDescent="0.25">
      <c r="A27" s="410">
        <v>11</v>
      </c>
      <c r="B27" s="397" t="str">
        <f>IF($E27="","",VLOOKUP($E27,#REF!,14))</f>
        <v/>
      </c>
      <c r="C27" s="398" t="str">
        <f>IF($E27="","",VLOOKUP($E27,#REF!,15))</f>
        <v/>
      </c>
      <c r="D27" s="398" t="str">
        <f>IF($E27="","",VLOOKUP($E27,#REF!,5))</f>
        <v/>
      </c>
      <c r="E27" s="399"/>
      <c r="F27" s="420" t="s">
        <v>266</v>
      </c>
      <c r="G27" s="420"/>
      <c r="H27" s="420"/>
      <c r="I27" s="400" t="s">
        <v>296</v>
      </c>
      <c r="J27" s="401"/>
      <c r="K27" s="402"/>
      <c r="L27" s="429"/>
      <c r="M27" s="402"/>
      <c r="N27" s="430"/>
      <c r="O27" s="428"/>
      <c r="P27" s="430"/>
      <c r="Q27" s="405"/>
      <c r="R27" s="406"/>
      <c r="S27" s="407"/>
      <c r="Y27" s="366"/>
      <c r="Z27" s="366"/>
      <c r="AA27" s="366"/>
      <c r="AB27" s="366"/>
      <c r="AC27" s="366"/>
      <c r="AD27" s="366"/>
      <c r="AE27" s="366"/>
      <c r="AF27" s="366"/>
      <c r="AG27" s="366"/>
      <c r="AH27" s="366"/>
      <c r="AI27" s="366"/>
      <c r="AJ27" s="366"/>
      <c r="AK27" s="366"/>
    </row>
    <row r="28" spans="1:37" s="408" customFormat="1" ht="12.9" customHeight="1" x14ac:dyDescent="0.25">
      <c r="A28" s="439"/>
      <c r="B28" s="411"/>
      <c r="C28" s="412"/>
      <c r="D28" s="412"/>
      <c r="E28" s="423"/>
      <c r="F28" s="414"/>
      <c r="G28" s="414"/>
      <c r="H28" s="415"/>
      <c r="I28" s="416"/>
      <c r="J28" s="417"/>
      <c r="K28" s="400"/>
      <c r="L28" s="431"/>
      <c r="M28" s="402"/>
      <c r="N28" s="430"/>
      <c r="O28" s="428"/>
      <c r="P28" s="430"/>
      <c r="Q28" s="405"/>
      <c r="R28" s="406"/>
      <c r="S28" s="407"/>
    </row>
    <row r="29" spans="1:37" s="408" customFormat="1" ht="12.9" customHeight="1" x14ac:dyDescent="0.25">
      <c r="A29" s="396">
        <v>12</v>
      </c>
      <c r="B29" s="397" t="str">
        <f>IF($E29="","",VLOOKUP($E29,#REF!,14))</f>
        <v/>
      </c>
      <c r="C29" s="398" t="str">
        <f>IF($E29="","",VLOOKUP($E29,#REF!,15))</f>
        <v/>
      </c>
      <c r="D29" s="398" t="str">
        <f>IF($E29="","",VLOOKUP($E29,#REF!,5))</f>
        <v/>
      </c>
      <c r="E29" s="399"/>
      <c r="F29" s="400" t="s">
        <v>107</v>
      </c>
      <c r="G29" s="400"/>
      <c r="H29" s="400"/>
      <c r="I29" s="420" t="s">
        <v>109</v>
      </c>
      <c r="J29" s="432"/>
      <c r="K29" s="402"/>
      <c r="L29" s="402"/>
      <c r="M29" s="402"/>
      <c r="N29" s="430"/>
      <c r="O29" s="428"/>
      <c r="P29" s="430"/>
      <c r="Q29" s="405"/>
      <c r="R29" s="406"/>
      <c r="S29" s="407"/>
    </row>
    <row r="30" spans="1:37" s="408" customFormat="1" ht="12.9" customHeight="1" x14ac:dyDescent="0.25">
      <c r="A30" s="410"/>
      <c r="B30" s="411"/>
      <c r="C30" s="412"/>
      <c r="D30" s="412"/>
      <c r="E30" s="423"/>
      <c r="F30" s="402"/>
      <c r="G30" s="402"/>
      <c r="H30" s="433"/>
      <c r="I30" s="434"/>
      <c r="J30" s="424"/>
      <c r="K30" s="402"/>
      <c r="L30" s="402"/>
      <c r="M30" s="425"/>
      <c r="N30" s="426"/>
      <c r="O30" s="418"/>
      <c r="P30" s="437"/>
      <c r="Q30" s="405"/>
      <c r="R30" s="406"/>
      <c r="S30" s="407"/>
    </row>
    <row r="31" spans="1:37" s="408" customFormat="1" ht="12.9" customHeight="1" x14ac:dyDescent="0.25">
      <c r="A31" s="410">
        <v>13</v>
      </c>
      <c r="B31" s="397" t="str">
        <f>IF($E31="","",VLOOKUP($E31,#REF!,14))</f>
        <v/>
      </c>
      <c r="C31" s="398" t="str">
        <f>IF($E31="","",VLOOKUP($E31,#REF!,15))</f>
        <v/>
      </c>
      <c r="D31" s="398" t="str">
        <f>IF($E31="","",VLOOKUP($E31,#REF!,5))</f>
        <v/>
      </c>
      <c r="E31" s="399"/>
      <c r="F31" s="336" t="s">
        <v>111</v>
      </c>
      <c r="G31" s="420"/>
      <c r="H31" s="420"/>
      <c r="I31" s="420" t="s">
        <v>109</v>
      </c>
      <c r="J31" s="435"/>
      <c r="K31" s="402"/>
      <c r="L31" s="402"/>
      <c r="M31" s="402"/>
      <c r="N31" s="430"/>
      <c r="O31" s="402"/>
      <c r="P31" s="428"/>
      <c r="Q31" s="405"/>
      <c r="R31" s="406"/>
      <c r="S31" s="407"/>
    </row>
    <row r="32" spans="1:37" s="408" customFormat="1" ht="12.9" customHeight="1" x14ac:dyDescent="0.25">
      <c r="A32" s="410"/>
      <c r="B32" s="411"/>
      <c r="C32" s="412"/>
      <c r="D32" s="412"/>
      <c r="E32" s="423"/>
      <c r="F32" s="414"/>
      <c r="G32" s="414"/>
      <c r="H32" s="415"/>
      <c r="I32" s="425"/>
      <c r="J32" s="417"/>
      <c r="K32" s="598" t="s">
        <v>111</v>
      </c>
      <c r="L32" s="418"/>
      <c r="M32" s="402"/>
      <c r="N32" s="430"/>
      <c r="O32" s="428"/>
      <c r="P32" s="428"/>
      <c r="Q32" s="405"/>
      <c r="R32" s="406"/>
      <c r="S32" s="407"/>
    </row>
    <row r="33" spans="1:19" s="408" customFormat="1" ht="12.9" customHeight="1" x14ac:dyDescent="0.25">
      <c r="A33" s="410">
        <v>14</v>
      </c>
      <c r="B33" s="397" t="str">
        <f>IF($E33="","",VLOOKUP($E33,#REF!,14))</f>
        <v/>
      </c>
      <c r="C33" s="398" t="str">
        <f>IF($E33="","",VLOOKUP($E33,#REF!,15))</f>
        <v/>
      </c>
      <c r="D33" s="398" t="str">
        <f>IF($E33="","",VLOOKUP($E33,#REF!,5))</f>
        <v/>
      </c>
      <c r="E33" s="399"/>
      <c r="F33" s="420" t="s">
        <v>292</v>
      </c>
      <c r="G33" s="420"/>
      <c r="H33" s="420"/>
      <c r="I33" s="420"/>
      <c r="J33" s="421"/>
      <c r="K33" s="402"/>
      <c r="L33" s="422"/>
      <c r="M33" s="402"/>
      <c r="N33" s="430"/>
      <c r="O33" s="428"/>
      <c r="P33" s="428"/>
      <c r="Q33" s="405"/>
      <c r="R33" s="406"/>
      <c r="S33" s="407"/>
    </row>
    <row r="34" spans="1:19" s="408" customFormat="1" ht="12.9" customHeight="1" x14ac:dyDescent="0.25">
      <c r="A34" s="410"/>
      <c r="B34" s="411"/>
      <c r="C34" s="412"/>
      <c r="D34" s="412"/>
      <c r="E34" s="423"/>
      <c r="F34" s="414"/>
      <c r="G34" s="414"/>
      <c r="H34" s="415"/>
      <c r="I34" s="402"/>
      <c r="J34" s="424"/>
      <c r="K34" s="425"/>
      <c r="L34" s="426"/>
      <c r="M34" s="418"/>
      <c r="N34" s="437"/>
      <c r="O34" s="428"/>
      <c r="P34" s="428"/>
      <c r="Q34" s="405"/>
      <c r="R34" s="406"/>
      <c r="S34" s="407"/>
    </row>
    <row r="35" spans="1:19" s="408" customFormat="1" ht="12.9" customHeight="1" x14ac:dyDescent="0.25">
      <c r="A35" s="410">
        <v>15</v>
      </c>
      <c r="B35" s="397" t="str">
        <f>IF($E35="","",VLOOKUP($E35,#REF!,14))</f>
        <v/>
      </c>
      <c r="C35" s="398" t="str">
        <f>IF($E35="","",VLOOKUP($E35,#REF!,15))</f>
        <v/>
      </c>
      <c r="D35" s="398" t="str">
        <f>IF($E35="","",VLOOKUP($E35,#REF!,5))</f>
        <v/>
      </c>
      <c r="E35" s="399"/>
      <c r="F35" s="420" t="s">
        <v>292</v>
      </c>
      <c r="G35" s="420"/>
      <c r="H35" s="420"/>
      <c r="I35" s="420"/>
      <c r="J35" s="401"/>
      <c r="K35" s="402"/>
      <c r="L35" s="429"/>
      <c r="M35" s="402"/>
      <c r="N35" s="428"/>
      <c r="O35" s="428"/>
      <c r="P35" s="428"/>
      <c r="Q35" s="405"/>
      <c r="R35" s="406"/>
      <c r="S35" s="407"/>
    </row>
    <row r="36" spans="1:19" s="408" customFormat="1" ht="12.9" customHeight="1" x14ac:dyDescent="0.25">
      <c r="A36" s="410"/>
      <c r="B36" s="411"/>
      <c r="C36" s="412"/>
      <c r="D36" s="412"/>
      <c r="E36" s="413"/>
      <c r="F36" s="414"/>
      <c r="G36" s="414"/>
      <c r="H36" s="415"/>
      <c r="I36" s="425"/>
      <c r="J36" s="417"/>
      <c r="K36" s="598" t="s">
        <v>106</v>
      </c>
      <c r="L36" s="431"/>
      <c r="M36" s="402"/>
      <c r="N36" s="428"/>
      <c r="O36" s="428"/>
      <c r="P36" s="428"/>
      <c r="Q36" s="405"/>
      <c r="R36" s="406"/>
      <c r="S36" s="407"/>
    </row>
    <row r="37" spans="1:19" s="408" customFormat="1" ht="12.9" customHeight="1" x14ac:dyDescent="0.25">
      <c r="A37" s="396">
        <v>16</v>
      </c>
      <c r="B37" s="397" t="str">
        <f>IF($E37="","",VLOOKUP($E37,#REF!,14))</f>
        <v/>
      </c>
      <c r="C37" s="398" t="str">
        <f>IF($E37="","",VLOOKUP($E37,#REF!,15))</f>
        <v/>
      </c>
      <c r="D37" s="398" t="str">
        <f>IF($E37="","",VLOOKUP($E37,#REF!,5))</f>
        <v/>
      </c>
      <c r="E37" s="399"/>
      <c r="F37" s="336" t="s">
        <v>106</v>
      </c>
      <c r="G37" s="400"/>
      <c r="H37" s="420"/>
      <c r="I37" s="400" t="s">
        <v>295</v>
      </c>
      <c r="J37" s="432"/>
      <c r="K37" s="402"/>
      <c r="L37" s="402"/>
      <c r="M37" s="402"/>
      <c r="N37" s="428"/>
      <c r="O37" s="428"/>
      <c r="P37" s="428"/>
      <c r="Q37" s="405"/>
      <c r="R37" s="406"/>
      <c r="S37" s="407"/>
    </row>
    <row r="38" spans="1:19" s="408" customFormat="1" ht="9.6" customHeight="1" x14ac:dyDescent="0.25">
      <c r="A38" s="440"/>
      <c r="B38" s="413"/>
      <c r="C38" s="413"/>
      <c r="D38" s="413"/>
      <c r="E38" s="413"/>
      <c r="F38" s="434"/>
      <c r="G38" s="434"/>
      <c r="H38" s="438"/>
      <c r="I38" s="402"/>
      <c r="J38" s="424"/>
      <c r="K38" s="402"/>
      <c r="L38" s="402"/>
      <c r="M38" s="402"/>
      <c r="N38" s="428"/>
      <c r="O38" s="428"/>
      <c r="P38" s="428"/>
      <c r="Q38" s="405"/>
      <c r="R38" s="406"/>
      <c r="S38" s="407"/>
    </row>
    <row r="39" spans="1:19" s="408" customFormat="1" ht="9.6" customHeight="1" x14ac:dyDescent="0.25">
      <c r="A39" s="441"/>
      <c r="B39" s="442"/>
      <c r="C39" s="442"/>
      <c r="D39" s="442"/>
      <c r="E39" s="413"/>
      <c r="F39" s="442"/>
      <c r="G39" s="442"/>
      <c r="H39" s="442"/>
      <c r="I39" s="442"/>
      <c r="J39" s="413"/>
      <c r="K39" s="442"/>
      <c r="L39" s="442"/>
      <c r="M39" s="442"/>
      <c r="N39" s="443"/>
      <c r="O39" s="443"/>
      <c r="P39" s="443"/>
      <c r="Q39" s="405"/>
      <c r="R39" s="406"/>
      <c r="S39" s="407"/>
    </row>
    <row r="40" spans="1:19" s="408" customFormat="1" ht="9.6" customHeight="1" x14ac:dyDescent="0.25">
      <c r="A40" s="440"/>
      <c r="B40" s="413"/>
      <c r="C40" s="413"/>
      <c r="D40" s="413"/>
      <c r="E40" s="413"/>
      <c r="F40" s="442"/>
      <c r="G40" s="442"/>
      <c r="I40" s="442"/>
      <c r="J40" s="413"/>
      <c r="K40" s="442"/>
      <c r="L40" s="442"/>
      <c r="M40" s="444"/>
      <c r="N40" s="413"/>
      <c r="O40" s="442"/>
      <c r="P40" s="443"/>
      <c r="Q40" s="405"/>
      <c r="R40" s="406"/>
      <c r="S40" s="407"/>
    </row>
    <row r="41" spans="1:19" s="408" customFormat="1" ht="9.6" customHeight="1" x14ac:dyDescent="0.25">
      <c r="A41" s="440"/>
      <c r="B41" s="442"/>
      <c r="C41" s="442"/>
      <c r="D41" s="442"/>
      <c r="E41" s="413"/>
      <c r="F41" s="442"/>
      <c r="G41" s="442"/>
      <c r="H41" s="442"/>
      <c r="I41" s="442"/>
      <c r="J41" s="413"/>
      <c r="K41" s="442"/>
      <c r="L41" s="442"/>
      <c r="M41" s="442"/>
      <c r="N41" s="443"/>
      <c r="O41" s="442"/>
      <c r="P41" s="443"/>
      <c r="Q41" s="405"/>
      <c r="R41" s="406"/>
      <c r="S41" s="407"/>
    </row>
    <row r="42" spans="1:19" s="408" customFormat="1" ht="9.6" customHeight="1" x14ac:dyDescent="0.25">
      <c r="A42" s="440"/>
      <c r="B42" s="413"/>
      <c r="C42" s="413"/>
      <c r="D42" s="413"/>
      <c r="E42" s="413"/>
      <c r="F42" s="442"/>
      <c r="G42" s="442"/>
      <c r="I42" s="444"/>
      <c r="J42" s="413"/>
      <c r="K42" s="442"/>
      <c r="L42" s="442"/>
      <c r="M42" s="442"/>
      <c r="N42" s="443"/>
      <c r="O42" s="443"/>
      <c r="P42" s="443"/>
      <c r="Q42" s="405"/>
      <c r="R42" s="406"/>
      <c r="S42" s="407"/>
    </row>
    <row r="43" spans="1:19" s="408" customFormat="1" ht="9.6" customHeight="1" x14ac:dyDescent="0.25">
      <c r="A43" s="440"/>
      <c r="B43" s="442"/>
      <c r="C43" s="442"/>
      <c r="D43" s="442"/>
      <c r="E43" s="413"/>
      <c r="F43" s="442"/>
      <c r="G43" s="442"/>
      <c r="H43" s="442"/>
      <c r="I43" s="442"/>
      <c r="J43" s="413"/>
      <c r="K43" s="442"/>
      <c r="L43" s="445"/>
      <c r="M43" s="442"/>
      <c r="N43" s="443"/>
      <c r="O43" s="443"/>
      <c r="P43" s="443"/>
      <c r="Q43" s="405"/>
      <c r="R43" s="406"/>
      <c r="S43" s="407"/>
    </row>
    <row r="44" spans="1:19" s="408" customFormat="1" ht="9.6" customHeight="1" x14ac:dyDescent="0.25">
      <c r="A44" s="440"/>
      <c r="B44" s="413"/>
      <c r="C44" s="413"/>
      <c r="D44" s="413"/>
      <c r="E44" s="413"/>
      <c r="F44" s="442"/>
      <c r="G44" s="442"/>
      <c r="I44" s="442"/>
      <c r="J44" s="413"/>
      <c r="K44" s="444"/>
      <c r="L44" s="413"/>
      <c r="M44" s="442"/>
      <c r="N44" s="443"/>
      <c r="O44" s="443"/>
      <c r="P44" s="443"/>
      <c r="Q44" s="405"/>
      <c r="R44" s="406"/>
      <c r="S44" s="407"/>
    </row>
    <row r="45" spans="1:19" s="408" customFormat="1" ht="9.6" customHeight="1" x14ac:dyDescent="0.25">
      <c r="A45" s="440"/>
      <c r="B45" s="442"/>
      <c r="C45" s="442"/>
      <c r="D45" s="442"/>
      <c r="E45" s="413"/>
      <c r="F45" s="442"/>
      <c r="G45" s="442"/>
      <c r="H45" s="442"/>
      <c r="I45" s="442"/>
      <c r="J45" s="413"/>
      <c r="K45" s="442"/>
      <c r="L45" s="442"/>
      <c r="M45" s="442"/>
      <c r="N45" s="443"/>
      <c r="O45" s="443"/>
      <c r="P45" s="443"/>
      <c r="Q45" s="405"/>
      <c r="R45" s="406"/>
      <c r="S45" s="407"/>
    </row>
    <row r="46" spans="1:19" s="408" customFormat="1" ht="9.6" customHeight="1" x14ac:dyDescent="0.25">
      <c r="A46" s="440"/>
      <c r="B46" s="413"/>
      <c r="C46" s="413"/>
      <c r="D46" s="413"/>
      <c r="E46" s="413"/>
      <c r="F46" s="442"/>
      <c r="G46" s="442"/>
      <c r="I46" s="444"/>
      <c r="J46" s="413"/>
      <c r="K46" s="442"/>
      <c r="L46" s="442"/>
      <c r="M46" s="442"/>
      <c r="N46" s="443"/>
      <c r="O46" s="443"/>
      <c r="P46" s="443"/>
      <c r="Q46" s="405"/>
      <c r="R46" s="406"/>
      <c r="S46" s="407"/>
    </row>
    <row r="47" spans="1:19" s="408" customFormat="1" ht="9.6" customHeight="1" x14ac:dyDescent="0.25">
      <c r="A47" s="441"/>
      <c r="B47" s="442"/>
      <c r="C47" s="442"/>
      <c r="D47" s="442"/>
      <c r="E47" s="413"/>
      <c r="F47" s="442"/>
      <c r="G47" s="442"/>
      <c r="H47" s="442"/>
      <c r="I47" s="442"/>
      <c r="J47" s="413"/>
      <c r="K47" s="442"/>
      <c r="L47" s="442"/>
      <c r="M47" s="442"/>
      <c r="N47" s="442"/>
      <c r="O47" s="403"/>
      <c r="P47" s="403"/>
      <c r="Q47" s="405"/>
      <c r="R47" s="406"/>
      <c r="S47" s="407"/>
    </row>
    <row r="48" spans="1:19" s="452" customFormat="1" ht="6.75" customHeight="1" x14ac:dyDescent="0.25">
      <c r="A48" s="446"/>
      <c r="B48" s="446"/>
      <c r="C48" s="446"/>
      <c r="D48" s="446"/>
      <c r="E48" s="446"/>
      <c r="F48" s="447"/>
      <c r="G48" s="447"/>
      <c r="H48" s="447"/>
      <c r="I48" s="447"/>
      <c r="J48" s="448"/>
      <c r="K48" s="449"/>
      <c r="L48" s="450"/>
      <c r="M48" s="449"/>
      <c r="N48" s="450"/>
      <c r="O48" s="449"/>
      <c r="P48" s="450"/>
      <c r="Q48" s="449"/>
      <c r="R48" s="450"/>
      <c r="S48" s="451"/>
    </row>
    <row r="49" spans="1:18" s="465" customFormat="1" ht="10.5" customHeight="1" x14ac:dyDescent="0.25">
      <c r="A49" s="453" t="s">
        <v>31</v>
      </c>
      <c r="B49" s="454"/>
      <c r="C49" s="454"/>
      <c r="D49" s="455"/>
      <c r="E49" s="456" t="s">
        <v>2</v>
      </c>
      <c r="F49" s="457" t="s">
        <v>33</v>
      </c>
      <c r="G49" s="456"/>
      <c r="H49" s="458"/>
      <c r="I49" s="459"/>
      <c r="J49" s="456" t="s">
        <v>2</v>
      </c>
      <c r="K49" s="457" t="s">
        <v>40</v>
      </c>
      <c r="L49" s="460"/>
      <c r="M49" s="457" t="s">
        <v>41</v>
      </c>
      <c r="N49" s="461"/>
      <c r="O49" s="462" t="s">
        <v>42</v>
      </c>
      <c r="P49" s="462"/>
      <c r="Q49" s="463"/>
      <c r="R49" s="464"/>
    </row>
    <row r="50" spans="1:18" s="465" customFormat="1" ht="9" customHeight="1" x14ac:dyDescent="0.25">
      <c r="A50" s="466" t="s">
        <v>32</v>
      </c>
      <c r="B50" s="467"/>
      <c r="C50" s="468"/>
      <c r="D50" s="469"/>
      <c r="E50" s="470">
        <v>1</v>
      </c>
      <c r="F50" s="471" t="e">
        <f>IF(E50&gt;$R$57,,UPPER(VLOOKUP(E50,#REF!,2)))</f>
        <v>#REF!</v>
      </c>
      <c r="G50" s="472"/>
      <c r="H50" s="471"/>
      <c r="I50" s="473"/>
      <c r="J50" s="474" t="s">
        <v>3</v>
      </c>
      <c r="K50" s="475"/>
      <c r="L50" s="476"/>
      <c r="M50" s="475"/>
      <c r="N50" s="477"/>
      <c r="O50" s="478" t="s">
        <v>34</v>
      </c>
      <c r="P50" s="479"/>
      <c r="Q50" s="479"/>
      <c r="R50" s="480"/>
    </row>
    <row r="51" spans="1:18" s="465" customFormat="1" ht="9" customHeight="1" x14ac:dyDescent="0.25">
      <c r="A51" s="481" t="s">
        <v>39</v>
      </c>
      <c r="B51" s="482"/>
      <c r="C51" s="483"/>
      <c r="D51" s="484"/>
      <c r="E51" s="470">
        <v>2</v>
      </c>
      <c r="F51" s="471" t="e">
        <f>IF(E51&gt;$R$57,,UPPER(VLOOKUP(E51,#REF!,2)))</f>
        <v>#REF!</v>
      </c>
      <c r="G51" s="472"/>
      <c r="H51" s="471"/>
      <c r="I51" s="473"/>
      <c r="J51" s="474" t="s">
        <v>4</v>
      </c>
      <c r="K51" s="475"/>
      <c r="L51" s="476"/>
      <c r="M51" s="475"/>
      <c r="N51" s="477"/>
      <c r="O51" s="485"/>
      <c r="P51" s="486"/>
      <c r="Q51" s="482"/>
      <c r="R51" s="487"/>
    </row>
    <row r="52" spans="1:18" s="465" customFormat="1" ht="9" customHeight="1" x14ac:dyDescent="0.25">
      <c r="A52" s="488"/>
      <c r="B52" s="489"/>
      <c r="C52" s="490"/>
      <c r="D52" s="491"/>
      <c r="E52" s="470">
        <v>3</v>
      </c>
      <c r="F52" s="471" t="e">
        <f>IF(E52&gt;$R$57,,UPPER(VLOOKUP(E52,#REF!,2)))</f>
        <v>#REF!</v>
      </c>
      <c r="G52" s="472"/>
      <c r="H52" s="471"/>
      <c r="I52" s="473"/>
      <c r="J52" s="474" t="s">
        <v>5</v>
      </c>
      <c r="K52" s="475"/>
      <c r="L52" s="476"/>
      <c r="M52" s="475"/>
      <c r="N52" s="477"/>
      <c r="O52" s="478" t="s">
        <v>35</v>
      </c>
      <c r="P52" s="479"/>
      <c r="Q52" s="479"/>
      <c r="R52" s="480"/>
    </row>
    <row r="53" spans="1:18" s="465" customFormat="1" ht="9" customHeight="1" x14ac:dyDescent="0.25">
      <c r="A53" s="492"/>
      <c r="B53" s="379"/>
      <c r="C53" s="379"/>
      <c r="D53" s="493"/>
      <c r="E53" s="470">
        <v>4</v>
      </c>
      <c r="F53" s="471" t="e">
        <f>IF(E53&gt;$R$57,,UPPER(VLOOKUP(E53,#REF!,2)))</f>
        <v>#REF!</v>
      </c>
      <c r="G53" s="472"/>
      <c r="H53" s="471"/>
      <c r="I53" s="473"/>
      <c r="J53" s="474" t="s">
        <v>6</v>
      </c>
      <c r="K53" s="475"/>
      <c r="L53" s="476"/>
      <c r="M53" s="475"/>
      <c r="N53" s="477"/>
      <c r="O53" s="475"/>
      <c r="P53" s="476"/>
      <c r="Q53" s="475"/>
      <c r="R53" s="477"/>
    </row>
    <row r="54" spans="1:18" s="465" customFormat="1" ht="9" customHeight="1" x14ac:dyDescent="0.25">
      <c r="A54" s="494"/>
      <c r="B54" s="495"/>
      <c r="C54" s="495"/>
      <c r="D54" s="496"/>
      <c r="E54" s="470"/>
      <c r="F54" s="471"/>
      <c r="G54" s="472"/>
      <c r="H54" s="471"/>
      <c r="I54" s="473"/>
      <c r="J54" s="474" t="s">
        <v>7</v>
      </c>
      <c r="K54" s="475"/>
      <c r="L54" s="476"/>
      <c r="M54" s="475"/>
      <c r="N54" s="477"/>
      <c r="O54" s="482"/>
      <c r="P54" s="486"/>
      <c r="Q54" s="482"/>
      <c r="R54" s="487"/>
    </row>
    <row r="55" spans="1:18" s="465" customFormat="1" ht="9" customHeight="1" x14ac:dyDescent="0.25">
      <c r="A55" s="497"/>
      <c r="B55" s="498"/>
      <c r="C55" s="379"/>
      <c r="D55" s="493"/>
      <c r="E55" s="470"/>
      <c r="F55" s="471"/>
      <c r="G55" s="472"/>
      <c r="H55" s="471"/>
      <c r="I55" s="473"/>
      <c r="J55" s="474" t="s">
        <v>8</v>
      </c>
      <c r="K55" s="475"/>
      <c r="L55" s="476"/>
      <c r="M55" s="475"/>
      <c r="N55" s="477"/>
      <c r="O55" s="478" t="s">
        <v>27</v>
      </c>
      <c r="P55" s="479"/>
      <c r="Q55" s="479"/>
      <c r="R55" s="480"/>
    </row>
    <row r="56" spans="1:18" s="465" customFormat="1" ht="9" customHeight="1" x14ac:dyDescent="0.25">
      <c r="A56" s="497"/>
      <c r="B56" s="498"/>
      <c r="C56" s="499"/>
      <c r="D56" s="500"/>
      <c r="E56" s="470"/>
      <c r="F56" s="471"/>
      <c r="G56" s="472"/>
      <c r="H56" s="471"/>
      <c r="I56" s="473"/>
      <c r="J56" s="474" t="s">
        <v>9</v>
      </c>
      <c r="K56" s="475"/>
      <c r="L56" s="476"/>
      <c r="M56" s="475"/>
      <c r="N56" s="477"/>
      <c r="O56" s="475"/>
      <c r="P56" s="476"/>
      <c r="Q56" s="475"/>
      <c r="R56" s="477"/>
    </row>
    <row r="57" spans="1:18" s="465" customFormat="1" ht="9" customHeight="1" x14ac:dyDescent="0.25">
      <c r="A57" s="501"/>
      <c r="B57" s="502"/>
      <c r="C57" s="503"/>
      <c r="D57" s="504"/>
      <c r="E57" s="505"/>
      <c r="F57" s="506"/>
      <c r="G57" s="507"/>
      <c r="H57" s="506"/>
      <c r="I57" s="508"/>
      <c r="J57" s="509" t="s">
        <v>10</v>
      </c>
      <c r="K57" s="482"/>
      <c r="L57" s="486"/>
      <c r="M57" s="482"/>
      <c r="N57" s="487"/>
      <c r="O57" s="482" t="str">
        <f>R4</f>
        <v>Sági István</v>
      </c>
      <c r="P57" s="486"/>
      <c r="Q57" s="482"/>
      <c r="R57" s="510" t="e">
        <f>MIN(4,#REF!)</f>
        <v>#REF!</v>
      </c>
    </row>
  </sheetData>
  <mergeCells count="1">
    <mergeCell ref="A4:C4"/>
  </mergeCells>
  <conditionalFormatting sqref="B39 B41 B43 B45 B47">
    <cfRule type="cellIs" dxfId="106" priority="21" stopIfTrue="1" operator="equal">
      <formula>"QA"</formula>
    </cfRule>
    <cfRule type="cellIs" dxfId="105" priority="22" stopIfTrue="1" operator="equal">
      <formula>"DA"</formula>
    </cfRule>
  </conditionalFormatting>
  <conditionalFormatting sqref="E7 E9 E11 E13 E15 E17 E19 E21 E23 E25 E27 E29 E31 E33 E35 E37">
    <cfRule type="expression" dxfId="104" priority="24" stopIfTrue="1">
      <formula>$E7&lt;5</formula>
    </cfRule>
  </conditionalFormatting>
  <conditionalFormatting sqref="E39 E41 E43 E45 E47">
    <cfRule type="expression" dxfId="103" priority="16" stopIfTrue="1">
      <formula>AND($E39&lt;9,$C39&gt;0)</formula>
    </cfRule>
  </conditionalFormatting>
  <conditionalFormatting sqref="F7 F9 F11 F13 F15 F17 F19 F21 F23 F25 F27 F29 F31 F33 F35 F37">
    <cfRule type="cellIs" dxfId="102" priority="25" stopIfTrue="1" operator="equal">
      <formula>"Bye"</formula>
    </cfRule>
  </conditionalFormatting>
  <conditionalFormatting sqref="F39 F41 F43 F45 F47">
    <cfRule type="cellIs" dxfId="101" priority="17" stopIfTrue="1" operator="equal">
      <formula>"Bye"</formula>
    </cfRule>
    <cfRule type="expression" dxfId="100" priority="18" stopIfTrue="1">
      <formula>AND($E39&lt;9,$C39&gt;0)</formula>
    </cfRule>
  </conditionalFormatting>
  <conditionalFormatting sqref="H7 H9 H11 H13 H15 H17 H19 H21 H23 H25 H27 H29 H31 H33 H35 H37 G39:I39 G41:I41 G43:I43 G45:I45 G47:I47">
    <cfRule type="expression" dxfId="99" priority="12" stopIfTrue="1">
      <formula>AND($E7&lt;9,$C7&gt;0)</formula>
    </cfRule>
  </conditionalFormatting>
  <conditionalFormatting sqref="I8 K10 I12 M14 I16 K18 I20 O22 I24 K26 I28 M30 I32 K34 I36 M40 I42 K44 I46">
    <cfRule type="expression" dxfId="98" priority="13" stopIfTrue="1">
      <formula>AND($O$1="CU",I8="Umpire")</formula>
    </cfRule>
    <cfRule type="expression" dxfId="97" priority="14" stopIfTrue="1">
      <formula>AND($O$1="CU",I8&lt;&gt;"Umpire",J8&lt;&gt;"")</formula>
    </cfRule>
    <cfRule type="expression" dxfId="96" priority="15" stopIfTrue="1">
      <formula>AND($O$1="CU",I8&lt;&gt;"Umpire")</formula>
    </cfRule>
  </conditionalFormatting>
  <conditionalFormatting sqref="J8 L10 J12 N14 J16 L18 J20 P22 J24 L26 J28 N30 J32 L34 J36 R57">
    <cfRule type="expression" dxfId="95" priority="23" stopIfTrue="1">
      <formula>$O$1="CU"</formula>
    </cfRule>
  </conditionalFormatting>
  <conditionalFormatting sqref="K8">
    <cfRule type="cellIs" dxfId="94" priority="5" stopIfTrue="1" operator="equal">
      <formula>"Bye"</formula>
    </cfRule>
  </conditionalFormatting>
  <conditionalFormatting sqref="K16">
    <cfRule type="cellIs" dxfId="93" priority="4" stopIfTrue="1" operator="equal">
      <formula>"Bye"</formula>
    </cfRule>
  </conditionalFormatting>
  <conditionalFormatting sqref="K20">
    <cfRule type="cellIs" dxfId="92" priority="1" stopIfTrue="1" operator="equal">
      <formula>"Bye"</formula>
    </cfRule>
  </conditionalFormatting>
  <conditionalFormatting sqref="K24">
    <cfRule type="cellIs" dxfId="91" priority="8" stopIfTrue="1" operator="equal">
      <formula>"Bye"</formula>
    </cfRule>
  </conditionalFormatting>
  <conditionalFormatting sqref="K28">
    <cfRule type="cellIs" dxfId="90" priority="7" stopIfTrue="1" operator="equal">
      <formula>"Bye"</formula>
    </cfRule>
  </conditionalFormatting>
  <conditionalFormatting sqref="K32">
    <cfRule type="cellIs" dxfId="89" priority="2" stopIfTrue="1" operator="equal">
      <formula>"Bye"</formula>
    </cfRule>
  </conditionalFormatting>
  <conditionalFormatting sqref="K36">
    <cfRule type="cellIs" dxfId="88" priority="3" stopIfTrue="1" operator="equal">
      <formula>"Bye"</formula>
    </cfRule>
  </conditionalFormatting>
  <conditionalFormatting sqref="M10 K12 O14 M18 Q22 M26 O30 M34 O40 K42 M44 K46">
    <cfRule type="expression" dxfId="87" priority="19" stopIfTrue="1">
      <formula>J10="as"</formula>
    </cfRule>
    <cfRule type="expression" dxfId="86" priority="20" stopIfTrue="1">
      <formula>J10="bs"</formula>
    </cfRule>
  </conditionalFormatting>
  <dataValidations count="1">
    <dataValidation type="list" allowBlank="1" showInputMessage="1" sqref="I46 I42 K44 M40 I8 M14 K10 K18 K26 K34 M30 I12 I36 O22 I16 I32 I24 I20 I28" xr:uid="{4B568E65-7A79-4544-95BC-385FB309A3F7}">
      <formula1>$U$7:$U$16</formula1>
    </dataValidation>
  </dataValidations>
  <printOptions horizontalCentered="1"/>
  <pageMargins left="0.35" right="0.35" top="0.39" bottom="0.39" header="0" footer="0"/>
  <pageSetup paperSize="9" scale="95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0033" r:id="rId4" name="Button 1">
              <controlPr defaultSize="0" print="0" autoFill="0" autoPict="0" macro="[0]!Jun_Show_CU">
                <anchor moveWithCells="1" sizeWithCells="1">
                  <from>
                    <xdr:col>12</xdr:col>
                    <xdr:colOff>525780</xdr:colOff>
                    <xdr:row>0</xdr:row>
                    <xdr:rowOff>7620</xdr:rowOff>
                  </from>
                  <to>
                    <xdr:col>14</xdr:col>
                    <xdr:colOff>373380</xdr:colOff>
                    <xdr:row>0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0034" r:id="rId5" name="Button 2">
              <controlPr defaultSize="0" print="0" autoFill="0" autoPict="0" macro="[0]!Jun_Hide_CU">
                <anchor moveWithCells="1" sizeWithCells="1">
                  <from>
                    <xdr:col>12</xdr:col>
                    <xdr:colOff>518160</xdr:colOff>
                    <xdr:row>0</xdr:row>
                    <xdr:rowOff>182880</xdr:rowOff>
                  </from>
                  <to>
                    <xdr:col>14</xdr:col>
                    <xdr:colOff>373380</xdr:colOff>
                    <xdr:row>1</xdr:row>
                    <xdr:rowOff>60960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1C0097-A70C-4E96-B7F6-722EC28D23FA}">
  <sheetPr>
    <tabColor rgb="FFFFFF00"/>
    <pageSetUpPr fitToPage="1"/>
  </sheetPr>
  <dimension ref="A1:AK57"/>
  <sheetViews>
    <sheetView showGridLines="0" showZeros="0" topLeftCell="A12" workbookViewId="0">
      <selection activeCell="K36" sqref="K36"/>
    </sheetView>
  </sheetViews>
  <sheetFormatPr defaultColWidth="8.88671875" defaultRowHeight="13.2" x14ac:dyDescent="0.25"/>
  <cols>
    <col min="1" max="2" width="3.33203125" style="366" customWidth="1"/>
    <col min="3" max="3" width="4.6640625" style="366" customWidth="1"/>
    <col min="4" max="4" width="7.44140625" style="366" customWidth="1"/>
    <col min="5" max="5" width="4.33203125" style="366" customWidth="1"/>
    <col min="6" max="6" width="12.6640625" style="366" customWidth="1"/>
    <col min="7" max="7" width="2.6640625" style="366" customWidth="1"/>
    <col min="8" max="8" width="7.6640625" style="366" customWidth="1"/>
    <col min="9" max="9" width="5.88671875" style="366" customWidth="1"/>
    <col min="10" max="10" width="1.6640625" style="511" customWidth="1"/>
    <col min="11" max="11" width="10.6640625" style="366" customWidth="1"/>
    <col min="12" max="12" width="1.6640625" style="511" customWidth="1"/>
    <col min="13" max="13" width="10.6640625" style="366" customWidth="1"/>
    <col min="14" max="14" width="1.6640625" style="512" customWidth="1"/>
    <col min="15" max="15" width="10.6640625" style="366" customWidth="1"/>
    <col min="16" max="16" width="1.6640625" style="511" customWidth="1"/>
    <col min="17" max="17" width="10.6640625" style="366" customWidth="1"/>
    <col min="18" max="18" width="1.6640625" style="512" customWidth="1"/>
    <col min="19" max="19" width="9.109375" style="366" hidden="1" customWidth="1"/>
    <col min="20" max="20" width="8.6640625" style="366" customWidth="1"/>
    <col min="21" max="21" width="9.109375" style="366" hidden="1" customWidth="1"/>
    <col min="22" max="24" width="8.88671875" style="366"/>
    <col min="25" max="34" width="9.109375" style="366" hidden="1" customWidth="1"/>
    <col min="35" max="37" width="9.109375" style="366" customWidth="1"/>
    <col min="38" max="16384" width="8.88671875" style="366"/>
  </cols>
  <sheetData>
    <row r="1" spans="1:37" s="354" customFormat="1" ht="21.75" customHeight="1" x14ac:dyDescent="0.25">
      <c r="A1" s="347" t="s">
        <v>242</v>
      </c>
      <c r="B1" s="347"/>
      <c r="C1" s="348"/>
      <c r="D1" s="348"/>
      <c r="E1" s="348"/>
      <c r="F1" s="348"/>
      <c r="G1" s="348"/>
      <c r="H1" s="347"/>
      <c r="I1" s="349"/>
      <c r="J1" s="350"/>
      <c r="K1" s="351" t="s">
        <v>38</v>
      </c>
      <c r="L1" s="352"/>
      <c r="M1" s="353"/>
      <c r="N1" s="350"/>
      <c r="O1" s="350" t="s">
        <v>290</v>
      </c>
      <c r="P1" s="350"/>
      <c r="Q1" s="348"/>
      <c r="R1" s="350"/>
      <c r="Y1" s="355"/>
      <c r="Z1" s="355"/>
      <c r="AA1" s="355"/>
      <c r="AB1" s="356" t="e">
        <f>IF($Y$5=1,CONCATENATE(VLOOKUP($Y$3,$AA$2:$AH$14,2)),CONCATENATE(VLOOKUP($Y$3,$AA$16:$AH$25,2)))</f>
        <v>#REF!</v>
      </c>
      <c r="AC1" s="356" t="e">
        <f>IF($Y$5=1,CONCATENATE(VLOOKUP($Y$3,$AA$2:$AH$14,3)),CONCATENATE(VLOOKUP($Y$3,$AA$16:$AH$25,3)))</f>
        <v>#REF!</v>
      </c>
      <c r="AD1" s="356" t="e">
        <f>IF($Y$5=1,CONCATENATE(VLOOKUP($Y$3,$AA$2:$AH$14,4)),CONCATENATE(VLOOKUP($Y$3,$AA$16:$AH$25,4)))</f>
        <v>#REF!</v>
      </c>
      <c r="AE1" s="356" t="e">
        <f>IF($Y$5=1,CONCATENATE(VLOOKUP($Y$3,$AA$2:$AH$14,5)),CONCATENATE(VLOOKUP($Y$3,$AA$16:$AH$25,5)))</f>
        <v>#REF!</v>
      </c>
      <c r="AF1" s="356" t="e">
        <f>IF($Y$5=1,CONCATENATE(VLOOKUP($Y$3,$AA$2:$AH$14,6)),CONCATENATE(VLOOKUP($Y$3,$AA$16:$AH$25,6)))</f>
        <v>#REF!</v>
      </c>
      <c r="AG1" s="356" t="e">
        <f>IF($Y$5=1,CONCATENATE(VLOOKUP($Y$3,$AA$2:$AH$14,7)),CONCATENATE(VLOOKUP($Y$3,$AA$16:$AH$25,7)))</f>
        <v>#REF!</v>
      </c>
      <c r="AH1" s="356" t="e">
        <f>IF($Y$5=1,CONCATENATE(VLOOKUP($Y$3,$AA$2:$AH$14,8)),CONCATENATE(VLOOKUP($Y$3,$AA$16:$AH$25,8)))</f>
        <v>#REF!</v>
      </c>
    </row>
    <row r="2" spans="1:37" s="362" customFormat="1" x14ac:dyDescent="0.25">
      <c r="A2" s="357" t="s">
        <v>37</v>
      </c>
      <c r="B2" s="358"/>
      <c r="C2" s="358"/>
      <c r="D2" s="358"/>
      <c r="E2" s="358" t="s">
        <v>127</v>
      </c>
      <c r="F2" s="358"/>
      <c r="G2" s="359"/>
      <c r="H2" s="360"/>
      <c r="I2" s="360"/>
      <c r="J2" s="361"/>
      <c r="K2" s="352"/>
      <c r="L2" s="352"/>
      <c r="M2" s="352"/>
      <c r="N2" s="361"/>
      <c r="O2" s="360"/>
      <c r="P2" s="361"/>
      <c r="Q2" s="360"/>
      <c r="R2" s="361"/>
      <c r="Y2" s="363"/>
      <c r="Z2" s="364"/>
      <c r="AA2" s="364" t="s">
        <v>50</v>
      </c>
      <c r="AB2" s="365">
        <v>300</v>
      </c>
      <c r="AC2" s="365">
        <v>250</v>
      </c>
      <c r="AD2" s="365">
        <v>200</v>
      </c>
      <c r="AE2" s="365">
        <v>150</v>
      </c>
      <c r="AF2" s="365">
        <v>120</v>
      </c>
      <c r="AG2" s="365">
        <v>90</v>
      </c>
      <c r="AH2" s="365">
        <v>40</v>
      </c>
      <c r="AI2" s="366"/>
      <c r="AJ2" s="366"/>
      <c r="AK2" s="366"/>
    </row>
    <row r="3" spans="1:37" s="370" customFormat="1" ht="11.25" customHeight="1" x14ac:dyDescent="0.25">
      <c r="A3" s="367" t="s">
        <v>19</v>
      </c>
      <c r="B3" s="367"/>
      <c r="C3" s="367"/>
      <c r="D3" s="367"/>
      <c r="E3" s="367"/>
      <c r="F3" s="367"/>
      <c r="G3" s="367" t="s">
        <v>16</v>
      </c>
      <c r="H3" s="367"/>
      <c r="I3" s="367"/>
      <c r="J3" s="368"/>
      <c r="K3" s="367" t="s">
        <v>24</v>
      </c>
      <c r="L3" s="368"/>
      <c r="M3" s="367"/>
      <c r="N3" s="368"/>
      <c r="O3" s="367"/>
      <c r="P3" s="368"/>
      <c r="Q3" s="367"/>
      <c r="R3" s="369" t="s">
        <v>25</v>
      </c>
      <c r="Y3" s="364" t="str">
        <f>IF(K4="OB","A",IF(K4="IX","W",IF(K4="","",K4)))</f>
        <v/>
      </c>
      <c r="Z3" s="364"/>
      <c r="AA3" s="364" t="s">
        <v>51</v>
      </c>
      <c r="AB3" s="365">
        <v>280</v>
      </c>
      <c r="AC3" s="365">
        <v>230</v>
      </c>
      <c r="AD3" s="365">
        <v>180</v>
      </c>
      <c r="AE3" s="365">
        <v>140</v>
      </c>
      <c r="AF3" s="365">
        <v>80</v>
      </c>
      <c r="AG3" s="365">
        <v>0</v>
      </c>
      <c r="AH3" s="365">
        <v>0</v>
      </c>
      <c r="AI3" s="366"/>
      <c r="AJ3" s="366"/>
      <c r="AK3" s="366"/>
    </row>
    <row r="4" spans="1:37" s="378" customFormat="1" ht="11.25" customHeight="1" thickBot="1" x14ac:dyDescent="0.3">
      <c r="A4" s="638">
        <v>45776</v>
      </c>
      <c r="B4" s="638"/>
      <c r="C4" s="638"/>
      <c r="D4" s="371"/>
      <c r="E4" s="372"/>
      <c r="F4" s="372"/>
      <c r="G4" s="372" t="s">
        <v>87</v>
      </c>
      <c r="H4" s="373"/>
      <c r="I4" s="372"/>
      <c r="J4" s="374"/>
      <c r="K4" s="375"/>
      <c r="L4" s="374"/>
      <c r="M4" s="376"/>
      <c r="N4" s="374"/>
      <c r="O4" s="372"/>
      <c r="P4" s="374"/>
      <c r="Q4" s="372"/>
      <c r="R4" s="377" t="s">
        <v>90</v>
      </c>
      <c r="Y4" s="364"/>
      <c r="Z4" s="364"/>
      <c r="AA4" s="364" t="s">
        <v>68</v>
      </c>
      <c r="AB4" s="365">
        <v>250</v>
      </c>
      <c r="AC4" s="365">
        <v>200</v>
      </c>
      <c r="AD4" s="365">
        <v>150</v>
      </c>
      <c r="AE4" s="365">
        <v>120</v>
      </c>
      <c r="AF4" s="365">
        <v>90</v>
      </c>
      <c r="AG4" s="365">
        <v>60</v>
      </c>
      <c r="AH4" s="365">
        <v>25</v>
      </c>
      <c r="AI4" s="366"/>
      <c r="AJ4" s="366"/>
      <c r="AK4" s="366"/>
    </row>
    <row r="5" spans="1:37" s="370" customFormat="1" x14ac:dyDescent="0.25">
      <c r="A5" s="379"/>
      <c r="B5" s="380" t="s">
        <v>1</v>
      </c>
      <c r="C5" s="381" t="s">
        <v>31</v>
      </c>
      <c r="D5" s="380" t="s">
        <v>30</v>
      </c>
      <c r="E5" s="380" t="s">
        <v>28</v>
      </c>
      <c r="F5" s="382" t="s">
        <v>22</v>
      </c>
      <c r="G5" s="382" t="s">
        <v>23</v>
      </c>
      <c r="H5" s="382"/>
      <c r="I5" s="382" t="s">
        <v>26</v>
      </c>
      <c r="J5" s="382"/>
      <c r="K5" s="380" t="s">
        <v>29</v>
      </c>
      <c r="L5" s="383"/>
      <c r="M5" s="380" t="s">
        <v>291</v>
      </c>
      <c r="N5" s="383"/>
      <c r="O5" s="380" t="s">
        <v>44</v>
      </c>
      <c r="P5" s="383"/>
      <c r="Q5" s="380" t="s">
        <v>43</v>
      </c>
      <c r="R5" s="384"/>
      <c r="Y5" s="364" t="e">
        <f>IF(OR([1]Altalanos!$A$8="F1",[1]Altalanos!$A$8="F2",[1]Altalanos!$A$8="N1",[1]Altalanos!$A$8="N2"),1,2)</f>
        <v>#REF!</v>
      </c>
      <c r="Z5" s="364"/>
      <c r="AA5" s="364" t="s">
        <v>69</v>
      </c>
      <c r="AB5" s="365">
        <v>200</v>
      </c>
      <c r="AC5" s="365">
        <v>150</v>
      </c>
      <c r="AD5" s="365">
        <v>120</v>
      </c>
      <c r="AE5" s="365">
        <v>90</v>
      </c>
      <c r="AF5" s="365">
        <v>60</v>
      </c>
      <c r="AG5" s="365">
        <v>40</v>
      </c>
      <c r="AH5" s="365">
        <v>15</v>
      </c>
      <c r="AI5" s="366"/>
      <c r="AJ5" s="366"/>
      <c r="AK5" s="366"/>
    </row>
    <row r="6" spans="1:37" s="392" customFormat="1" ht="11.1" customHeight="1" thickBot="1" x14ac:dyDescent="0.3">
      <c r="A6" s="385"/>
      <c r="B6" s="386"/>
      <c r="C6" s="386"/>
      <c r="D6" s="386"/>
      <c r="E6" s="386"/>
      <c r="F6" s="387" t="str">
        <f>IF(Y3="","",CONCATENATE(AH1," / ",VLOOKUP(Y3,AB1:AH1,5)," pont"))</f>
        <v/>
      </c>
      <c r="G6" s="388"/>
      <c r="H6" s="389"/>
      <c r="I6" s="388"/>
      <c r="J6" s="390"/>
      <c r="K6" s="386" t="str">
        <f>IF(Y3="","",CONCATENATE(VLOOKUP(Y3,AB1:AH1,4)," pont"))</f>
        <v/>
      </c>
      <c r="L6" s="390"/>
      <c r="M6" s="386" t="str">
        <f>IF(Y3="","",CONCATENATE(VLOOKUP(Y3,AB1:AH1,3)," pont"))</f>
        <v/>
      </c>
      <c r="N6" s="390"/>
      <c r="O6" s="386" t="str">
        <f>IF(Y3="","",CONCATENATE(VLOOKUP(Y3,AB1:AH1,2)," pont"))</f>
        <v/>
      </c>
      <c r="P6" s="390"/>
      <c r="Q6" s="386" t="str">
        <f>IF(Y3="","",CONCATENATE(VLOOKUP(Y3,AB1:AH1,1)," pont"))</f>
        <v/>
      </c>
      <c r="R6" s="391"/>
      <c r="Y6" s="393"/>
      <c r="Z6" s="393"/>
      <c r="AA6" s="393" t="s">
        <v>70</v>
      </c>
      <c r="AB6" s="394">
        <v>150</v>
      </c>
      <c r="AC6" s="394">
        <v>120</v>
      </c>
      <c r="AD6" s="394">
        <v>90</v>
      </c>
      <c r="AE6" s="394">
        <v>60</v>
      </c>
      <c r="AF6" s="394">
        <v>40</v>
      </c>
      <c r="AG6" s="394">
        <v>25</v>
      </c>
      <c r="AH6" s="394">
        <v>10</v>
      </c>
      <c r="AI6" s="395"/>
      <c r="AJ6" s="395"/>
      <c r="AK6" s="395"/>
    </row>
    <row r="7" spans="1:37" s="408" customFormat="1" ht="12.9" customHeight="1" x14ac:dyDescent="0.25">
      <c r="A7" s="396">
        <v>1</v>
      </c>
      <c r="B7" s="397" t="str">
        <f>IF($E7="","",VLOOKUP($E7,#REF!,14))</f>
        <v/>
      </c>
      <c r="C7" s="398" t="str">
        <f>IF($E7="","",VLOOKUP($E7,#REF!,15))</f>
        <v/>
      </c>
      <c r="D7" s="398" t="str">
        <f>IF($E7="","",VLOOKUP($E7,#REF!,5))</f>
        <v/>
      </c>
      <c r="E7" s="399"/>
      <c r="F7" s="336" t="s">
        <v>271</v>
      </c>
      <c r="G7" s="400"/>
      <c r="H7" s="400"/>
      <c r="I7" s="400" t="s">
        <v>231</v>
      </c>
      <c r="J7" s="401"/>
      <c r="K7" s="402"/>
      <c r="L7" s="402"/>
      <c r="M7" s="402"/>
      <c r="N7" s="402"/>
      <c r="O7" s="403"/>
      <c r="P7" s="404"/>
      <c r="Q7" s="405"/>
      <c r="R7" s="406"/>
      <c r="S7" s="407"/>
      <c r="U7" s="409" t="e">
        <f>#REF!</f>
        <v>#REF!</v>
      </c>
      <c r="Y7" s="364"/>
      <c r="Z7" s="364"/>
      <c r="AA7" s="364" t="s">
        <v>71</v>
      </c>
      <c r="AB7" s="365">
        <v>120</v>
      </c>
      <c r="AC7" s="365">
        <v>90</v>
      </c>
      <c r="AD7" s="365">
        <v>60</v>
      </c>
      <c r="AE7" s="365">
        <v>40</v>
      </c>
      <c r="AF7" s="365">
        <v>25</v>
      </c>
      <c r="AG7" s="365">
        <v>10</v>
      </c>
      <c r="AH7" s="365">
        <v>5</v>
      </c>
      <c r="AI7" s="366"/>
      <c r="AJ7" s="366"/>
      <c r="AK7" s="366"/>
    </row>
    <row r="8" spans="1:37" s="408" customFormat="1" ht="12.9" customHeight="1" x14ac:dyDescent="0.25">
      <c r="A8" s="410"/>
      <c r="B8" s="411"/>
      <c r="C8" s="412"/>
      <c r="D8" s="412"/>
      <c r="E8" s="413"/>
      <c r="F8" s="414"/>
      <c r="G8" s="414"/>
      <c r="H8" s="415"/>
      <c r="I8" s="416"/>
      <c r="J8" s="417"/>
      <c r="K8" s="598" t="s">
        <v>271</v>
      </c>
      <c r="L8" s="418"/>
      <c r="M8" s="402"/>
      <c r="N8" s="402"/>
      <c r="O8" s="403"/>
      <c r="P8" s="404"/>
      <c r="Q8" s="405"/>
      <c r="R8" s="406"/>
      <c r="S8" s="407"/>
      <c r="U8" s="419" t="e">
        <f>#REF!</f>
        <v>#REF!</v>
      </c>
      <c r="Y8" s="364"/>
      <c r="Z8" s="364"/>
      <c r="AA8" s="364" t="s">
        <v>72</v>
      </c>
      <c r="AB8" s="365">
        <v>90</v>
      </c>
      <c r="AC8" s="365">
        <v>60</v>
      </c>
      <c r="AD8" s="365">
        <v>40</v>
      </c>
      <c r="AE8" s="365">
        <v>25</v>
      </c>
      <c r="AF8" s="365">
        <v>10</v>
      </c>
      <c r="AG8" s="365">
        <v>5</v>
      </c>
      <c r="AH8" s="365">
        <v>2</v>
      </c>
      <c r="AI8" s="366"/>
      <c r="AJ8" s="366"/>
      <c r="AK8" s="366"/>
    </row>
    <row r="9" spans="1:37" s="408" customFormat="1" ht="12.9" customHeight="1" x14ac:dyDescent="0.25">
      <c r="A9" s="410">
        <v>2</v>
      </c>
      <c r="B9" s="397" t="str">
        <f>IF($E9="","",VLOOKUP($E9,#REF!,14))</f>
        <v/>
      </c>
      <c r="C9" s="398" t="str">
        <f>IF($E9="","",VLOOKUP($E9,#REF!,15))</f>
        <v/>
      </c>
      <c r="D9" s="398" t="str">
        <f>IF($E9="","",VLOOKUP($E9,#REF!,5))</f>
        <v/>
      </c>
      <c r="E9" s="399"/>
      <c r="F9" s="420" t="s">
        <v>292</v>
      </c>
      <c r="G9" s="420"/>
      <c r="H9" s="420"/>
      <c r="I9" s="400"/>
      <c r="J9" s="421"/>
      <c r="K9" s="402"/>
      <c r="L9" s="422"/>
      <c r="M9" s="402"/>
      <c r="N9" s="402"/>
      <c r="O9" s="403"/>
      <c r="P9" s="404"/>
      <c r="Q9" s="405"/>
      <c r="R9" s="406"/>
      <c r="S9" s="407"/>
      <c r="U9" s="419" t="e">
        <f>#REF!</f>
        <v>#REF!</v>
      </c>
      <c r="Y9" s="364"/>
      <c r="Z9" s="364"/>
      <c r="AA9" s="364" t="s">
        <v>73</v>
      </c>
      <c r="AB9" s="365">
        <v>60</v>
      </c>
      <c r="AC9" s="365">
        <v>40</v>
      </c>
      <c r="AD9" s="365">
        <v>25</v>
      </c>
      <c r="AE9" s="365">
        <v>10</v>
      </c>
      <c r="AF9" s="365">
        <v>5</v>
      </c>
      <c r="AG9" s="365">
        <v>2</v>
      </c>
      <c r="AH9" s="365">
        <v>1</v>
      </c>
      <c r="AI9" s="366"/>
      <c r="AJ9" s="366"/>
      <c r="AK9" s="366"/>
    </row>
    <row r="10" spans="1:37" s="408" customFormat="1" ht="12.9" customHeight="1" x14ac:dyDescent="0.25">
      <c r="A10" s="410"/>
      <c r="B10" s="411"/>
      <c r="C10" s="412"/>
      <c r="D10" s="412"/>
      <c r="E10" s="423"/>
      <c r="F10" s="414"/>
      <c r="G10" s="414"/>
      <c r="H10" s="415"/>
      <c r="I10" s="402"/>
      <c r="J10" s="424"/>
      <c r="K10" s="425"/>
      <c r="L10" s="426"/>
      <c r="M10" s="418"/>
      <c r="N10" s="427"/>
      <c r="O10" s="428"/>
      <c r="P10" s="428"/>
      <c r="Q10" s="405"/>
      <c r="R10" s="406"/>
      <c r="S10" s="407"/>
      <c r="U10" s="419" t="e">
        <f>#REF!</f>
        <v>#REF!</v>
      </c>
      <c r="Y10" s="364"/>
      <c r="Z10" s="364"/>
      <c r="AA10" s="364" t="s">
        <v>74</v>
      </c>
      <c r="AB10" s="365">
        <v>40</v>
      </c>
      <c r="AC10" s="365">
        <v>25</v>
      </c>
      <c r="AD10" s="365">
        <v>15</v>
      </c>
      <c r="AE10" s="365">
        <v>7</v>
      </c>
      <c r="AF10" s="365">
        <v>4</v>
      </c>
      <c r="AG10" s="365">
        <v>1</v>
      </c>
      <c r="AH10" s="365">
        <v>0</v>
      </c>
      <c r="AI10" s="366"/>
      <c r="AJ10" s="366"/>
      <c r="AK10" s="366"/>
    </row>
    <row r="11" spans="1:37" s="408" customFormat="1" ht="12.9" customHeight="1" x14ac:dyDescent="0.25">
      <c r="A11" s="410">
        <v>3</v>
      </c>
      <c r="B11" s="397" t="str">
        <f>IF($E11="","",VLOOKUP($E11,#REF!,14))</f>
        <v/>
      </c>
      <c r="C11" s="398" t="str">
        <f>IF($E11="","",VLOOKUP($E11,#REF!,15))</f>
        <v/>
      </c>
      <c r="D11" s="398" t="str">
        <f>IF($E11="","",VLOOKUP($E11,#REF!,5))</f>
        <v/>
      </c>
      <c r="E11" s="399"/>
      <c r="F11" s="420" t="s">
        <v>292</v>
      </c>
      <c r="G11" s="420"/>
      <c r="H11" s="420"/>
      <c r="I11" s="420"/>
      <c r="J11" s="401"/>
      <c r="K11" s="402"/>
      <c r="L11" s="429"/>
      <c r="M11" s="402"/>
      <c r="N11" s="430"/>
      <c r="O11" s="428"/>
      <c r="P11" s="428"/>
      <c r="Q11" s="405"/>
      <c r="R11" s="406"/>
      <c r="S11" s="407"/>
      <c r="U11" s="419" t="e">
        <f>#REF!</f>
        <v>#REF!</v>
      </c>
      <c r="Y11" s="364"/>
      <c r="Z11" s="364"/>
      <c r="AA11" s="364" t="s">
        <v>75</v>
      </c>
      <c r="AB11" s="365">
        <v>25</v>
      </c>
      <c r="AC11" s="365">
        <v>15</v>
      </c>
      <c r="AD11" s="365">
        <v>10</v>
      </c>
      <c r="AE11" s="365">
        <v>6</v>
      </c>
      <c r="AF11" s="365">
        <v>3</v>
      </c>
      <c r="AG11" s="365">
        <v>1</v>
      </c>
      <c r="AH11" s="365">
        <v>0</v>
      </c>
      <c r="AI11" s="366"/>
      <c r="AJ11" s="366"/>
      <c r="AK11" s="366"/>
    </row>
    <row r="12" spans="1:37" s="408" customFormat="1" ht="12.9" customHeight="1" x14ac:dyDescent="0.25">
      <c r="A12" s="410"/>
      <c r="B12" s="411"/>
      <c r="C12" s="412"/>
      <c r="D12" s="412"/>
      <c r="E12" s="423"/>
      <c r="F12" s="414"/>
      <c r="G12" s="414"/>
      <c r="H12" s="415"/>
      <c r="I12" s="416"/>
      <c r="J12" s="417"/>
      <c r="K12" s="420" t="s">
        <v>131</v>
      </c>
      <c r="L12" s="431"/>
      <c r="M12" s="402"/>
      <c r="N12" s="430"/>
      <c r="O12" s="428"/>
      <c r="P12" s="428"/>
      <c r="Q12" s="405"/>
      <c r="R12" s="406"/>
      <c r="S12" s="407"/>
      <c r="U12" s="419" t="e">
        <f>#REF!</f>
        <v>#REF!</v>
      </c>
      <c r="Y12" s="364"/>
      <c r="Z12" s="364"/>
      <c r="AA12" s="364" t="s">
        <v>80</v>
      </c>
      <c r="AB12" s="365">
        <v>15</v>
      </c>
      <c r="AC12" s="365">
        <v>10</v>
      </c>
      <c r="AD12" s="365">
        <v>6</v>
      </c>
      <c r="AE12" s="365">
        <v>3</v>
      </c>
      <c r="AF12" s="365">
        <v>1</v>
      </c>
      <c r="AG12" s="365">
        <v>0</v>
      </c>
      <c r="AH12" s="365">
        <v>0</v>
      </c>
      <c r="AI12" s="366"/>
      <c r="AJ12" s="366"/>
      <c r="AK12" s="366"/>
    </row>
    <row r="13" spans="1:37" s="408" customFormat="1" ht="12.9" customHeight="1" x14ac:dyDescent="0.25">
      <c r="A13" s="410">
        <v>4</v>
      </c>
      <c r="B13" s="397" t="str">
        <f>IF($E13="","",VLOOKUP($E13,#REF!,14))</f>
        <v/>
      </c>
      <c r="C13" s="398" t="str">
        <f>IF($E13="","",VLOOKUP($E13,#REF!,15))</f>
        <v/>
      </c>
      <c r="D13" s="398" t="str">
        <f>IF($E13="","",VLOOKUP($E13,#REF!,5))</f>
        <v/>
      </c>
      <c r="E13" s="399"/>
      <c r="F13" s="420" t="s">
        <v>131</v>
      </c>
      <c r="G13" s="420"/>
      <c r="H13" s="420"/>
      <c r="I13" s="420" t="s">
        <v>297</v>
      </c>
      <c r="J13" s="432"/>
      <c r="K13" s="402"/>
      <c r="L13" s="402"/>
      <c r="M13" s="402"/>
      <c r="N13" s="430"/>
      <c r="O13" s="428"/>
      <c r="P13" s="428"/>
      <c r="Q13" s="405"/>
      <c r="R13" s="406"/>
      <c r="S13" s="407"/>
      <c r="U13" s="419" t="e">
        <f>#REF!</f>
        <v>#REF!</v>
      </c>
      <c r="Y13" s="364"/>
      <c r="Z13" s="364"/>
      <c r="AA13" s="364" t="s">
        <v>76</v>
      </c>
      <c r="AB13" s="365">
        <v>10</v>
      </c>
      <c r="AC13" s="365">
        <v>6</v>
      </c>
      <c r="AD13" s="365">
        <v>3</v>
      </c>
      <c r="AE13" s="365">
        <v>1</v>
      </c>
      <c r="AF13" s="365">
        <v>0</v>
      </c>
      <c r="AG13" s="365">
        <v>0</v>
      </c>
      <c r="AH13" s="365">
        <v>0</v>
      </c>
      <c r="AI13" s="366"/>
      <c r="AJ13" s="366"/>
      <c r="AK13" s="366"/>
    </row>
    <row r="14" spans="1:37" s="408" customFormat="1" ht="12.9" customHeight="1" x14ac:dyDescent="0.25">
      <c r="A14" s="410"/>
      <c r="B14" s="411"/>
      <c r="C14" s="412"/>
      <c r="D14" s="412"/>
      <c r="E14" s="423"/>
      <c r="F14" s="402"/>
      <c r="G14" s="402"/>
      <c r="H14" s="433"/>
      <c r="I14" s="434"/>
      <c r="J14" s="424"/>
      <c r="K14" s="402"/>
      <c r="L14" s="402"/>
      <c r="M14" s="425"/>
      <c r="N14" s="426"/>
      <c r="O14" s="418"/>
      <c r="P14" s="427"/>
      <c r="Q14" s="405"/>
      <c r="R14" s="406"/>
      <c r="S14" s="407"/>
      <c r="U14" s="419" t="e">
        <f>#REF!</f>
        <v>#REF!</v>
      </c>
      <c r="Y14" s="364"/>
      <c r="Z14" s="364"/>
      <c r="AA14" s="364" t="s">
        <v>77</v>
      </c>
      <c r="AB14" s="365">
        <v>3</v>
      </c>
      <c r="AC14" s="365">
        <v>2</v>
      </c>
      <c r="AD14" s="365">
        <v>1</v>
      </c>
      <c r="AE14" s="365">
        <v>0</v>
      </c>
      <c r="AF14" s="365">
        <v>0</v>
      </c>
      <c r="AG14" s="365">
        <v>0</v>
      </c>
      <c r="AH14" s="365">
        <v>0</v>
      </c>
      <c r="AI14" s="366"/>
      <c r="AJ14" s="366"/>
      <c r="AK14" s="366"/>
    </row>
    <row r="15" spans="1:37" s="408" customFormat="1" ht="12.9" customHeight="1" x14ac:dyDescent="0.25">
      <c r="A15" s="396">
        <v>5</v>
      </c>
      <c r="B15" s="397" t="str">
        <f>IF($E15="","",VLOOKUP($E15,#REF!,14))</f>
        <v/>
      </c>
      <c r="C15" s="398" t="str">
        <f>IF($E15="","",VLOOKUP($E15,#REF!,15))</f>
        <v/>
      </c>
      <c r="D15" s="398" t="str">
        <f>IF($E15="","",VLOOKUP($E15,#REF!,5))</f>
        <v/>
      </c>
      <c r="E15" s="399"/>
      <c r="F15" s="598" t="s">
        <v>274</v>
      </c>
      <c r="G15" s="400"/>
      <c r="H15" s="400"/>
      <c r="I15" s="420" t="s">
        <v>297</v>
      </c>
      <c r="J15" s="435"/>
      <c r="K15" s="402"/>
      <c r="L15" s="402"/>
      <c r="M15" s="402"/>
      <c r="N15" s="430"/>
      <c r="O15" s="402"/>
      <c r="P15" s="430"/>
      <c r="Q15" s="405"/>
      <c r="R15" s="406"/>
      <c r="S15" s="407"/>
      <c r="U15" s="419" t="e">
        <f>#REF!</f>
        <v>#REF!</v>
      </c>
      <c r="Y15" s="364"/>
      <c r="Z15" s="364"/>
      <c r="AA15" s="364"/>
      <c r="AB15" s="364"/>
      <c r="AC15" s="364"/>
      <c r="AD15" s="364"/>
      <c r="AE15" s="364"/>
      <c r="AF15" s="364"/>
      <c r="AG15" s="364"/>
      <c r="AH15" s="364"/>
      <c r="AI15" s="366"/>
      <c r="AJ15" s="366"/>
      <c r="AK15" s="366"/>
    </row>
    <row r="16" spans="1:37" s="408" customFormat="1" ht="12.9" customHeight="1" thickBot="1" x14ac:dyDescent="0.3">
      <c r="A16" s="410"/>
      <c r="B16" s="411"/>
      <c r="C16" s="412"/>
      <c r="D16" s="412"/>
      <c r="E16" s="423"/>
      <c r="F16" s="414"/>
      <c r="G16" s="414"/>
      <c r="H16" s="415"/>
      <c r="I16" s="416"/>
      <c r="J16" s="417"/>
      <c r="K16" s="400"/>
      <c r="L16" s="418"/>
      <c r="M16" s="402"/>
      <c r="N16" s="430"/>
      <c r="O16" s="428"/>
      <c r="P16" s="430"/>
      <c r="Q16" s="405"/>
      <c r="R16" s="406"/>
      <c r="S16" s="407"/>
      <c r="U16" s="436" t="e">
        <f>#REF!</f>
        <v>#REF!</v>
      </c>
      <c r="Y16" s="364"/>
      <c r="Z16" s="364"/>
      <c r="AA16" s="364" t="s">
        <v>50</v>
      </c>
      <c r="AB16" s="365">
        <v>150</v>
      </c>
      <c r="AC16" s="365">
        <v>120</v>
      </c>
      <c r="AD16" s="365">
        <v>90</v>
      </c>
      <c r="AE16" s="365">
        <v>60</v>
      </c>
      <c r="AF16" s="365">
        <v>40</v>
      </c>
      <c r="AG16" s="365">
        <v>25</v>
      </c>
      <c r="AH16" s="365">
        <v>15</v>
      </c>
      <c r="AI16" s="366"/>
      <c r="AJ16" s="366"/>
      <c r="AK16" s="366"/>
    </row>
    <row r="17" spans="1:37" s="408" customFormat="1" ht="12.9" customHeight="1" x14ac:dyDescent="0.25">
      <c r="A17" s="410">
        <v>6</v>
      </c>
      <c r="B17" s="397" t="str">
        <f>IF($E17="","",VLOOKUP($E17,#REF!,14))</f>
        <v/>
      </c>
      <c r="C17" s="398" t="str">
        <f>IF($E17="","",VLOOKUP($E17,#REF!,15))</f>
        <v/>
      </c>
      <c r="D17" s="398" t="str">
        <f>IF($E17="","",VLOOKUP($E17,#REF!,5))</f>
        <v/>
      </c>
      <c r="E17" s="399"/>
      <c r="F17" s="420" t="s">
        <v>130</v>
      </c>
      <c r="G17" s="420"/>
      <c r="H17" s="420"/>
      <c r="I17" s="420" t="s">
        <v>297</v>
      </c>
      <c r="J17" s="421"/>
      <c r="K17" s="402"/>
      <c r="L17" s="422"/>
      <c r="M17" s="402"/>
      <c r="N17" s="430"/>
      <c r="O17" s="428"/>
      <c r="P17" s="430"/>
      <c r="Q17" s="405"/>
      <c r="R17" s="406"/>
      <c r="S17" s="407"/>
      <c r="Y17" s="364"/>
      <c r="Z17" s="364"/>
      <c r="AA17" s="364" t="s">
        <v>68</v>
      </c>
      <c r="AB17" s="365">
        <v>120</v>
      </c>
      <c r="AC17" s="365">
        <v>90</v>
      </c>
      <c r="AD17" s="365">
        <v>60</v>
      </c>
      <c r="AE17" s="365">
        <v>40</v>
      </c>
      <c r="AF17" s="365">
        <v>25</v>
      </c>
      <c r="AG17" s="365">
        <v>15</v>
      </c>
      <c r="AH17" s="365">
        <v>8</v>
      </c>
      <c r="AI17" s="366"/>
      <c r="AJ17" s="366"/>
      <c r="AK17" s="366"/>
    </row>
    <row r="18" spans="1:37" s="408" customFormat="1" ht="12.9" customHeight="1" x14ac:dyDescent="0.25">
      <c r="A18" s="410"/>
      <c r="B18" s="411"/>
      <c r="C18" s="412"/>
      <c r="D18" s="412"/>
      <c r="E18" s="423"/>
      <c r="F18" s="414"/>
      <c r="G18" s="414"/>
      <c r="H18" s="415"/>
      <c r="I18" s="402"/>
      <c r="J18" s="424"/>
      <c r="K18" s="425"/>
      <c r="L18" s="426"/>
      <c r="M18" s="418"/>
      <c r="N18" s="437"/>
      <c r="O18" s="428"/>
      <c r="P18" s="430"/>
      <c r="Q18" s="405"/>
      <c r="R18" s="406"/>
      <c r="S18" s="407"/>
      <c r="Y18" s="364"/>
      <c r="Z18" s="364"/>
      <c r="AA18" s="364" t="s">
        <v>69</v>
      </c>
      <c r="AB18" s="365">
        <v>90</v>
      </c>
      <c r="AC18" s="365">
        <v>60</v>
      </c>
      <c r="AD18" s="365">
        <v>40</v>
      </c>
      <c r="AE18" s="365">
        <v>25</v>
      </c>
      <c r="AF18" s="365">
        <v>15</v>
      </c>
      <c r="AG18" s="365">
        <v>8</v>
      </c>
      <c r="AH18" s="365">
        <v>4</v>
      </c>
      <c r="AI18" s="366"/>
      <c r="AJ18" s="366"/>
      <c r="AK18" s="366"/>
    </row>
    <row r="19" spans="1:37" s="408" customFormat="1" ht="12.9" customHeight="1" x14ac:dyDescent="0.25">
      <c r="A19" s="410">
        <v>7</v>
      </c>
      <c r="B19" s="397" t="str">
        <f>IF($E19="","",VLOOKUP($E19,#REF!,14))</f>
        <v/>
      </c>
      <c r="C19" s="398" t="str">
        <f>IF($E19="","",VLOOKUP($E19,#REF!,15))</f>
        <v/>
      </c>
      <c r="D19" s="398" t="str">
        <f>IF($E19="","",VLOOKUP($E19,#REF!,5))</f>
        <v/>
      </c>
      <c r="E19" s="399"/>
      <c r="F19" s="598" t="s">
        <v>129</v>
      </c>
      <c r="G19" s="420"/>
      <c r="H19" s="420"/>
      <c r="I19" s="400" t="s">
        <v>304</v>
      </c>
      <c r="J19" s="401"/>
      <c r="K19" s="402"/>
      <c r="L19" s="429"/>
      <c r="M19" s="402"/>
      <c r="N19" s="428"/>
      <c r="O19" s="428"/>
      <c r="P19" s="430"/>
      <c r="Q19" s="405"/>
      <c r="R19" s="406"/>
      <c r="S19" s="407"/>
      <c r="Y19" s="364"/>
      <c r="Z19" s="364"/>
      <c r="AA19" s="364" t="s">
        <v>70</v>
      </c>
      <c r="AB19" s="365">
        <v>60</v>
      </c>
      <c r="AC19" s="365">
        <v>40</v>
      </c>
      <c r="AD19" s="365">
        <v>25</v>
      </c>
      <c r="AE19" s="365">
        <v>15</v>
      </c>
      <c r="AF19" s="365">
        <v>8</v>
      </c>
      <c r="AG19" s="365">
        <v>4</v>
      </c>
      <c r="AH19" s="365">
        <v>2</v>
      </c>
      <c r="AI19" s="366"/>
      <c r="AJ19" s="366"/>
      <c r="AK19" s="366"/>
    </row>
    <row r="20" spans="1:37" s="408" customFormat="1" ht="12.9" customHeight="1" x14ac:dyDescent="0.25">
      <c r="A20" s="410"/>
      <c r="B20" s="411"/>
      <c r="C20" s="412"/>
      <c r="D20" s="412"/>
      <c r="E20" s="413"/>
      <c r="F20" s="414"/>
      <c r="G20" s="414"/>
      <c r="H20" s="415"/>
      <c r="I20" s="416"/>
      <c r="J20" s="417"/>
      <c r="K20" s="418"/>
      <c r="L20" s="431"/>
      <c r="M20" s="402"/>
      <c r="N20" s="428"/>
      <c r="O20" s="428"/>
      <c r="P20" s="430"/>
      <c r="Q20" s="405"/>
      <c r="R20" s="406"/>
      <c r="S20" s="407"/>
      <c r="Y20" s="364"/>
      <c r="Z20" s="364"/>
      <c r="AA20" s="364" t="s">
        <v>71</v>
      </c>
      <c r="AB20" s="365">
        <v>40</v>
      </c>
      <c r="AC20" s="365">
        <v>25</v>
      </c>
      <c r="AD20" s="365">
        <v>15</v>
      </c>
      <c r="AE20" s="365">
        <v>8</v>
      </c>
      <c r="AF20" s="365">
        <v>4</v>
      </c>
      <c r="AG20" s="365">
        <v>2</v>
      </c>
      <c r="AH20" s="365">
        <v>1</v>
      </c>
      <c r="AI20" s="366"/>
      <c r="AJ20" s="366"/>
      <c r="AK20" s="366"/>
    </row>
    <row r="21" spans="1:37" s="408" customFormat="1" ht="12.9" customHeight="1" x14ac:dyDescent="0.25">
      <c r="A21" s="410">
        <v>8</v>
      </c>
      <c r="B21" s="397" t="str">
        <f>IF($E21="","",VLOOKUP($E21,#REF!,14))</f>
        <v/>
      </c>
      <c r="C21" s="398" t="str">
        <f>IF($E21="","",VLOOKUP($E21,#REF!,15))</f>
        <v/>
      </c>
      <c r="D21" s="398" t="str">
        <f>IF($E21="","",VLOOKUP($E21,#REF!,5))</f>
        <v/>
      </c>
      <c r="E21" s="399"/>
      <c r="F21" s="420" t="s">
        <v>223</v>
      </c>
      <c r="G21" s="420"/>
      <c r="H21" s="420"/>
      <c r="I21" s="420" t="s">
        <v>297</v>
      </c>
      <c r="J21" s="432"/>
      <c r="K21" s="402"/>
      <c r="L21" s="402"/>
      <c r="M21" s="402"/>
      <c r="N21" s="428"/>
      <c r="O21" s="428"/>
      <c r="P21" s="430"/>
      <c r="Q21" s="405"/>
      <c r="R21" s="406"/>
      <c r="S21" s="407"/>
      <c r="Y21" s="364"/>
      <c r="Z21" s="364"/>
      <c r="AA21" s="364" t="s">
        <v>72</v>
      </c>
      <c r="AB21" s="365">
        <v>25</v>
      </c>
      <c r="AC21" s="365">
        <v>15</v>
      </c>
      <c r="AD21" s="365">
        <v>10</v>
      </c>
      <c r="AE21" s="365">
        <v>6</v>
      </c>
      <c r="AF21" s="365">
        <v>3</v>
      </c>
      <c r="AG21" s="365">
        <v>1</v>
      </c>
      <c r="AH21" s="365">
        <v>0</v>
      </c>
      <c r="AI21" s="366"/>
      <c r="AJ21" s="366"/>
      <c r="AK21" s="366"/>
    </row>
    <row r="22" spans="1:37" s="408" customFormat="1" ht="12.9" customHeight="1" x14ac:dyDescent="0.25">
      <c r="A22" s="410"/>
      <c r="B22" s="411"/>
      <c r="C22" s="412"/>
      <c r="D22" s="412"/>
      <c r="E22" s="413"/>
      <c r="F22" s="434"/>
      <c r="G22" s="434"/>
      <c r="H22" s="438"/>
      <c r="I22" s="434"/>
      <c r="J22" s="424"/>
      <c r="K22" s="402"/>
      <c r="L22" s="402"/>
      <c r="M22" s="402"/>
      <c r="N22" s="428"/>
      <c r="O22" s="425"/>
      <c r="P22" s="426"/>
      <c r="Q22" s="418"/>
      <c r="R22" s="427"/>
      <c r="S22" s="407"/>
      <c r="Y22" s="364"/>
      <c r="Z22" s="364"/>
      <c r="AA22" s="364" t="s">
        <v>73</v>
      </c>
      <c r="AB22" s="365">
        <v>15</v>
      </c>
      <c r="AC22" s="365">
        <v>10</v>
      </c>
      <c r="AD22" s="365">
        <v>6</v>
      </c>
      <c r="AE22" s="365">
        <v>3</v>
      </c>
      <c r="AF22" s="365">
        <v>1</v>
      </c>
      <c r="AG22" s="365">
        <v>0</v>
      </c>
      <c r="AH22" s="365">
        <v>0</v>
      </c>
      <c r="AI22" s="366"/>
      <c r="AJ22" s="366"/>
      <c r="AK22" s="366"/>
    </row>
    <row r="23" spans="1:37" s="408" customFormat="1" ht="12.9" customHeight="1" x14ac:dyDescent="0.25">
      <c r="A23" s="410">
        <v>9</v>
      </c>
      <c r="B23" s="397" t="str">
        <f>IF($E23="","",VLOOKUP($E23,#REF!,14))</f>
        <v/>
      </c>
      <c r="C23" s="398" t="str">
        <f>IF($E23="","",VLOOKUP($E23,#REF!,15))</f>
        <v/>
      </c>
      <c r="D23" s="398" t="str">
        <f>IF($E23="","",VLOOKUP($E23,#REF!,5))</f>
        <v/>
      </c>
      <c r="E23" s="399"/>
      <c r="F23" s="336" t="s">
        <v>270</v>
      </c>
      <c r="G23" s="420"/>
      <c r="H23" s="420"/>
      <c r="I23" s="400" t="s">
        <v>222</v>
      </c>
      <c r="J23" s="401"/>
      <c r="K23" s="402"/>
      <c r="L23" s="402"/>
      <c r="M23" s="402"/>
      <c r="N23" s="428"/>
      <c r="O23" s="402"/>
      <c r="P23" s="430"/>
      <c r="Q23" s="402"/>
      <c r="R23" s="428"/>
      <c r="S23" s="407"/>
      <c r="Y23" s="364"/>
      <c r="Z23" s="364"/>
      <c r="AA23" s="364" t="s">
        <v>74</v>
      </c>
      <c r="AB23" s="365">
        <v>10</v>
      </c>
      <c r="AC23" s="365">
        <v>6</v>
      </c>
      <c r="AD23" s="365">
        <v>3</v>
      </c>
      <c r="AE23" s="365">
        <v>1</v>
      </c>
      <c r="AF23" s="365">
        <v>0</v>
      </c>
      <c r="AG23" s="365">
        <v>0</v>
      </c>
      <c r="AH23" s="365">
        <v>0</v>
      </c>
      <c r="AI23" s="366"/>
      <c r="AJ23" s="366"/>
      <c r="AK23" s="366"/>
    </row>
    <row r="24" spans="1:37" s="408" customFormat="1" ht="12.9" customHeight="1" x14ac:dyDescent="0.25">
      <c r="A24" s="410"/>
      <c r="B24" s="411"/>
      <c r="C24" s="412"/>
      <c r="D24" s="412"/>
      <c r="E24" s="413"/>
      <c r="F24" s="414"/>
      <c r="G24" s="414"/>
      <c r="H24" s="415"/>
      <c r="I24" s="416"/>
      <c r="J24" s="417"/>
      <c r="K24" s="420"/>
      <c r="L24" s="418"/>
      <c r="M24" s="402"/>
      <c r="N24" s="428"/>
      <c r="O24" s="428"/>
      <c r="P24" s="430"/>
      <c r="Q24" s="405"/>
      <c r="R24" s="406"/>
      <c r="S24" s="407"/>
      <c r="Y24" s="364"/>
      <c r="Z24" s="364"/>
      <c r="AA24" s="364" t="s">
        <v>75</v>
      </c>
      <c r="AB24" s="365">
        <v>6</v>
      </c>
      <c r="AC24" s="365">
        <v>3</v>
      </c>
      <c r="AD24" s="365">
        <v>1</v>
      </c>
      <c r="AE24" s="365">
        <v>0</v>
      </c>
      <c r="AF24" s="365">
        <v>0</v>
      </c>
      <c r="AG24" s="365">
        <v>0</v>
      </c>
      <c r="AH24" s="365">
        <v>0</v>
      </c>
      <c r="AI24" s="366"/>
      <c r="AJ24" s="366"/>
      <c r="AK24" s="366"/>
    </row>
    <row r="25" spans="1:37" s="408" customFormat="1" ht="12.9" customHeight="1" x14ac:dyDescent="0.25">
      <c r="A25" s="410">
        <v>10</v>
      </c>
      <c r="B25" s="397" t="str">
        <f>IF($E25="","",VLOOKUP($E25,#REF!,14))</f>
        <v/>
      </c>
      <c r="C25" s="398" t="str">
        <f>IF($E25="","",VLOOKUP($E25,#REF!,15))</f>
        <v/>
      </c>
      <c r="D25" s="398" t="str">
        <f>IF($E25="","",VLOOKUP($E25,#REF!,5))</f>
        <v/>
      </c>
      <c r="E25" s="399"/>
      <c r="F25" s="598" t="s">
        <v>292</v>
      </c>
      <c r="G25" s="420"/>
      <c r="H25" s="420"/>
      <c r="I25" s="420"/>
      <c r="J25" s="421"/>
      <c r="K25" s="598" t="s">
        <v>270</v>
      </c>
      <c r="L25" s="422"/>
      <c r="M25" s="402"/>
      <c r="N25" s="428"/>
      <c r="O25" s="428"/>
      <c r="P25" s="430"/>
      <c r="Q25" s="405"/>
      <c r="R25" s="406"/>
      <c r="S25" s="407"/>
      <c r="Y25" s="364"/>
      <c r="Z25" s="364"/>
      <c r="AA25" s="364" t="s">
        <v>80</v>
      </c>
      <c r="AB25" s="365">
        <v>3</v>
      </c>
      <c r="AC25" s="365">
        <v>2</v>
      </c>
      <c r="AD25" s="365">
        <v>1</v>
      </c>
      <c r="AE25" s="365">
        <v>0</v>
      </c>
      <c r="AF25" s="365">
        <v>0</v>
      </c>
      <c r="AG25" s="365">
        <v>0</v>
      </c>
      <c r="AH25" s="365">
        <v>0</v>
      </c>
      <c r="AI25" s="366"/>
      <c r="AJ25" s="366"/>
      <c r="AK25" s="366"/>
    </row>
    <row r="26" spans="1:37" s="408" customFormat="1" ht="12.9" customHeight="1" x14ac:dyDescent="0.25">
      <c r="A26" s="410"/>
      <c r="B26" s="411"/>
      <c r="C26" s="412"/>
      <c r="D26" s="412"/>
      <c r="E26" s="423"/>
      <c r="F26" s="414"/>
      <c r="G26" s="414"/>
      <c r="H26" s="415"/>
      <c r="I26" s="402"/>
      <c r="J26" s="424"/>
      <c r="K26" s="425"/>
      <c r="L26" s="426"/>
      <c r="M26" s="418"/>
      <c r="N26" s="427"/>
      <c r="O26" s="428"/>
      <c r="P26" s="430"/>
      <c r="Q26" s="405"/>
      <c r="R26" s="406"/>
      <c r="S26" s="407"/>
      <c r="Y26" s="366"/>
      <c r="Z26" s="366"/>
      <c r="AA26" s="366"/>
      <c r="AB26" s="366"/>
      <c r="AC26" s="366"/>
      <c r="AD26" s="366"/>
      <c r="AE26" s="366"/>
      <c r="AF26" s="366"/>
      <c r="AG26" s="366"/>
      <c r="AH26" s="366"/>
      <c r="AI26" s="366"/>
      <c r="AJ26" s="366"/>
      <c r="AK26" s="366"/>
    </row>
    <row r="27" spans="1:37" s="408" customFormat="1" ht="12.9" customHeight="1" x14ac:dyDescent="0.25">
      <c r="A27" s="410">
        <v>11</v>
      </c>
      <c r="B27" s="397" t="str">
        <f>IF($E27="","",VLOOKUP($E27,#REF!,14))</f>
        <v/>
      </c>
      <c r="C27" s="398" t="str">
        <f>IF($E27="","",VLOOKUP($E27,#REF!,15))</f>
        <v/>
      </c>
      <c r="D27" s="398" t="str">
        <f>IF($E27="","",VLOOKUP($E27,#REF!,5))</f>
        <v/>
      </c>
      <c r="E27" s="399"/>
      <c r="F27" s="420" t="s">
        <v>272</v>
      </c>
      <c r="G27" s="420"/>
      <c r="H27" s="420"/>
      <c r="I27" s="400" t="s">
        <v>231</v>
      </c>
      <c r="J27" s="401"/>
      <c r="K27" s="402"/>
      <c r="L27" s="429"/>
      <c r="M27" s="402"/>
      <c r="N27" s="430"/>
      <c r="O27" s="428"/>
      <c r="P27" s="430"/>
      <c r="Q27" s="405"/>
      <c r="R27" s="406"/>
      <c r="S27" s="407"/>
      <c r="Y27" s="366"/>
      <c r="Z27" s="366"/>
      <c r="AA27" s="366"/>
      <c r="AB27" s="366"/>
      <c r="AC27" s="366"/>
      <c r="AD27" s="366"/>
      <c r="AE27" s="366"/>
      <c r="AF27" s="366"/>
      <c r="AG27" s="366"/>
      <c r="AH27" s="366"/>
      <c r="AI27" s="366"/>
      <c r="AJ27" s="366"/>
      <c r="AK27" s="366"/>
    </row>
    <row r="28" spans="1:37" s="408" customFormat="1" ht="12.9" customHeight="1" x14ac:dyDescent="0.25">
      <c r="A28" s="439"/>
      <c r="B28" s="411"/>
      <c r="C28" s="412"/>
      <c r="D28" s="412"/>
      <c r="E28" s="423"/>
      <c r="F28" s="414"/>
      <c r="G28" s="414"/>
      <c r="H28" s="415"/>
      <c r="I28" s="416"/>
      <c r="J28" s="417"/>
      <c r="K28" s="420" t="s">
        <v>272</v>
      </c>
      <c r="L28" s="431"/>
      <c r="M28" s="402"/>
      <c r="N28" s="430"/>
      <c r="O28" s="428"/>
      <c r="P28" s="430"/>
      <c r="Q28" s="405"/>
      <c r="R28" s="406"/>
      <c r="S28" s="407"/>
    </row>
    <row r="29" spans="1:37" s="408" customFormat="1" ht="12.9" customHeight="1" x14ac:dyDescent="0.25">
      <c r="A29" s="396">
        <v>12</v>
      </c>
      <c r="B29" s="397" t="str">
        <f>IF($E29="","",VLOOKUP($E29,#REF!,14))</f>
        <v/>
      </c>
      <c r="C29" s="398" t="str">
        <f>IF($E29="","",VLOOKUP($E29,#REF!,15))</f>
        <v/>
      </c>
      <c r="D29" s="398" t="str">
        <f>IF($E29="","",VLOOKUP($E29,#REF!,5))</f>
        <v/>
      </c>
      <c r="E29" s="399"/>
      <c r="F29" s="400" t="s">
        <v>292</v>
      </c>
      <c r="G29" s="400"/>
      <c r="H29" s="400"/>
      <c r="I29" s="420"/>
      <c r="J29" s="432"/>
      <c r="K29" s="402"/>
      <c r="L29" s="402"/>
      <c r="M29" s="402"/>
      <c r="N29" s="430"/>
      <c r="O29" s="428"/>
      <c r="P29" s="430"/>
      <c r="Q29" s="405"/>
      <c r="R29" s="406"/>
      <c r="S29" s="407"/>
    </row>
    <row r="30" spans="1:37" s="408" customFormat="1" ht="12.9" customHeight="1" x14ac:dyDescent="0.25">
      <c r="A30" s="410"/>
      <c r="B30" s="411"/>
      <c r="C30" s="412"/>
      <c r="D30" s="412"/>
      <c r="E30" s="423"/>
      <c r="F30" s="402"/>
      <c r="G30" s="402"/>
      <c r="H30" s="433"/>
      <c r="I30" s="434"/>
      <c r="J30" s="424"/>
      <c r="K30" s="402"/>
      <c r="L30" s="402"/>
      <c r="M30" s="425"/>
      <c r="N30" s="426"/>
      <c r="O30" s="418"/>
      <c r="P30" s="437"/>
      <c r="Q30" s="405"/>
      <c r="R30" s="406"/>
      <c r="S30" s="407"/>
    </row>
    <row r="31" spans="1:37" s="408" customFormat="1" ht="12.9" customHeight="1" x14ac:dyDescent="0.25">
      <c r="A31" s="410">
        <v>13</v>
      </c>
      <c r="B31" s="397" t="str">
        <f>IF($E31="","",VLOOKUP($E31,#REF!,14))</f>
        <v/>
      </c>
      <c r="C31" s="398" t="str">
        <f>IF($E31="","",VLOOKUP($E31,#REF!,15))</f>
        <v/>
      </c>
      <c r="D31" s="398" t="str">
        <f>IF($E31="","",VLOOKUP($E31,#REF!,5))</f>
        <v/>
      </c>
      <c r="E31" s="399"/>
      <c r="F31" s="336" t="s">
        <v>273</v>
      </c>
      <c r="G31" s="420"/>
      <c r="H31" s="420"/>
      <c r="I31" s="420" t="s">
        <v>297</v>
      </c>
      <c r="J31" s="435"/>
      <c r="K31" s="402"/>
      <c r="L31" s="402"/>
      <c r="M31" s="402"/>
      <c r="N31" s="430"/>
      <c r="O31" s="402"/>
      <c r="P31" s="428"/>
      <c r="Q31" s="405"/>
      <c r="R31" s="406"/>
      <c r="S31" s="407"/>
    </row>
    <row r="32" spans="1:37" s="408" customFormat="1" ht="12.9" customHeight="1" x14ac:dyDescent="0.25">
      <c r="A32" s="410"/>
      <c r="B32" s="411"/>
      <c r="C32" s="412"/>
      <c r="D32" s="412"/>
      <c r="E32" s="423"/>
      <c r="F32" s="414"/>
      <c r="G32" s="414"/>
      <c r="H32" s="415"/>
      <c r="I32" s="425"/>
      <c r="J32" s="417"/>
      <c r="K32" s="598" t="s">
        <v>273</v>
      </c>
      <c r="L32" s="418"/>
      <c r="M32" s="402"/>
      <c r="N32" s="430"/>
      <c r="O32" s="428"/>
      <c r="P32" s="428"/>
      <c r="Q32" s="405"/>
      <c r="R32" s="406"/>
      <c r="S32" s="407"/>
    </row>
    <row r="33" spans="1:19" s="408" customFormat="1" ht="12.9" customHeight="1" x14ac:dyDescent="0.25">
      <c r="A33" s="410">
        <v>14</v>
      </c>
      <c r="B33" s="397" t="str">
        <f>IF($E33="","",VLOOKUP($E33,#REF!,14))</f>
        <v/>
      </c>
      <c r="C33" s="398" t="str">
        <f>IF($E33="","",VLOOKUP($E33,#REF!,15))</f>
        <v/>
      </c>
      <c r="D33" s="398" t="str">
        <f>IF($E33="","",VLOOKUP($E33,#REF!,5))</f>
        <v/>
      </c>
      <c r="E33" s="399"/>
      <c r="F33" s="420" t="s">
        <v>292</v>
      </c>
      <c r="G33" s="420"/>
      <c r="H33" s="420"/>
      <c r="I33" s="420"/>
      <c r="J33" s="421"/>
      <c r="K33" s="402"/>
      <c r="L33" s="422"/>
      <c r="M33" s="402"/>
      <c r="N33" s="430"/>
      <c r="O33" s="428"/>
      <c r="P33" s="428"/>
      <c r="Q33" s="405"/>
      <c r="R33" s="406"/>
      <c r="S33" s="407"/>
    </row>
    <row r="34" spans="1:19" s="408" customFormat="1" ht="12.9" customHeight="1" x14ac:dyDescent="0.25">
      <c r="A34" s="410"/>
      <c r="B34" s="411"/>
      <c r="C34" s="412"/>
      <c r="D34" s="412"/>
      <c r="E34" s="423"/>
      <c r="F34" s="414"/>
      <c r="G34" s="414"/>
      <c r="H34" s="415"/>
      <c r="I34" s="402"/>
      <c r="J34" s="424"/>
      <c r="K34" s="425"/>
      <c r="L34" s="426"/>
      <c r="M34" s="418"/>
      <c r="N34" s="437"/>
      <c r="O34" s="428"/>
      <c r="P34" s="428"/>
      <c r="Q34" s="405"/>
      <c r="R34" s="406"/>
      <c r="S34" s="407"/>
    </row>
    <row r="35" spans="1:19" s="408" customFormat="1" ht="12.9" customHeight="1" x14ac:dyDescent="0.25">
      <c r="A35" s="410">
        <v>15</v>
      </c>
      <c r="B35" s="397" t="str">
        <f>IF($E35="","",VLOOKUP($E35,#REF!,14))</f>
        <v/>
      </c>
      <c r="C35" s="398" t="str">
        <f>IF($E35="","",VLOOKUP($E35,#REF!,15))</f>
        <v/>
      </c>
      <c r="D35" s="398" t="str">
        <f>IF($E35="","",VLOOKUP($E35,#REF!,5))</f>
        <v/>
      </c>
      <c r="E35" s="399"/>
      <c r="F35" s="420" t="s">
        <v>292</v>
      </c>
      <c r="G35" s="420"/>
      <c r="H35" s="420"/>
      <c r="I35" s="420"/>
      <c r="J35" s="401"/>
      <c r="K35" s="402"/>
      <c r="L35" s="429"/>
      <c r="M35" s="402"/>
      <c r="N35" s="428"/>
      <c r="O35" s="428"/>
      <c r="P35" s="428"/>
      <c r="Q35" s="405"/>
      <c r="R35" s="406"/>
      <c r="S35" s="407"/>
    </row>
    <row r="36" spans="1:19" s="408" customFormat="1" ht="12.9" customHeight="1" x14ac:dyDescent="0.25">
      <c r="A36" s="410"/>
      <c r="B36" s="411"/>
      <c r="C36" s="412"/>
      <c r="D36" s="412"/>
      <c r="E36" s="413"/>
      <c r="F36" s="414"/>
      <c r="G36" s="414"/>
      <c r="H36" s="415"/>
      <c r="I36" s="425"/>
      <c r="J36" s="417"/>
      <c r="K36" s="598" t="s">
        <v>224</v>
      </c>
      <c r="L36" s="431"/>
      <c r="M36" s="402"/>
      <c r="N36" s="428"/>
      <c r="O36" s="428"/>
      <c r="P36" s="428"/>
      <c r="Q36" s="405"/>
      <c r="R36" s="406"/>
      <c r="S36" s="407"/>
    </row>
    <row r="37" spans="1:19" s="408" customFormat="1" ht="12.9" customHeight="1" x14ac:dyDescent="0.25">
      <c r="A37" s="396">
        <v>16</v>
      </c>
      <c r="B37" s="397" t="str">
        <f>IF($E37="","",VLOOKUP($E37,#REF!,14))</f>
        <v/>
      </c>
      <c r="C37" s="398" t="str">
        <f>IF($E37="","",VLOOKUP($E37,#REF!,15))</f>
        <v/>
      </c>
      <c r="D37" s="398" t="str">
        <f>IF($E37="","",VLOOKUP($E37,#REF!,5))</f>
        <v/>
      </c>
      <c r="E37" s="399"/>
      <c r="F37" s="336" t="s">
        <v>224</v>
      </c>
      <c r="G37" s="400"/>
      <c r="H37" s="420"/>
      <c r="I37" s="420" t="s">
        <v>297</v>
      </c>
      <c r="J37" s="432"/>
      <c r="K37" s="402"/>
      <c r="L37" s="402"/>
      <c r="M37" s="402"/>
      <c r="N37" s="428"/>
      <c r="O37" s="428"/>
      <c r="P37" s="428"/>
      <c r="Q37" s="405"/>
      <c r="R37" s="406"/>
      <c r="S37" s="407"/>
    </row>
    <row r="38" spans="1:19" s="408" customFormat="1" ht="9.6" customHeight="1" x14ac:dyDescent="0.25">
      <c r="A38" s="440"/>
      <c r="B38" s="413"/>
      <c r="C38" s="413"/>
      <c r="D38" s="413"/>
      <c r="E38" s="413"/>
      <c r="F38" s="434"/>
      <c r="G38" s="434"/>
      <c r="H38" s="438"/>
      <c r="I38" s="402"/>
      <c r="J38" s="424"/>
      <c r="K38" s="402"/>
      <c r="L38" s="402"/>
      <c r="M38" s="402"/>
      <c r="N38" s="428"/>
      <c r="O38" s="428"/>
      <c r="P38" s="428"/>
      <c r="Q38" s="405"/>
      <c r="R38" s="406"/>
      <c r="S38" s="407"/>
    </row>
    <row r="39" spans="1:19" s="408" customFormat="1" ht="9.6" customHeight="1" x14ac:dyDescent="0.25">
      <c r="A39" s="441"/>
      <c r="B39" s="442"/>
      <c r="C39" s="442"/>
      <c r="D39" s="442"/>
      <c r="E39" s="413"/>
      <c r="F39" s="442"/>
      <c r="G39" s="442"/>
      <c r="H39" s="442"/>
      <c r="I39" s="442"/>
      <c r="J39" s="413"/>
      <c r="K39" s="442"/>
      <c r="L39" s="442"/>
      <c r="M39" s="442"/>
      <c r="N39" s="443"/>
      <c r="O39" s="443"/>
      <c r="P39" s="443"/>
      <c r="Q39" s="405"/>
      <c r="R39" s="406"/>
      <c r="S39" s="407"/>
    </row>
    <row r="40" spans="1:19" s="408" customFormat="1" ht="9.6" customHeight="1" x14ac:dyDescent="0.25">
      <c r="A40" s="440"/>
      <c r="B40" s="413"/>
      <c r="C40" s="413"/>
      <c r="D40" s="413"/>
      <c r="E40" s="413"/>
      <c r="F40" s="442"/>
      <c r="G40" s="442"/>
      <c r="I40" s="442"/>
      <c r="J40" s="413"/>
      <c r="K40" s="442"/>
      <c r="L40" s="442"/>
      <c r="M40" s="444"/>
      <c r="N40" s="413"/>
      <c r="O40" s="442"/>
      <c r="P40" s="443"/>
      <c r="Q40" s="405"/>
      <c r="R40" s="406"/>
      <c r="S40" s="407"/>
    </row>
    <row r="41" spans="1:19" s="408" customFormat="1" ht="9.6" customHeight="1" x14ac:dyDescent="0.25">
      <c r="A41" s="440"/>
      <c r="B41" s="442"/>
      <c r="C41" s="442"/>
      <c r="D41" s="442"/>
      <c r="E41" s="413"/>
      <c r="F41" s="442"/>
      <c r="G41" s="442"/>
      <c r="H41" s="442"/>
      <c r="I41" s="442"/>
      <c r="J41" s="413"/>
      <c r="K41" s="442"/>
      <c r="L41" s="442"/>
      <c r="M41" s="442"/>
      <c r="N41" s="443"/>
      <c r="O41" s="442"/>
      <c r="P41" s="443"/>
      <c r="Q41" s="405"/>
      <c r="R41" s="406"/>
      <c r="S41" s="407"/>
    </row>
    <row r="42" spans="1:19" s="408" customFormat="1" ht="9.6" customHeight="1" x14ac:dyDescent="0.25">
      <c r="A42" s="440"/>
      <c r="B42" s="413"/>
      <c r="C42" s="413"/>
      <c r="D42" s="413"/>
      <c r="E42" s="413"/>
      <c r="F42" s="442"/>
      <c r="G42" s="442"/>
      <c r="I42" s="444"/>
      <c r="J42" s="413"/>
      <c r="K42" s="442"/>
      <c r="L42" s="442"/>
      <c r="M42" s="442"/>
      <c r="N42" s="443"/>
      <c r="O42" s="443"/>
      <c r="P42" s="443"/>
      <c r="Q42" s="405"/>
      <c r="R42" s="406"/>
      <c r="S42" s="407"/>
    </row>
    <row r="43" spans="1:19" s="408" customFormat="1" ht="9.6" customHeight="1" x14ac:dyDescent="0.25">
      <c r="A43" s="440"/>
      <c r="B43" s="442"/>
      <c r="C43" s="442"/>
      <c r="D43" s="442"/>
      <c r="E43" s="413"/>
      <c r="F43" s="442"/>
      <c r="G43" s="442"/>
      <c r="H43" s="442"/>
      <c r="I43" s="442"/>
      <c r="J43" s="413"/>
      <c r="K43" s="442"/>
      <c r="L43" s="445"/>
      <c r="M43" s="442"/>
      <c r="N43" s="443"/>
      <c r="O43" s="443"/>
      <c r="P43" s="443"/>
      <c r="Q43" s="405"/>
      <c r="R43" s="406"/>
      <c r="S43" s="407"/>
    </row>
    <row r="44" spans="1:19" s="408" customFormat="1" ht="9.6" customHeight="1" x14ac:dyDescent="0.25">
      <c r="A44" s="440"/>
      <c r="B44" s="413"/>
      <c r="C44" s="413"/>
      <c r="D44" s="413"/>
      <c r="E44" s="413"/>
      <c r="F44" s="442"/>
      <c r="G44" s="442"/>
      <c r="I44" s="442"/>
      <c r="J44" s="413"/>
      <c r="K44" s="444"/>
      <c r="L44" s="413"/>
      <c r="M44" s="442"/>
      <c r="N44" s="443"/>
      <c r="O44" s="443"/>
      <c r="P44" s="443"/>
      <c r="Q44" s="405"/>
      <c r="R44" s="406"/>
      <c r="S44" s="407"/>
    </row>
    <row r="45" spans="1:19" s="408" customFormat="1" ht="9.6" customHeight="1" x14ac:dyDescent="0.25">
      <c r="A45" s="440"/>
      <c r="B45" s="442"/>
      <c r="C45" s="442"/>
      <c r="D45" s="442"/>
      <c r="E45" s="413"/>
      <c r="F45" s="442"/>
      <c r="G45" s="442"/>
      <c r="H45" s="442"/>
      <c r="I45" s="442"/>
      <c r="J45" s="413"/>
      <c r="K45" s="442"/>
      <c r="L45" s="442"/>
      <c r="M45" s="442"/>
      <c r="N45" s="443"/>
      <c r="O45" s="443"/>
      <c r="P45" s="443"/>
      <c r="Q45" s="405"/>
      <c r="R45" s="406"/>
      <c r="S45" s="407"/>
    </row>
    <row r="46" spans="1:19" s="408" customFormat="1" ht="9.6" customHeight="1" x14ac:dyDescent="0.25">
      <c r="A46" s="440"/>
      <c r="B46" s="413"/>
      <c r="C46" s="413"/>
      <c r="D46" s="413"/>
      <c r="E46" s="413"/>
      <c r="F46" s="442"/>
      <c r="G46" s="442"/>
      <c r="I46" s="444"/>
      <c r="J46" s="413"/>
      <c r="K46" s="442"/>
      <c r="L46" s="442"/>
      <c r="M46" s="442"/>
      <c r="N46" s="443"/>
      <c r="O46" s="443"/>
      <c r="P46" s="443"/>
      <c r="Q46" s="405"/>
      <c r="R46" s="406"/>
      <c r="S46" s="407"/>
    </row>
    <row r="47" spans="1:19" s="408" customFormat="1" ht="9.6" customHeight="1" x14ac:dyDescent="0.25">
      <c r="A47" s="441"/>
      <c r="B47" s="442"/>
      <c r="C47" s="442"/>
      <c r="D47" s="442"/>
      <c r="E47" s="413"/>
      <c r="F47" s="442"/>
      <c r="G47" s="442"/>
      <c r="H47" s="442"/>
      <c r="I47" s="442"/>
      <c r="J47" s="413"/>
      <c r="K47" s="442"/>
      <c r="L47" s="442"/>
      <c r="M47" s="442"/>
      <c r="N47" s="442"/>
      <c r="O47" s="403"/>
      <c r="P47" s="403"/>
      <c r="Q47" s="405"/>
      <c r="R47" s="406"/>
      <c r="S47" s="407"/>
    </row>
    <row r="48" spans="1:19" s="452" customFormat="1" ht="6.75" customHeight="1" x14ac:dyDescent="0.25">
      <c r="A48" s="446"/>
      <c r="B48" s="446"/>
      <c r="C48" s="446"/>
      <c r="D48" s="446"/>
      <c r="E48" s="446"/>
      <c r="F48" s="447"/>
      <c r="G48" s="447"/>
      <c r="H48" s="447"/>
      <c r="I48" s="447"/>
      <c r="J48" s="448"/>
      <c r="K48" s="449"/>
      <c r="L48" s="450"/>
      <c r="M48" s="449"/>
      <c r="N48" s="450"/>
      <c r="O48" s="449"/>
      <c r="P48" s="450"/>
      <c r="Q48" s="449"/>
      <c r="R48" s="450"/>
      <c r="S48" s="451"/>
    </row>
    <row r="49" spans="1:18" s="465" customFormat="1" ht="10.5" customHeight="1" x14ac:dyDescent="0.25">
      <c r="A49" s="453" t="s">
        <v>31</v>
      </c>
      <c r="B49" s="454"/>
      <c r="C49" s="454"/>
      <c r="D49" s="455"/>
      <c r="E49" s="456" t="s">
        <v>2</v>
      </c>
      <c r="F49" s="457" t="s">
        <v>33</v>
      </c>
      <c r="G49" s="456"/>
      <c r="H49" s="458"/>
      <c r="I49" s="459"/>
      <c r="J49" s="456" t="s">
        <v>2</v>
      </c>
      <c r="K49" s="457" t="s">
        <v>40</v>
      </c>
      <c r="L49" s="460"/>
      <c r="M49" s="457" t="s">
        <v>41</v>
      </c>
      <c r="N49" s="461"/>
      <c r="O49" s="462" t="s">
        <v>42</v>
      </c>
      <c r="P49" s="462"/>
      <c r="Q49" s="463"/>
      <c r="R49" s="464"/>
    </row>
    <row r="50" spans="1:18" s="465" customFormat="1" ht="9" customHeight="1" x14ac:dyDescent="0.25">
      <c r="A50" s="466" t="s">
        <v>32</v>
      </c>
      <c r="B50" s="467"/>
      <c r="C50" s="468"/>
      <c r="D50" s="469"/>
      <c r="E50" s="470">
        <v>1</v>
      </c>
      <c r="F50" s="471" t="e">
        <f>IF(E50&gt;$R$57,,UPPER(VLOOKUP(E50,#REF!,2)))</f>
        <v>#REF!</v>
      </c>
      <c r="G50" s="472"/>
      <c r="H50" s="471"/>
      <c r="I50" s="473"/>
      <c r="J50" s="474" t="s">
        <v>3</v>
      </c>
      <c r="K50" s="475"/>
      <c r="L50" s="476"/>
      <c r="M50" s="475"/>
      <c r="N50" s="477"/>
      <c r="O50" s="478" t="s">
        <v>34</v>
      </c>
      <c r="P50" s="479"/>
      <c r="Q50" s="479"/>
      <c r="R50" s="480"/>
    </row>
    <row r="51" spans="1:18" s="465" customFormat="1" ht="9" customHeight="1" x14ac:dyDescent="0.25">
      <c r="A51" s="481" t="s">
        <v>39</v>
      </c>
      <c r="B51" s="482"/>
      <c r="C51" s="483"/>
      <c r="D51" s="484"/>
      <c r="E51" s="470">
        <v>2</v>
      </c>
      <c r="F51" s="471" t="e">
        <f>IF(E51&gt;$R$57,,UPPER(VLOOKUP(E51,#REF!,2)))</f>
        <v>#REF!</v>
      </c>
      <c r="G51" s="472"/>
      <c r="H51" s="471"/>
      <c r="I51" s="473"/>
      <c r="J51" s="474" t="s">
        <v>4</v>
      </c>
      <c r="K51" s="475"/>
      <c r="L51" s="476"/>
      <c r="M51" s="475"/>
      <c r="N51" s="477"/>
      <c r="O51" s="485"/>
      <c r="P51" s="486"/>
      <c r="Q51" s="482"/>
      <c r="R51" s="487"/>
    </row>
    <row r="52" spans="1:18" s="465" customFormat="1" ht="9" customHeight="1" x14ac:dyDescent="0.25">
      <c r="A52" s="488"/>
      <c r="B52" s="489"/>
      <c r="C52" s="490"/>
      <c r="D52" s="491"/>
      <c r="E52" s="470">
        <v>3</v>
      </c>
      <c r="F52" s="471" t="e">
        <f>IF(E52&gt;$R$57,,UPPER(VLOOKUP(E52,#REF!,2)))</f>
        <v>#REF!</v>
      </c>
      <c r="G52" s="472"/>
      <c r="H52" s="471"/>
      <c r="I52" s="473"/>
      <c r="J52" s="474" t="s">
        <v>5</v>
      </c>
      <c r="K52" s="475"/>
      <c r="L52" s="476"/>
      <c r="M52" s="475"/>
      <c r="N52" s="477"/>
      <c r="O52" s="478" t="s">
        <v>35</v>
      </c>
      <c r="P52" s="479"/>
      <c r="Q52" s="479"/>
      <c r="R52" s="480"/>
    </row>
    <row r="53" spans="1:18" s="465" customFormat="1" ht="9" customHeight="1" x14ac:dyDescent="0.25">
      <c r="A53" s="492"/>
      <c r="B53" s="379"/>
      <c r="C53" s="379"/>
      <c r="D53" s="493"/>
      <c r="E53" s="470">
        <v>4</v>
      </c>
      <c r="F53" s="471" t="e">
        <f>IF(E53&gt;$R$57,,UPPER(VLOOKUP(E53,#REF!,2)))</f>
        <v>#REF!</v>
      </c>
      <c r="G53" s="472"/>
      <c r="H53" s="471"/>
      <c r="I53" s="473"/>
      <c r="J53" s="474" t="s">
        <v>6</v>
      </c>
      <c r="K53" s="475"/>
      <c r="L53" s="476"/>
      <c r="M53" s="475"/>
      <c r="N53" s="477"/>
      <c r="O53" s="475"/>
      <c r="P53" s="476"/>
      <c r="Q53" s="475"/>
      <c r="R53" s="477"/>
    </row>
    <row r="54" spans="1:18" s="465" customFormat="1" ht="9" customHeight="1" x14ac:dyDescent="0.25">
      <c r="A54" s="494"/>
      <c r="B54" s="495"/>
      <c r="C54" s="495"/>
      <c r="D54" s="496"/>
      <c r="E54" s="470"/>
      <c r="F54" s="471"/>
      <c r="G54" s="472"/>
      <c r="H54" s="471"/>
      <c r="I54" s="473"/>
      <c r="J54" s="474" t="s">
        <v>7</v>
      </c>
      <c r="K54" s="475"/>
      <c r="L54" s="476"/>
      <c r="M54" s="475"/>
      <c r="N54" s="477"/>
      <c r="O54" s="482"/>
      <c r="P54" s="486"/>
      <c r="Q54" s="482"/>
      <c r="R54" s="487"/>
    </row>
    <row r="55" spans="1:18" s="465" customFormat="1" ht="9" customHeight="1" x14ac:dyDescent="0.25">
      <c r="A55" s="497"/>
      <c r="B55" s="498"/>
      <c r="C55" s="379"/>
      <c r="D55" s="493"/>
      <c r="E55" s="470"/>
      <c r="F55" s="471"/>
      <c r="G55" s="472"/>
      <c r="H55" s="471"/>
      <c r="I55" s="473"/>
      <c r="J55" s="474" t="s">
        <v>8</v>
      </c>
      <c r="K55" s="475"/>
      <c r="L55" s="476"/>
      <c r="M55" s="475"/>
      <c r="N55" s="477"/>
      <c r="O55" s="478" t="s">
        <v>27</v>
      </c>
      <c r="P55" s="479"/>
      <c r="Q55" s="479"/>
      <c r="R55" s="480"/>
    </row>
    <row r="56" spans="1:18" s="465" customFormat="1" ht="9" customHeight="1" x14ac:dyDescent="0.25">
      <c r="A56" s="497"/>
      <c r="B56" s="498"/>
      <c r="C56" s="499"/>
      <c r="D56" s="500"/>
      <c r="E56" s="470"/>
      <c r="F56" s="471"/>
      <c r="G56" s="472"/>
      <c r="H56" s="471"/>
      <c r="I56" s="473"/>
      <c r="J56" s="474" t="s">
        <v>9</v>
      </c>
      <c r="K56" s="475"/>
      <c r="L56" s="476"/>
      <c r="M56" s="475"/>
      <c r="N56" s="477"/>
      <c r="O56" s="475"/>
      <c r="P56" s="476"/>
      <c r="Q56" s="475"/>
      <c r="R56" s="477"/>
    </row>
    <row r="57" spans="1:18" s="465" customFormat="1" ht="9" customHeight="1" x14ac:dyDescent="0.25">
      <c r="A57" s="501"/>
      <c r="B57" s="502"/>
      <c r="C57" s="503"/>
      <c r="D57" s="504"/>
      <c r="E57" s="505"/>
      <c r="F57" s="506"/>
      <c r="G57" s="507"/>
      <c r="H57" s="506"/>
      <c r="I57" s="508"/>
      <c r="J57" s="509" t="s">
        <v>10</v>
      </c>
      <c r="K57" s="482"/>
      <c r="L57" s="486"/>
      <c r="M57" s="482"/>
      <c r="N57" s="487"/>
      <c r="O57" s="482" t="str">
        <f>R4</f>
        <v>Sági István</v>
      </c>
      <c r="P57" s="486"/>
      <c r="Q57" s="482"/>
      <c r="R57" s="510" t="e">
        <f>MIN(4,#REF!)</f>
        <v>#REF!</v>
      </c>
    </row>
  </sheetData>
  <mergeCells count="1">
    <mergeCell ref="A4:C4"/>
  </mergeCells>
  <conditionalFormatting sqref="B39 B41 B43 B45 B47">
    <cfRule type="cellIs" dxfId="85" priority="22" stopIfTrue="1" operator="equal">
      <formula>"QA"</formula>
    </cfRule>
    <cfRule type="cellIs" dxfId="84" priority="23" stopIfTrue="1" operator="equal">
      <formula>"DA"</formula>
    </cfRule>
  </conditionalFormatting>
  <conditionalFormatting sqref="E7 E9 E11 E13 E15 E17 E19 E21 E23 E25 E27 E29 E31 E33 E35 E37">
    <cfRule type="expression" dxfId="83" priority="25" stopIfTrue="1">
      <formula>$E7&lt;5</formula>
    </cfRule>
  </conditionalFormatting>
  <conditionalFormatting sqref="E39 E41 E43 E45 E47">
    <cfRule type="expression" dxfId="82" priority="17" stopIfTrue="1">
      <formula>AND($E39&lt;9,$C39&gt;0)</formula>
    </cfRule>
  </conditionalFormatting>
  <conditionalFormatting sqref="F7 F9 F11 F13 F15 F17 F19 F21 F23 F25 F27 F29 F31 F33 F35 F37">
    <cfRule type="cellIs" dxfId="81" priority="26" stopIfTrue="1" operator="equal">
      <formula>"Bye"</formula>
    </cfRule>
  </conditionalFormatting>
  <conditionalFormatting sqref="F39 F41 F43 F45 F47">
    <cfRule type="cellIs" dxfId="80" priority="18" stopIfTrue="1" operator="equal">
      <formula>"Bye"</formula>
    </cfRule>
    <cfRule type="expression" dxfId="79" priority="19" stopIfTrue="1">
      <formula>AND($E39&lt;9,$C39&gt;0)</formula>
    </cfRule>
  </conditionalFormatting>
  <conditionalFormatting sqref="H7 H9 H11 H13 H15 H17 H19 H21 H23 H25 H27 H29 H31 H33 H35 H37 G39:I39 G41:I41 G43:I43 G45:I45 G47:I47">
    <cfRule type="expression" dxfId="78" priority="13" stopIfTrue="1">
      <formula>AND($E7&lt;9,$C7&gt;0)</formula>
    </cfRule>
  </conditionalFormatting>
  <conditionalFormatting sqref="I8 K10 I12 M14 I16 K18 I20 O22 I24 K26 I28 M30 I32 K34 I36 M40 I42 K44 I46">
    <cfRule type="expression" dxfId="77" priority="14" stopIfTrue="1">
      <formula>AND($O$1="CU",I8="Umpire")</formula>
    </cfRule>
    <cfRule type="expression" dxfId="76" priority="15" stopIfTrue="1">
      <formula>AND($O$1="CU",I8&lt;&gt;"Umpire",J8&lt;&gt;"")</formula>
    </cfRule>
    <cfRule type="expression" dxfId="75" priority="16" stopIfTrue="1">
      <formula>AND($O$1="CU",I8&lt;&gt;"Umpire")</formula>
    </cfRule>
  </conditionalFormatting>
  <conditionalFormatting sqref="J8 L10 J12 N14 J16 L18 J20 P22 J24 L26 J28 N30 J32 L34 J36 R57">
    <cfRule type="expression" dxfId="74" priority="24" stopIfTrue="1">
      <formula>$O$1="CU"</formula>
    </cfRule>
  </conditionalFormatting>
  <conditionalFormatting sqref="K8">
    <cfRule type="cellIs" dxfId="73" priority="6" stopIfTrue="1" operator="equal">
      <formula>"Bye"</formula>
    </cfRule>
  </conditionalFormatting>
  <conditionalFormatting sqref="K12">
    <cfRule type="cellIs" dxfId="72" priority="5" stopIfTrue="1" operator="equal">
      <formula>"Bye"</formula>
    </cfRule>
  </conditionalFormatting>
  <conditionalFormatting sqref="K16">
    <cfRule type="cellIs" dxfId="71" priority="9" stopIfTrue="1" operator="equal">
      <formula>"Bye"</formula>
    </cfRule>
  </conditionalFormatting>
  <conditionalFormatting sqref="K24:K25">
    <cfRule type="cellIs" dxfId="70" priority="4" stopIfTrue="1" operator="equal">
      <formula>"Bye"</formula>
    </cfRule>
  </conditionalFormatting>
  <conditionalFormatting sqref="K28">
    <cfRule type="cellIs" dxfId="69" priority="3" stopIfTrue="1" operator="equal">
      <formula>"Bye"</formula>
    </cfRule>
  </conditionalFormatting>
  <conditionalFormatting sqref="K32">
    <cfRule type="cellIs" dxfId="68" priority="2" stopIfTrue="1" operator="equal">
      <formula>"Bye"</formula>
    </cfRule>
  </conditionalFormatting>
  <conditionalFormatting sqref="K36">
    <cfRule type="cellIs" dxfId="67" priority="1" stopIfTrue="1" operator="equal">
      <formula>"Bye"</formula>
    </cfRule>
  </conditionalFormatting>
  <conditionalFormatting sqref="M10 O14 M18 K20 Q22 M26 O30 M34 O40 K42 M44 K46">
    <cfRule type="expression" dxfId="66" priority="20" stopIfTrue="1">
      <formula>J10="as"</formula>
    </cfRule>
    <cfRule type="expression" dxfId="65" priority="21" stopIfTrue="1">
      <formula>J10="bs"</formula>
    </cfRule>
  </conditionalFormatting>
  <dataValidations count="1">
    <dataValidation type="list" allowBlank="1" showInputMessage="1" sqref="I46 I42 K44 M40 I8 M14 K10 K18 K26 K34 M30 I12 I36 O22 I16 I32 I24 I20 I28" xr:uid="{2E6E7C39-62AD-4209-941D-B8F9751851FA}">
      <formula1>$U$7:$U$16</formula1>
    </dataValidation>
  </dataValidations>
  <printOptions horizontalCentered="1"/>
  <pageMargins left="0.35" right="0.35" top="0.39" bottom="0.39" header="0" footer="0"/>
  <pageSetup paperSize="9" scale="95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1057" r:id="rId4" name="Button 1">
              <controlPr defaultSize="0" print="0" autoFill="0" autoPict="0" macro="[0]!Jun_Show_CU">
                <anchor moveWithCells="1" sizeWithCells="1">
                  <from>
                    <xdr:col>12</xdr:col>
                    <xdr:colOff>525780</xdr:colOff>
                    <xdr:row>0</xdr:row>
                    <xdr:rowOff>7620</xdr:rowOff>
                  </from>
                  <to>
                    <xdr:col>14</xdr:col>
                    <xdr:colOff>373380</xdr:colOff>
                    <xdr:row>0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1058" r:id="rId5" name="Button 2">
              <controlPr defaultSize="0" print="0" autoFill="0" autoPict="0" macro="[0]!Jun_Hide_CU">
                <anchor moveWithCells="1" sizeWithCells="1">
                  <from>
                    <xdr:col>12</xdr:col>
                    <xdr:colOff>518160</xdr:colOff>
                    <xdr:row>0</xdr:row>
                    <xdr:rowOff>182880</xdr:rowOff>
                  </from>
                  <to>
                    <xdr:col>14</xdr:col>
                    <xdr:colOff>373380</xdr:colOff>
                    <xdr:row>1</xdr:row>
                    <xdr:rowOff>60960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375AD4-275D-4AE0-945F-4EA6EDF358F4}">
  <sheetPr>
    <tabColor rgb="FFFFC000"/>
  </sheetPr>
  <dimension ref="A1:AE41"/>
  <sheetViews>
    <sheetView workbookViewId="0">
      <selection activeCell="E13" sqref="E13:F13"/>
    </sheetView>
  </sheetViews>
  <sheetFormatPr defaultRowHeight="13.2" x14ac:dyDescent="0.25"/>
  <cols>
    <col min="1" max="1" width="5.44140625" customWidth="1"/>
    <col min="2" max="2" width="4.44140625" customWidth="1"/>
    <col min="3" max="3" width="8.33203125" customWidth="1"/>
    <col min="4" max="4" width="7.109375" customWidth="1"/>
    <col min="5" max="5" width="9.33203125" customWidth="1"/>
    <col min="6" max="6" width="7.109375" customWidth="1"/>
    <col min="7" max="7" width="9.33203125" customWidth="1"/>
    <col min="8" max="8" width="7.109375" customWidth="1"/>
    <col min="9" max="9" width="9.33203125" customWidth="1"/>
    <col min="10" max="10" width="7.88671875" customWidth="1"/>
    <col min="11" max="12" width="8.5546875" customWidth="1"/>
    <col min="13" max="13" width="7.88671875" customWidth="1"/>
    <col min="19" max="31" width="0" hidden="1" customWidth="1"/>
  </cols>
  <sheetData>
    <row r="1" spans="1:31" ht="24.6" x14ac:dyDescent="0.25">
      <c r="A1" s="627" t="str">
        <f>Altalanos!$A$6</f>
        <v>2024/25. DO J-NK-SZ Vármegye</v>
      </c>
      <c r="B1" s="627"/>
      <c r="C1" s="627"/>
      <c r="D1" s="627"/>
      <c r="E1" s="627"/>
      <c r="F1" s="627"/>
      <c r="G1" s="164"/>
      <c r="H1" s="167" t="s">
        <v>38</v>
      </c>
      <c r="I1" s="165"/>
      <c r="J1" s="166"/>
      <c r="L1" s="168"/>
      <c r="M1" s="169"/>
      <c r="N1" s="88"/>
      <c r="V1" s="285" t="e">
        <f>IF(S5=1,CONCATENATE(VLOOKUP(S3,U16:AB27,2)),CONCATENATE(VLOOKUP(S3,U2:AE13,2)))</f>
        <v>#N/A</v>
      </c>
      <c r="W1" s="285" t="e">
        <f>IF(S5=1,CONCATENATE(VLOOKUP(S3,U16:AE27,3)),CONCATENATE(VLOOKUP(S3,U2:AE13,3)))</f>
        <v>#N/A</v>
      </c>
      <c r="X1" s="285" t="e">
        <f>IF(S5=1,CONCATENATE(VLOOKUP(S3,U16:AE27,4)),CONCATENATE(VLOOKUP(S3,U2:AE13,4)))</f>
        <v>#N/A</v>
      </c>
      <c r="Y1" s="285" t="e">
        <f>IF(S5=1,CONCATENATE(VLOOKUP(S3,U16:AE27,5)),CONCATENATE(VLOOKUP(S3,U2:AE13,5)))</f>
        <v>#N/A</v>
      </c>
      <c r="Z1" s="285" t="e">
        <f>IF(S5=1,CONCATENATE(VLOOKUP(S3,U16:AE27,6)),CONCATENATE(VLOOKUP(S3,U2:AE13,6)))</f>
        <v>#N/A</v>
      </c>
      <c r="AA1" s="285" t="e">
        <f>IF(S5=1,CONCATENATE(VLOOKUP(S3,U16:AE27,7)),CONCATENATE(VLOOKUP(S3,U2:AE13,7)))</f>
        <v>#N/A</v>
      </c>
      <c r="AB1" s="285" t="e">
        <f>IF(S5=1,CONCATENATE(VLOOKUP(S3,U16:AE27,8)),CONCATENATE(VLOOKUP(S3,U2:AE13,8)))</f>
        <v>#N/A</v>
      </c>
      <c r="AC1" s="285" t="e">
        <f>IF(S5=1,CONCATENATE(VLOOKUP(S3,U16:AE27,9)),CONCATENATE(VLOOKUP(S3,U2:AE13,9)))</f>
        <v>#N/A</v>
      </c>
      <c r="AD1" s="285" t="e">
        <f>IF(S5=1,CONCATENATE(VLOOKUP(S3,U16:AE27,10)),CONCATENATE(VLOOKUP(S3,U2:AE13,10)))</f>
        <v>#N/A</v>
      </c>
      <c r="AE1" s="285" t="e">
        <f>IF(S5=1,CONCATENATE(VLOOKUP(S3,U16:AE27,11)),CONCATENATE(VLOOKUP(S3,U2:AE13,11)))</f>
        <v>#N/A</v>
      </c>
    </row>
    <row r="2" spans="1:31" x14ac:dyDescent="0.25">
      <c r="A2" s="170" t="s">
        <v>37</v>
      </c>
      <c r="B2" s="171"/>
      <c r="C2" s="171"/>
      <c r="D2" s="171"/>
      <c r="E2" s="304" t="s">
        <v>123</v>
      </c>
      <c r="F2" s="171"/>
      <c r="G2" s="172"/>
      <c r="H2" s="173"/>
      <c r="I2" s="173"/>
      <c r="J2" s="174"/>
      <c r="K2" s="168"/>
      <c r="L2" s="168"/>
      <c r="M2" s="168"/>
      <c r="N2" s="89"/>
      <c r="S2" s="280"/>
      <c r="T2" s="279"/>
      <c r="U2" s="279" t="s">
        <v>50</v>
      </c>
      <c r="V2" s="273">
        <v>150</v>
      </c>
      <c r="W2" s="273">
        <v>120</v>
      </c>
      <c r="X2" s="273">
        <v>100</v>
      </c>
      <c r="Y2" s="273">
        <v>80</v>
      </c>
      <c r="Z2" s="273">
        <v>70</v>
      </c>
      <c r="AA2" s="273">
        <v>60</v>
      </c>
      <c r="AB2" s="273">
        <v>55</v>
      </c>
      <c r="AC2" s="273">
        <v>50</v>
      </c>
      <c r="AD2" s="273">
        <v>45</v>
      </c>
      <c r="AE2" s="273">
        <v>40</v>
      </c>
    </row>
    <row r="3" spans="1:31" x14ac:dyDescent="0.25">
      <c r="A3" s="50" t="s">
        <v>19</v>
      </c>
      <c r="B3" s="50"/>
      <c r="C3" s="50"/>
      <c r="D3" s="50"/>
      <c r="E3" s="50" t="s">
        <v>16</v>
      </c>
      <c r="F3" s="50"/>
      <c r="G3" s="50"/>
      <c r="H3" s="50" t="s">
        <v>24</v>
      </c>
      <c r="I3" s="50"/>
      <c r="J3" s="90"/>
      <c r="K3" s="50"/>
      <c r="L3" s="51"/>
      <c r="M3" s="51" t="s">
        <v>25</v>
      </c>
      <c r="N3" s="241"/>
      <c r="S3" s="279">
        <f>IF(H4="OB","A",IF(H4="IX","W",H4))</f>
        <v>0</v>
      </c>
      <c r="T3" s="279"/>
      <c r="U3" s="279" t="s">
        <v>68</v>
      </c>
      <c r="V3" s="273">
        <v>120</v>
      </c>
      <c r="W3" s="273">
        <v>90</v>
      </c>
      <c r="X3" s="273">
        <v>65</v>
      </c>
      <c r="Y3" s="273">
        <v>55</v>
      </c>
      <c r="Z3" s="273">
        <v>50</v>
      </c>
      <c r="AA3" s="273">
        <v>45</v>
      </c>
      <c r="AB3" s="273">
        <v>40</v>
      </c>
      <c r="AC3" s="273">
        <v>35</v>
      </c>
      <c r="AD3" s="273">
        <v>25</v>
      </c>
      <c r="AE3" s="273">
        <v>20</v>
      </c>
    </row>
    <row r="4" spans="1:31" ht="13.8" thickBot="1" x14ac:dyDescent="0.3">
      <c r="A4" s="628">
        <f>Altalanos!$A$10</f>
        <v>45776</v>
      </c>
      <c r="B4" s="628"/>
      <c r="C4" s="628"/>
      <c r="D4" s="175"/>
      <c r="E4" s="176" t="str">
        <f>Altalanos!$C$10</f>
        <v>Jászberény</v>
      </c>
      <c r="F4" s="176"/>
      <c r="G4" s="176"/>
      <c r="H4" s="179"/>
      <c r="I4" s="176"/>
      <c r="J4" s="178"/>
      <c r="K4" s="179"/>
      <c r="L4" s="282"/>
      <c r="M4" s="181" t="str">
        <f>Altalanos!$E$10</f>
        <v>Sági István</v>
      </c>
      <c r="N4" s="242"/>
      <c r="S4" s="279"/>
      <c r="T4" s="279"/>
      <c r="U4" s="279" t="s">
        <v>69</v>
      </c>
      <c r="V4" s="273">
        <v>90</v>
      </c>
      <c r="W4" s="273">
        <v>60</v>
      </c>
      <c r="X4" s="273">
        <v>45</v>
      </c>
      <c r="Y4" s="273">
        <v>34</v>
      </c>
      <c r="Z4" s="273">
        <v>27</v>
      </c>
      <c r="AA4" s="273">
        <v>22</v>
      </c>
      <c r="AB4" s="273">
        <v>18</v>
      </c>
      <c r="AC4" s="273">
        <v>15</v>
      </c>
      <c r="AD4" s="273">
        <v>12</v>
      </c>
      <c r="AE4" s="273">
        <v>9</v>
      </c>
    </row>
    <row r="5" spans="1:31" x14ac:dyDescent="0.25">
      <c r="A5" s="33"/>
      <c r="B5" s="33" t="s">
        <v>36</v>
      </c>
      <c r="C5" s="237" t="s">
        <v>48</v>
      </c>
      <c r="D5" s="33" t="s">
        <v>31</v>
      </c>
      <c r="E5" s="33" t="s">
        <v>53</v>
      </c>
      <c r="F5" s="33"/>
      <c r="G5" s="33" t="s">
        <v>23</v>
      </c>
      <c r="H5" s="33"/>
      <c r="I5" s="33" t="s">
        <v>26</v>
      </c>
      <c r="J5" s="33"/>
      <c r="K5" s="266" t="s">
        <v>54</v>
      </c>
      <c r="L5" s="266" t="s">
        <v>55</v>
      </c>
      <c r="M5" s="266" t="s">
        <v>56</v>
      </c>
      <c r="S5" s="279">
        <f>IF(OR(Altalanos!$A$8="F1",Altalanos!$A$8="F2",Altalanos!$A$8="N1",Altalanos!$A$8="N2"),1,2)</f>
        <v>2</v>
      </c>
      <c r="T5" s="279"/>
      <c r="U5" s="279" t="s">
        <v>70</v>
      </c>
      <c r="V5" s="273">
        <v>60</v>
      </c>
      <c r="W5" s="273">
        <v>40</v>
      </c>
      <c r="X5" s="273">
        <v>30</v>
      </c>
      <c r="Y5" s="273">
        <v>20</v>
      </c>
      <c r="Z5" s="273">
        <v>18</v>
      </c>
      <c r="AA5" s="273">
        <v>15</v>
      </c>
      <c r="AB5" s="273">
        <v>12</v>
      </c>
      <c r="AC5" s="273">
        <v>10</v>
      </c>
      <c r="AD5" s="273">
        <v>8</v>
      </c>
      <c r="AE5" s="273">
        <v>6</v>
      </c>
    </row>
    <row r="6" spans="1:31" x14ac:dyDescent="0.25">
      <c r="A6" s="215"/>
      <c r="B6" s="215"/>
      <c r="C6" s="265"/>
      <c r="D6" s="215"/>
      <c r="E6" s="215"/>
      <c r="F6" s="215"/>
      <c r="G6" s="215"/>
      <c r="H6" s="215"/>
      <c r="I6" s="215"/>
      <c r="J6" s="215"/>
      <c r="K6" s="215"/>
      <c r="L6" s="215"/>
      <c r="M6" s="215"/>
      <c r="S6" s="279"/>
      <c r="T6" s="279"/>
      <c r="U6" s="279" t="s">
        <v>71</v>
      </c>
      <c r="V6" s="273">
        <v>40</v>
      </c>
      <c r="W6" s="273">
        <v>25</v>
      </c>
      <c r="X6" s="273">
        <v>18</v>
      </c>
      <c r="Y6" s="273">
        <v>13</v>
      </c>
      <c r="Z6" s="273">
        <v>10</v>
      </c>
      <c r="AA6" s="273">
        <v>8</v>
      </c>
      <c r="AB6" s="273">
        <v>6</v>
      </c>
      <c r="AC6" s="273">
        <v>5</v>
      </c>
      <c r="AD6" s="273">
        <v>4</v>
      </c>
      <c r="AE6" s="273">
        <v>3</v>
      </c>
    </row>
    <row r="7" spans="1:31" x14ac:dyDescent="0.25">
      <c r="A7" s="244" t="s">
        <v>50</v>
      </c>
      <c r="B7" s="267"/>
      <c r="C7" s="269" t="str">
        <f>IF($B7="","",VLOOKUP($B7,#REF!,5))</f>
        <v/>
      </c>
      <c r="D7" s="269" t="str">
        <f>IF($B7="","",VLOOKUP($B7,#REF!,15))</f>
        <v/>
      </c>
      <c r="E7" s="629" t="s">
        <v>275</v>
      </c>
      <c r="F7" s="630"/>
      <c r="G7" s="630" t="str">
        <f>IF($B7="","",VLOOKUP($B7,#REF!,3))</f>
        <v/>
      </c>
      <c r="H7" s="630"/>
      <c r="I7" s="346" t="s">
        <v>306</v>
      </c>
      <c r="J7" s="215"/>
      <c r="K7" s="286"/>
      <c r="L7" s="281" t="str">
        <f>IF(K7="","",CONCATENATE(VLOOKUP($S$3,$V$1:$AE$1,K7)," pont"))</f>
        <v/>
      </c>
      <c r="M7" s="287"/>
      <c r="S7" s="279"/>
      <c r="T7" s="279"/>
      <c r="U7" s="279" t="s">
        <v>72</v>
      </c>
      <c r="V7" s="273">
        <v>25</v>
      </c>
      <c r="W7" s="273">
        <v>15</v>
      </c>
      <c r="X7" s="273">
        <v>13</v>
      </c>
      <c r="Y7" s="273">
        <v>8</v>
      </c>
      <c r="Z7" s="273">
        <v>6</v>
      </c>
      <c r="AA7" s="273">
        <v>4</v>
      </c>
      <c r="AB7" s="273">
        <v>3</v>
      </c>
      <c r="AC7" s="273">
        <v>2</v>
      </c>
      <c r="AD7" s="273">
        <v>1</v>
      </c>
      <c r="AE7" s="273">
        <v>0</v>
      </c>
    </row>
    <row r="8" spans="1:31" x14ac:dyDescent="0.25">
      <c r="A8" s="244"/>
      <c r="B8" s="268"/>
      <c r="C8" s="270"/>
      <c r="D8" s="270"/>
      <c r="E8" s="270"/>
      <c r="F8" s="270"/>
      <c r="G8" s="270"/>
      <c r="H8" s="270"/>
      <c r="I8" s="270"/>
      <c r="J8" s="215"/>
      <c r="K8" s="244"/>
      <c r="L8" s="244"/>
      <c r="M8" s="288"/>
      <c r="S8" s="279"/>
      <c r="T8" s="279"/>
      <c r="U8" s="279" t="s">
        <v>73</v>
      </c>
      <c r="V8" s="273">
        <v>15</v>
      </c>
      <c r="W8" s="273">
        <v>10</v>
      </c>
      <c r="X8" s="273">
        <v>7</v>
      </c>
      <c r="Y8" s="273">
        <v>5</v>
      </c>
      <c r="Z8" s="273">
        <v>4</v>
      </c>
      <c r="AA8" s="273">
        <v>3</v>
      </c>
      <c r="AB8" s="273">
        <v>2</v>
      </c>
      <c r="AC8" s="273">
        <v>1</v>
      </c>
      <c r="AD8" s="273">
        <v>0</v>
      </c>
      <c r="AE8" s="273">
        <v>0</v>
      </c>
    </row>
    <row r="9" spans="1:31" x14ac:dyDescent="0.25">
      <c r="A9" s="244" t="s">
        <v>51</v>
      </c>
      <c r="B9" s="267"/>
      <c r="C9" s="269" t="str">
        <f>IF($B9="","",VLOOKUP($B9,#REF!,5))</f>
        <v/>
      </c>
      <c r="D9" s="269" t="str">
        <f>IF($B9="","",VLOOKUP($B9,#REF!,15))</f>
        <v/>
      </c>
      <c r="E9" s="629" t="s">
        <v>103</v>
      </c>
      <c r="F9" s="630"/>
      <c r="G9" s="630" t="str">
        <f>IF($B9="","",VLOOKUP($B9,#REF!,3))</f>
        <v/>
      </c>
      <c r="H9" s="630"/>
      <c r="I9" s="346" t="s">
        <v>302</v>
      </c>
      <c r="J9" s="215"/>
      <c r="K9" s="286"/>
      <c r="L9" s="281" t="str">
        <f>IF(K9="","",CONCATENATE(VLOOKUP($S$3,$V$1:$AE$1,K9)," pont"))</f>
        <v/>
      </c>
      <c r="M9" s="287"/>
      <c r="S9" s="279"/>
      <c r="T9" s="279"/>
      <c r="U9" s="279" t="s">
        <v>74</v>
      </c>
      <c r="V9" s="273">
        <v>10</v>
      </c>
      <c r="W9" s="273">
        <v>6</v>
      </c>
      <c r="X9" s="273">
        <v>4</v>
      </c>
      <c r="Y9" s="273">
        <v>2</v>
      </c>
      <c r="Z9" s="273">
        <v>1</v>
      </c>
      <c r="AA9" s="273">
        <v>0</v>
      </c>
      <c r="AB9" s="273">
        <v>0</v>
      </c>
      <c r="AC9" s="273">
        <v>0</v>
      </c>
      <c r="AD9" s="273">
        <v>0</v>
      </c>
      <c r="AE9" s="273">
        <v>0</v>
      </c>
    </row>
    <row r="10" spans="1:31" x14ac:dyDescent="0.25">
      <c r="A10" s="244"/>
      <c r="B10" s="268"/>
      <c r="C10" s="270"/>
      <c r="D10" s="270"/>
      <c r="E10" s="270"/>
      <c r="F10" s="270"/>
      <c r="G10" s="270"/>
      <c r="H10" s="270"/>
      <c r="I10" s="270"/>
      <c r="J10" s="215"/>
      <c r="K10" s="244"/>
      <c r="L10" s="244"/>
      <c r="M10" s="288"/>
      <c r="S10" s="279"/>
      <c r="T10" s="279"/>
      <c r="U10" s="279" t="s">
        <v>75</v>
      </c>
      <c r="V10" s="273">
        <v>6</v>
      </c>
      <c r="W10" s="273">
        <v>3</v>
      </c>
      <c r="X10" s="273">
        <v>2</v>
      </c>
      <c r="Y10" s="273">
        <v>1</v>
      </c>
      <c r="Z10" s="273">
        <v>0</v>
      </c>
      <c r="AA10" s="273">
        <v>0</v>
      </c>
      <c r="AB10" s="273">
        <v>0</v>
      </c>
      <c r="AC10" s="273">
        <v>0</v>
      </c>
      <c r="AD10" s="273">
        <v>0</v>
      </c>
      <c r="AE10" s="273">
        <v>0</v>
      </c>
    </row>
    <row r="11" spans="1:31" x14ac:dyDescent="0.25">
      <c r="A11" s="244" t="s">
        <v>52</v>
      </c>
      <c r="B11" s="267"/>
      <c r="C11" s="269" t="str">
        <f>IF($B11="","",VLOOKUP($B11,#REF!,5))</f>
        <v/>
      </c>
      <c r="D11" s="269" t="str">
        <f>IF($B11="","",VLOOKUP($B11,#REF!,15))</f>
        <v/>
      </c>
      <c r="E11" s="629" t="s">
        <v>104</v>
      </c>
      <c r="F11" s="630"/>
      <c r="G11" s="630" t="str">
        <f>IF($B11="","",VLOOKUP($B11,#REF!,3))</f>
        <v/>
      </c>
      <c r="H11" s="630"/>
      <c r="I11" s="346" t="s">
        <v>302</v>
      </c>
      <c r="J11" s="215"/>
      <c r="K11" s="286"/>
      <c r="L11" s="281" t="str">
        <f>IF(K11="","",CONCATENATE(VLOOKUP($S$3,$V$1:$AE$1,K11)," pont"))</f>
        <v/>
      </c>
      <c r="M11" s="287"/>
      <c r="S11" s="279"/>
      <c r="T11" s="279"/>
      <c r="U11" s="279" t="s">
        <v>80</v>
      </c>
      <c r="V11" s="273">
        <v>3</v>
      </c>
      <c r="W11" s="273">
        <v>2</v>
      </c>
      <c r="X11" s="273">
        <v>1</v>
      </c>
      <c r="Y11" s="273">
        <v>0</v>
      </c>
      <c r="Z11" s="273">
        <v>0</v>
      </c>
      <c r="AA11" s="273">
        <v>0</v>
      </c>
      <c r="AB11" s="273">
        <v>0</v>
      </c>
      <c r="AC11" s="273">
        <v>0</v>
      </c>
      <c r="AD11" s="273">
        <v>0</v>
      </c>
      <c r="AE11" s="273">
        <v>0</v>
      </c>
    </row>
    <row r="12" spans="1:31" x14ac:dyDescent="0.25">
      <c r="A12" s="244"/>
      <c r="B12" s="268"/>
      <c r="C12" s="270"/>
      <c r="D12" s="270"/>
      <c r="E12" s="270"/>
      <c r="F12" s="270"/>
      <c r="G12" s="270"/>
      <c r="H12" s="270"/>
      <c r="I12" s="270"/>
      <c r="J12" s="215"/>
      <c r="K12" s="265"/>
      <c r="L12" s="265"/>
      <c r="M12" s="288"/>
      <c r="S12" s="279"/>
      <c r="T12" s="279"/>
      <c r="U12" s="279" t="s">
        <v>76</v>
      </c>
      <c r="V12" s="284">
        <v>0</v>
      </c>
      <c r="W12" s="284">
        <v>0</v>
      </c>
      <c r="X12" s="284">
        <v>0</v>
      </c>
      <c r="Y12" s="284">
        <v>0</v>
      </c>
      <c r="Z12" s="284">
        <v>0</v>
      </c>
      <c r="AA12" s="284">
        <v>0</v>
      </c>
      <c r="AB12" s="284">
        <v>0</v>
      </c>
      <c r="AC12" s="284">
        <v>0</v>
      </c>
      <c r="AD12" s="284">
        <v>0</v>
      </c>
      <c r="AE12" s="284">
        <v>0</v>
      </c>
    </row>
    <row r="13" spans="1:31" x14ac:dyDescent="0.25">
      <c r="A13" s="244" t="s">
        <v>57</v>
      </c>
      <c r="B13" s="267"/>
      <c r="C13" s="269" t="str">
        <f>IF($B13="","",VLOOKUP($B13,#REF!,5))</f>
        <v/>
      </c>
      <c r="D13" s="269" t="str">
        <f>IF($B13="","",VLOOKUP($B13,#REF!,15))</f>
        <v/>
      </c>
      <c r="E13" s="629" t="s">
        <v>276</v>
      </c>
      <c r="F13" s="630"/>
      <c r="G13" s="630" t="str">
        <f>IF($B13="","",VLOOKUP($B13,#REF!,3))</f>
        <v/>
      </c>
      <c r="H13" s="630"/>
      <c r="I13" s="346" t="s">
        <v>302</v>
      </c>
      <c r="J13" s="215"/>
      <c r="K13" s="286"/>
      <c r="L13" s="281" t="str">
        <f>IF(K13="","",CONCATENATE(VLOOKUP($S$3,$V$1:$AE$1,K13)," pont"))</f>
        <v/>
      </c>
      <c r="M13" s="287"/>
      <c r="S13" s="279"/>
      <c r="T13" s="279"/>
      <c r="U13" s="279" t="s">
        <v>77</v>
      </c>
      <c r="V13" s="284">
        <v>0</v>
      </c>
      <c r="W13" s="284">
        <v>0</v>
      </c>
      <c r="X13" s="284">
        <v>0</v>
      </c>
      <c r="Y13" s="284">
        <v>0</v>
      </c>
      <c r="Z13" s="284">
        <v>0</v>
      </c>
      <c r="AA13" s="284">
        <v>0</v>
      </c>
      <c r="AB13" s="284">
        <v>0</v>
      </c>
      <c r="AC13" s="284">
        <v>0</v>
      </c>
      <c r="AD13" s="284">
        <v>0</v>
      </c>
      <c r="AE13" s="284">
        <v>0</v>
      </c>
    </row>
    <row r="14" spans="1:31" x14ac:dyDescent="0.25">
      <c r="A14" s="215"/>
      <c r="B14" s="215"/>
      <c r="C14" s="215"/>
      <c r="D14" s="215"/>
      <c r="E14" s="215"/>
      <c r="F14" s="215"/>
      <c r="G14" s="215"/>
      <c r="H14" s="215"/>
      <c r="I14" s="215"/>
      <c r="J14" s="215"/>
      <c r="K14" s="215"/>
      <c r="L14" s="215"/>
      <c r="M14" s="215"/>
      <c r="S14" s="279"/>
      <c r="T14" s="279"/>
      <c r="U14" s="279"/>
      <c r="V14" s="279"/>
      <c r="W14" s="279"/>
      <c r="X14" s="279"/>
      <c r="Y14" s="279"/>
      <c r="Z14" s="279"/>
      <c r="AA14" s="279"/>
      <c r="AB14" s="279"/>
      <c r="AC14" s="279"/>
      <c r="AD14" s="279"/>
      <c r="AE14" s="279"/>
    </row>
    <row r="15" spans="1:31" x14ac:dyDescent="0.25">
      <c r="A15" s="215"/>
      <c r="B15" s="215"/>
      <c r="C15" s="215"/>
      <c r="D15" s="215"/>
      <c r="E15" s="215"/>
      <c r="F15" s="215"/>
      <c r="G15" s="215"/>
      <c r="H15" s="215"/>
      <c r="I15" s="215"/>
      <c r="J15" s="215"/>
      <c r="K15" s="215"/>
      <c r="L15" s="215"/>
      <c r="M15" s="215"/>
      <c r="S15" s="279"/>
      <c r="T15" s="279"/>
      <c r="U15" s="279"/>
      <c r="V15" s="279"/>
      <c r="W15" s="279"/>
      <c r="X15" s="279"/>
      <c r="Y15" s="279"/>
      <c r="Z15" s="279"/>
      <c r="AA15" s="279"/>
      <c r="AB15" s="279"/>
      <c r="AC15" s="279"/>
      <c r="AD15" s="279"/>
      <c r="AE15" s="279"/>
    </row>
    <row r="16" spans="1:31" x14ac:dyDescent="0.25">
      <c r="A16" s="215"/>
      <c r="B16" s="215"/>
      <c r="C16" s="215"/>
      <c r="D16" s="215"/>
      <c r="E16" s="215"/>
      <c r="F16" s="215"/>
      <c r="G16" s="215"/>
      <c r="H16" s="215"/>
      <c r="I16" s="215"/>
      <c r="J16" s="215"/>
      <c r="K16" s="215"/>
      <c r="L16" s="215"/>
      <c r="M16" s="215"/>
      <c r="S16" s="279"/>
      <c r="T16" s="279"/>
      <c r="U16" s="279" t="s">
        <v>50</v>
      </c>
      <c r="V16" s="279">
        <v>300</v>
      </c>
      <c r="W16" s="279">
        <v>250</v>
      </c>
      <c r="X16" s="279">
        <v>220</v>
      </c>
      <c r="Y16" s="279">
        <v>180</v>
      </c>
      <c r="Z16" s="279">
        <v>160</v>
      </c>
      <c r="AA16" s="279">
        <v>150</v>
      </c>
      <c r="AB16" s="279">
        <v>140</v>
      </c>
      <c r="AC16" s="279">
        <v>130</v>
      </c>
      <c r="AD16" s="279">
        <v>120</v>
      </c>
      <c r="AE16" s="279">
        <v>110</v>
      </c>
    </row>
    <row r="17" spans="1:31" x14ac:dyDescent="0.25">
      <c r="A17" s="215"/>
      <c r="B17" s="215"/>
      <c r="C17" s="215"/>
      <c r="D17" s="215"/>
      <c r="E17" s="215"/>
      <c r="F17" s="215"/>
      <c r="G17" s="215"/>
      <c r="H17" s="215"/>
      <c r="I17" s="215"/>
      <c r="J17" s="215"/>
      <c r="K17" s="215"/>
      <c r="L17" s="215"/>
      <c r="M17" s="215"/>
      <c r="S17" s="279"/>
      <c r="T17" s="279"/>
      <c r="U17" s="279" t="s">
        <v>68</v>
      </c>
      <c r="V17" s="279">
        <v>250</v>
      </c>
      <c r="W17" s="279">
        <v>200</v>
      </c>
      <c r="X17" s="279">
        <v>160</v>
      </c>
      <c r="Y17" s="279">
        <v>140</v>
      </c>
      <c r="Z17" s="279">
        <v>120</v>
      </c>
      <c r="AA17" s="279">
        <v>110</v>
      </c>
      <c r="AB17" s="279">
        <v>100</v>
      </c>
      <c r="AC17" s="279">
        <v>90</v>
      </c>
      <c r="AD17" s="279">
        <v>80</v>
      </c>
      <c r="AE17" s="279">
        <v>70</v>
      </c>
    </row>
    <row r="18" spans="1:31" ht="18.75" customHeight="1" x14ac:dyDescent="0.25">
      <c r="A18" s="215"/>
      <c r="B18" s="631"/>
      <c r="C18" s="631"/>
      <c r="D18" s="632" t="str">
        <f>E7</f>
        <v>Hodut Alex</v>
      </c>
      <c r="E18" s="632"/>
      <c r="F18" s="632" t="str">
        <f>E9</f>
        <v>Lukáts Zalán</v>
      </c>
      <c r="G18" s="632"/>
      <c r="H18" s="632" t="str">
        <f>E11</f>
        <v>Papp Hunor</v>
      </c>
      <c r="I18" s="632"/>
      <c r="J18" s="632" t="str">
        <f>E13</f>
        <v>Vince Zoárd</v>
      </c>
      <c r="K18" s="632"/>
      <c r="L18" s="215"/>
      <c r="M18" s="215"/>
      <c r="S18" s="279"/>
      <c r="T18" s="279"/>
      <c r="U18" s="279" t="s">
        <v>69</v>
      </c>
      <c r="V18" s="279">
        <v>200</v>
      </c>
      <c r="W18" s="279">
        <v>150</v>
      </c>
      <c r="X18" s="279">
        <v>130</v>
      </c>
      <c r="Y18" s="279">
        <v>110</v>
      </c>
      <c r="Z18" s="279">
        <v>95</v>
      </c>
      <c r="AA18" s="279">
        <v>80</v>
      </c>
      <c r="AB18" s="279">
        <v>70</v>
      </c>
      <c r="AC18" s="279">
        <v>60</v>
      </c>
      <c r="AD18" s="279">
        <v>55</v>
      </c>
      <c r="AE18" s="279">
        <v>50</v>
      </c>
    </row>
    <row r="19" spans="1:31" ht="18.75" customHeight="1" x14ac:dyDescent="0.25">
      <c r="A19" s="271" t="s">
        <v>50</v>
      </c>
      <c r="B19" s="633" t="str">
        <f>E7</f>
        <v>Hodut Alex</v>
      </c>
      <c r="C19" s="633"/>
      <c r="D19" s="634"/>
      <c r="E19" s="634"/>
      <c r="F19" s="635"/>
      <c r="G19" s="635"/>
      <c r="H19" s="635"/>
      <c r="I19" s="635"/>
      <c r="J19" s="632"/>
      <c r="K19" s="632"/>
      <c r="L19" s="215"/>
      <c r="M19" s="215"/>
      <c r="S19" s="279"/>
      <c r="T19" s="279"/>
      <c r="U19" s="279" t="s">
        <v>70</v>
      </c>
      <c r="V19" s="279">
        <v>150</v>
      </c>
      <c r="W19" s="279">
        <v>120</v>
      </c>
      <c r="X19" s="279">
        <v>100</v>
      </c>
      <c r="Y19" s="279">
        <v>80</v>
      </c>
      <c r="Z19" s="279">
        <v>70</v>
      </c>
      <c r="AA19" s="279">
        <v>60</v>
      </c>
      <c r="AB19" s="279">
        <v>55</v>
      </c>
      <c r="AC19" s="279">
        <v>50</v>
      </c>
      <c r="AD19" s="279">
        <v>45</v>
      </c>
      <c r="AE19" s="279">
        <v>40</v>
      </c>
    </row>
    <row r="20" spans="1:31" ht="18.75" customHeight="1" x14ac:dyDescent="0.25">
      <c r="A20" s="271" t="s">
        <v>51</v>
      </c>
      <c r="B20" s="633" t="str">
        <f>E9</f>
        <v>Lukáts Zalán</v>
      </c>
      <c r="C20" s="633"/>
      <c r="D20" s="635"/>
      <c r="E20" s="635"/>
      <c r="F20" s="634"/>
      <c r="G20" s="634"/>
      <c r="H20" s="635"/>
      <c r="I20" s="635"/>
      <c r="J20" s="635"/>
      <c r="K20" s="635"/>
      <c r="L20" s="215"/>
      <c r="M20" s="215"/>
      <c r="S20" s="279"/>
      <c r="T20" s="279"/>
      <c r="U20" s="279" t="s">
        <v>71</v>
      </c>
      <c r="V20" s="279">
        <v>120</v>
      </c>
      <c r="W20" s="279">
        <v>90</v>
      </c>
      <c r="X20" s="279">
        <v>65</v>
      </c>
      <c r="Y20" s="279">
        <v>55</v>
      </c>
      <c r="Z20" s="279">
        <v>50</v>
      </c>
      <c r="AA20" s="279">
        <v>45</v>
      </c>
      <c r="AB20" s="279">
        <v>40</v>
      </c>
      <c r="AC20" s="279">
        <v>35</v>
      </c>
      <c r="AD20" s="279">
        <v>25</v>
      </c>
      <c r="AE20" s="279">
        <v>20</v>
      </c>
    </row>
    <row r="21" spans="1:31" ht="18.75" customHeight="1" x14ac:dyDescent="0.25">
      <c r="A21" s="271" t="s">
        <v>52</v>
      </c>
      <c r="B21" s="633" t="str">
        <f>E11</f>
        <v>Papp Hunor</v>
      </c>
      <c r="C21" s="633"/>
      <c r="D21" s="635"/>
      <c r="E21" s="635"/>
      <c r="F21" s="635"/>
      <c r="G21" s="635"/>
      <c r="H21" s="634"/>
      <c r="I21" s="634"/>
      <c r="J21" s="635"/>
      <c r="K21" s="635"/>
      <c r="L21" s="215"/>
      <c r="M21" s="215"/>
      <c r="S21" s="279"/>
      <c r="T21" s="279"/>
      <c r="U21" s="279" t="s">
        <v>72</v>
      </c>
      <c r="V21" s="279">
        <v>90</v>
      </c>
      <c r="W21" s="279">
        <v>60</v>
      </c>
      <c r="X21" s="279">
        <v>45</v>
      </c>
      <c r="Y21" s="279">
        <v>34</v>
      </c>
      <c r="Z21" s="279">
        <v>27</v>
      </c>
      <c r="AA21" s="279">
        <v>22</v>
      </c>
      <c r="AB21" s="279">
        <v>18</v>
      </c>
      <c r="AC21" s="279">
        <v>15</v>
      </c>
      <c r="AD21" s="279">
        <v>12</v>
      </c>
      <c r="AE21" s="279">
        <v>9</v>
      </c>
    </row>
    <row r="22" spans="1:31" ht="18.75" customHeight="1" x14ac:dyDescent="0.25">
      <c r="A22" s="271" t="s">
        <v>57</v>
      </c>
      <c r="B22" s="633" t="str">
        <f>E13</f>
        <v>Vince Zoárd</v>
      </c>
      <c r="C22" s="633"/>
      <c r="D22" s="635"/>
      <c r="E22" s="635"/>
      <c r="F22" s="635"/>
      <c r="G22" s="635"/>
      <c r="H22" s="632"/>
      <c r="I22" s="632"/>
      <c r="J22" s="634"/>
      <c r="K22" s="634"/>
      <c r="L22" s="215"/>
      <c r="M22" s="215"/>
      <c r="S22" s="279"/>
      <c r="T22" s="279"/>
      <c r="U22" s="279" t="s">
        <v>73</v>
      </c>
      <c r="V22" s="279">
        <v>60</v>
      </c>
      <c r="W22" s="279">
        <v>40</v>
      </c>
      <c r="X22" s="279">
        <v>30</v>
      </c>
      <c r="Y22" s="279">
        <v>20</v>
      </c>
      <c r="Z22" s="279">
        <v>18</v>
      </c>
      <c r="AA22" s="279">
        <v>15</v>
      </c>
      <c r="AB22" s="279">
        <v>12</v>
      </c>
      <c r="AC22" s="279">
        <v>10</v>
      </c>
      <c r="AD22" s="279">
        <v>8</v>
      </c>
      <c r="AE22" s="279">
        <v>6</v>
      </c>
    </row>
    <row r="23" spans="1:31" x14ac:dyDescent="0.25">
      <c r="A23" s="215"/>
      <c r="B23" s="215"/>
      <c r="C23" s="215"/>
      <c r="D23" s="215"/>
      <c r="E23" s="215"/>
      <c r="F23" s="215"/>
      <c r="G23" s="215"/>
      <c r="H23" s="215"/>
      <c r="I23" s="215"/>
      <c r="J23" s="215"/>
      <c r="K23" s="215"/>
      <c r="L23" s="215"/>
      <c r="M23" s="215"/>
      <c r="S23" s="279"/>
      <c r="T23" s="279"/>
      <c r="U23" s="279" t="s">
        <v>74</v>
      </c>
      <c r="V23" s="279">
        <v>40</v>
      </c>
      <c r="W23" s="279">
        <v>25</v>
      </c>
      <c r="X23" s="279">
        <v>18</v>
      </c>
      <c r="Y23" s="279">
        <v>13</v>
      </c>
      <c r="Z23" s="279">
        <v>8</v>
      </c>
      <c r="AA23" s="279">
        <v>7</v>
      </c>
      <c r="AB23" s="279">
        <v>6</v>
      </c>
      <c r="AC23" s="279">
        <v>5</v>
      </c>
      <c r="AD23" s="279">
        <v>4</v>
      </c>
      <c r="AE23" s="279">
        <v>3</v>
      </c>
    </row>
    <row r="24" spans="1:31" x14ac:dyDescent="0.25">
      <c r="A24" s="215"/>
      <c r="B24" s="215"/>
      <c r="C24" s="215"/>
      <c r="D24" s="215"/>
      <c r="E24" s="215"/>
      <c r="F24" s="215"/>
      <c r="G24" s="215"/>
      <c r="H24" s="215"/>
      <c r="I24" s="215"/>
      <c r="J24" s="215"/>
      <c r="K24" s="215"/>
      <c r="L24" s="215"/>
      <c r="M24" s="215"/>
      <c r="S24" s="279"/>
      <c r="T24" s="279"/>
      <c r="U24" s="279" t="s">
        <v>75</v>
      </c>
      <c r="V24" s="279">
        <v>25</v>
      </c>
      <c r="W24" s="279">
        <v>15</v>
      </c>
      <c r="X24" s="279">
        <v>13</v>
      </c>
      <c r="Y24" s="279">
        <v>7</v>
      </c>
      <c r="Z24" s="279">
        <v>6</v>
      </c>
      <c r="AA24" s="279">
        <v>5</v>
      </c>
      <c r="AB24" s="279">
        <v>4</v>
      </c>
      <c r="AC24" s="279">
        <v>3</v>
      </c>
      <c r="AD24" s="279">
        <v>2</v>
      </c>
      <c r="AE24" s="279">
        <v>1</v>
      </c>
    </row>
    <row r="25" spans="1:31" x14ac:dyDescent="0.25">
      <c r="A25" s="215"/>
      <c r="B25" s="215"/>
      <c r="C25" s="272" t="s">
        <v>59</v>
      </c>
      <c r="D25" s="273" t="s">
        <v>65</v>
      </c>
      <c r="E25" s="273" t="s">
        <v>60</v>
      </c>
      <c r="F25" s="215"/>
      <c r="G25" s="215"/>
      <c r="H25" s="215"/>
      <c r="I25" s="215"/>
      <c r="J25" s="215"/>
      <c r="K25" s="215"/>
      <c r="L25" s="215"/>
      <c r="M25" s="215"/>
      <c r="S25" s="279"/>
      <c r="T25" s="279"/>
      <c r="U25" s="279" t="s">
        <v>80</v>
      </c>
      <c r="V25" s="279">
        <v>15</v>
      </c>
      <c r="W25" s="279">
        <v>10</v>
      </c>
      <c r="X25" s="279">
        <v>8</v>
      </c>
      <c r="Y25" s="279">
        <v>4</v>
      </c>
      <c r="Z25" s="279">
        <v>3</v>
      </c>
      <c r="AA25" s="279">
        <v>2</v>
      </c>
      <c r="AB25" s="279">
        <v>1</v>
      </c>
      <c r="AC25" s="279">
        <v>0</v>
      </c>
      <c r="AD25" s="279">
        <v>0</v>
      </c>
      <c r="AE25" s="279">
        <v>0</v>
      </c>
    </row>
    <row r="26" spans="1:31" x14ac:dyDescent="0.25">
      <c r="A26" s="215"/>
      <c r="B26" s="215"/>
      <c r="C26" s="274" t="s">
        <v>66</v>
      </c>
      <c r="D26" s="275" t="s">
        <v>61</v>
      </c>
      <c r="E26" s="275" t="s">
        <v>62</v>
      </c>
      <c r="F26" s="215"/>
      <c r="G26" s="215"/>
      <c r="H26" s="215"/>
      <c r="I26" s="215"/>
      <c r="J26" s="215"/>
      <c r="K26" s="215"/>
      <c r="L26" s="215"/>
      <c r="M26" s="215"/>
      <c r="S26" s="279"/>
      <c r="T26" s="279"/>
      <c r="U26" s="279" t="s">
        <v>76</v>
      </c>
      <c r="V26" s="279">
        <v>10</v>
      </c>
      <c r="W26" s="279">
        <v>6</v>
      </c>
      <c r="X26" s="279">
        <v>4</v>
      </c>
      <c r="Y26" s="279">
        <v>2</v>
      </c>
      <c r="Z26" s="279">
        <v>1</v>
      </c>
      <c r="AA26" s="279">
        <v>0</v>
      </c>
      <c r="AB26" s="279">
        <v>0</v>
      </c>
      <c r="AC26" s="279">
        <v>0</v>
      </c>
      <c r="AD26" s="279">
        <v>0</v>
      </c>
      <c r="AE26" s="279">
        <v>0</v>
      </c>
    </row>
    <row r="27" spans="1:31" x14ac:dyDescent="0.25">
      <c r="A27" s="215"/>
      <c r="B27" s="215"/>
      <c r="C27" s="276" t="s">
        <v>67</v>
      </c>
      <c r="D27" s="277" t="s">
        <v>63</v>
      </c>
      <c r="E27" s="277" t="s">
        <v>64</v>
      </c>
      <c r="F27" s="215"/>
      <c r="G27" s="215"/>
      <c r="H27" s="215"/>
      <c r="I27" s="215"/>
      <c r="J27" s="215"/>
      <c r="K27" s="215"/>
      <c r="L27" s="215"/>
      <c r="M27" s="215"/>
      <c r="S27" s="279"/>
      <c r="T27" s="279"/>
      <c r="U27" s="279" t="s">
        <v>77</v>
      </c>
      <c r="V27" s="279">
        <v>3</v>
      </c>
      <c r="W27" s="279">
        <v>2</v>
      </c>
      <c r="X27" s="279">
        <v>1</v>
      </c>
      <c r="Y27" s="279">
        <v>0</v>
      </c>
      <c r="Z27" s="279">
        <v>0</v>
      </c>
      <c r="AA27" s="279">
        <v>0</v>
      </c>
      <c r="AB27" s="279">
        <v>0</v>
      </c>
      <c r="AC27" s="279">
        <v>0</v>
      </c>
      <c r="AD27" s="279">
        <v>0</v>
      </c>
      <c r="AE27" s="279">
        <v>0</v>
      </c>
    </row>
    <row r="28" spans="1:31" x14ac:dyDescent="0.25">
      <c r="A28" s="215"/>
      <c r="B28" s="215"/>
      <c r="C28" s="215"/>
      <c r="D28" s="215"/>
      <c r="E28" s="215"/>
      <c r="F28" s="215"/>
      <c r="G28" s="215"/>
      <c r="H28" s="215"/>
      <c r="I28" s="215"/>
      <c r="J28" s="215"/>
      <c r="K28" s="215"/>
      <c r="L28" s="215"/>
      <c r="M28" s="215"/>
    </row>
    <row r="29" spans="1:31" x14ac:dyDescent="0.25">
      <c r="A29" s="215"/>
      <c r="B29" s="215"/>
      <c r="C29" s="215"/>
      <c r="D29" s="215"/>
      <c r="E29" s="215"/>
      <c r="F29" s="215"/>
      <c r="G29" s="215"/>
      <c r="H29" s="215"/>
      <c r="I29" s="215"/>
      <c r="J29" s="215"/>
      <c r="K29" s="215"/>
      <c r="L29" s="215"/>
      <c r="M29" s="215"/>
    </row>
    <row r="30" spans="1:31" x14ac:dyDescent="0.25">
      <c r="A30" s="215"/>
      <c r="B30" s="215"/>
      <c r="C30" s="215"/>
      <c r="D30" s="215"/>
      <c r="E30" s="215"/>
      <c r="F30" s="215"/>
      <c r="G30" s="215"/>
      <c r="H30" s="215"/>
      <c r="I30" s="215"/>
      <c r="J30" s="215"/>
      <c r="K30" s="215"/>
      <c r="L30" s="215"/>
      <c r="M30" s="215"/>
    </row>
    <row r="31" spans="1:31" x14ac:dyDescent="0.25">
      <c r="A31" s="215"/>
      <c r="B31" s="215"/>
      <c r="C31" s="215"/>
      <c r="D31" s="215"/>
      <c r="E31" s="215"/>
      <c r="F31" s="215"/>
      <c r="G31" s="215"/>
      <c r="H31" s="215"/>
      <c r="I31" s="215"/>
      <c r="J31" s="215"/>
      <c r="K31" s="215"/>
      <c r="L31" s="215"/>
      <c r="M31" s="215"/>
    </row>
    <row r="32" spans="1:31" x14ac:dyDescent="0.25">
      <c r="A32" s="215"/>
      <c r="B32" s="215"/>
      <c r="C32" s="215"/>
      <c r="D32" s="215"/>
      <c r="E32" s="215"/>
      <c r="F32" s="215"/>
      <c r="G32" s="215"/>
      <c r="H32" s="215"/>
      <c r="I32" s="215"/>
      <c r="J32" s="215"/>
      <c r="K32" s="215"/>
      <c r="L32" s="193"/>
      <c r="M32" s="215"/>
    </row>
    <row r="33" spans="1:13" x14ac:dyDescent="0.25">
      <c r="A33" s="111" t="s">
        <v>31</v>
      </c>
      <c r="B33" s="112"/>
      <c r="C33" s="158"/>
      <c r="D33" s="248" t="s">
        <v>2</v>
      </c>
      <c r="E33" s="249" t="s">
        <v>33</v>
      </c>
      <c r="F33" s="263"/>
      <c r="G33" s="248" t="s">
        <v>2</v>
      </c>
      <c r="H33" s="249" t="s">
        <v>40</v>
      </c>
      <c r="I33" s="135"/>
      <c r="J33" s="249" t="s">
        <v>41</v>
      </c>
      <c r="K33" s="134" t="s">
        <v>42</v>
      </c>
      <c r="L33" s="33"/>
      <c r="M33" s="263"/>
    </row>
    <row r="34" spans="1:13" x14ac:dyDescent="0.25">
      <c r="A34" s="226" t="s">
        <v>32</v>
      </c>
      <c r="B34" s="227"/>
      <c r="C34" s="229"/>
      <c r="D34" s="250"/>
      <c r="E34" s="636"/>
      <c r="F34" s="636"/>
      <c r="G34" s="257" t="s">
        <v>3</v>
      </c>
      <c r="H34" s="227"/>
      <c r="I34" s="251"/>
      <c r="J34" s="258"/>
      <c r="K34" s="221" t="s">
        <v>34</v>
      </c>
      <c r="L34" s="264"/>
      <c r="M34" s="252"/>
    </row>
    <row r="35" spans="1:13" x14ac:dyDescent="0.25">
      <c r="A35" s="230" t="s">
        <v>39</v>
      </c>
      <c r="B35" s="133"/>
      <c r="C35" s="232"/>
      <c r="D35" s="253"/>
      <c r="E35" s="637"/>
      <c r="F35" s="637"/>
      <c r="G35" s="259" t="s">
        <v>4</v>
      </c>
      <c r="H35" s="80"/>
      <c r="I35" s="219"/>
      <c r="J35" s="81"/>
      <c r="K35" s="261"/>
      <c r="L35" s="193"/>
      <c r="M35" s="256"/>
    </row>
    <row r="36" spans="1:13" x14ac:dyDescent="0.25">
      <c r="A36" s="148"/>
      <c r="B36" s="149"/>
      <c r="C36" s="150"/>
      <c r="D36" s="253"/>
      <c r="E36" s="82"/>
      <c r="F36" s="215"/>
      <c r="G36" s="259" t="s">
        <v>5</v>
      </c>
      <c r="H36" s="80"/>
      <c r="I36" s="219"/>
      <c r="J36" s="81"/>
      <c r="K36" s="221" t="s">
        <v>35</v>
      </c>
      <c r="L36" s="264"/>
      <c r="M36" s="252"/>
    </row>
    <row r="37" spans="1:13" x14ac:dyDescent="0.25">
      <c r="A37" s="124"/>
      <c r="B37" s="91"/>
      <c r="C37" s="125"/>
      <c r="D37" s="253"/>
      <c r="E37" s="82"/>
      <c r="F37" s="215"/>
      <c r="G37" s="259" t="s">
        <v>6</v>
      </c>
      <c r="H37" s="80"/>
      <c r="I37" s="219"/>
      <c r="J37" s="81"/>
      <c r="K37" s="262"/>
      <c r="L37" s="215"/>
      <c r="M37" s="254"/>
    </row>
    <row r="38" spans="1:13" x14ac:dyDescent="0.25">
      <c r="A38" s="137"/>
      <c r="B38" s="151"/>
      <c r="C38" s="157"/>
      <c r="D38" s="253"/>
      <c r="E38" s="82"/>
      <c r="F38" s="215"/>
      <c r="G38" s="259" t="s">
        <v>7</v>
      </c>
      <c r="H38" s="80"/>
      <c r="I38" s="219"/>
      <c r="J38" s="81"/>
      <c r="K38" s="230"/>
      <c r="L38" s="193"/>
      <c r="M38" s="256"/>
    </row>
    <row r="39" spans="1:13" x14ac:dyDescent="0.25">
      <c r="A39" s="138"/>
      <c r="B39" s="22"/>
      <c r="C39" s="125"/>
      <c r="D39" s="253"/>
      <c r="E39" s="82"/>
      <c r="F39" s="215"/>
      <c r="G39" s="259" t="s">
        <v>8</v>
      </c>
      <c r="H39" s="80"/>
      <c r="I39" s="219"/>
      <c r="J39" s="81"/>
      <c r="K39" s="221" t="s">
        <v>27</v>
      </c>
      <c r="L39" s="264"/>
      <c r="M39" s="252"/>
    </row>
    <row r="40" spans="1:13" x14ac:dyDescent="0.25">
      <c r="A40" s="138"/>
      <c r="B40" s="22"/>
      <c r="C40" s="146"/>
      <c r="D40" s="253"/>
      <c r="E40" s="82"/>
      <c r="F40" s="215"/>
      <c r="G40" s="259" t="s">
        <v>9</v>
      </c>
      <c r="H40" s="80"/>
      <c r="I40" s="219"/>
      <c r="J40" s="81"/>
      <c r="K40" s="262"/>
      <c r="L40" s="215"/>
      <c r="M40" s="254"/>
    </row>
    <row r="41" spans="1:13" x14ac:dyDescent="0.25">
      <c r="A41" s="139"/>
      <c r="B41" s="136"/>
      <c r="C41" s="147"/>
      <c r="D41" s="255"/>
      <c r="E41" s="126"/>
      <c r="F41" s="193"/>
      <c r="G41" s="260" t="s">
        <v>10</v>
      </c>
      <c r="H41" s="133"/>
      <c r="I41" s="223"/>
      <c r="J41" s="128"/>
      <c r="K41" s="230" t="str">
        <f>M4</f>
        <v>Sági István</v>
      </c>
      <c r="L41" s="193"/>
      <c r="M41" s="256"/>
    </row>
  </sheetData>
  <mergeCells count="37">
    <mergeCell ref="E35:F35"/>
    <mergeCell ref="B22:C22"/>
    <mergeCell ref="D22:E22"/>
    <mergeCell ref="F22:G22"/>
    <mergeCell ref="H22:I22"/>
    <mergeCell ref="J22:K22"/>
    <mergeCell ref="E34:F34"/>
    <mergeCell ref="B20:C20"/>
    <mergeCell ref="D20:E20"/>
    <mergeCell ref="F20:G20"/>
    <mergeCell ref="H20:I20"/>
    <mergeCell ref="J20:K20"/>
    <mergeCell ref="B21:C21"/>
    <mergeCell ref="D21:E21"/>
    <mergeCell ref="F21:G21"/>
    <mergeCell ref="H21:I21"/>
    <mergeCell ref="J21:K21"/>
    <mergeCell ref="J18:K18"/>
    <mergeCell ref="B19:C19"/>
    <mergeCell ref="D19:E19"/>
    <mergeCell ref="F19:G19"/>
    <mergeCell ref="H19:I19"/>
    <mergeCell ref="J19:K19"/>
    <mergeCell ref="E11:F11"/>
    <mergeCell ref="G11:H11"/>
    <mergeCell ref="E13:F13"/>
    <mergeCell ref="G13:H13"/>
    <mergeCell ref="B18:C18"/>
    <mergeCell ref="D18:E18"/>
    <mergeCell ref="F18:G18"/>
    <mergeCell ref="H18:I18"/>
    <mergeCell ref="A1:F1"/>
    <mergeCell ref="A4:C4"/>
    <mergeCell ref="E7:F7"/>
    <mergeCell ref="G7:H7"/>
    <mergeCell ref="E9:F9"/>
    <mergeCell ref="G9:H9"/>
  </mergeCells>
  <conditionalFormatting sqref="E7 E9 E11 E13">
    <cfRule type="cellIs" dxfId="64" priority="2" stopIfTrue="1" operator="equal">
      <formula>"Bye"</formula>
    </cfRule>
  </conditionalFormatting>
  <printOptions horizontalCentered="1" verticalCentered="1"/>
  <pageMargins left="0" right="0" top="0.98425196850393704" bottom="0.98425196850393704" header="0.51181102362204722" footer="0.51181102362204722"/>
  <pageSetup paperSize="9" scale="95" orientation="portrait" horizontalDpi="1200" verticalDpi="1200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9773EA-8E1F-4FC5-BB03-5D2FF553A130}">
  <sheetPr>
    <tabColor rgb="FFFF0000"/>
  </sheetPr>
  <dimension ref="A1:AE41"/>
  <sheetViews>
    <sheetView workbookViewId="0">
      <selection activeCell="E7" sqref="E7:F7"/>
    </sheetView>
  </sheetViews>
  <sheetFormatPr defaultRowHeight="13.2" x14ac:dyDescent="0.25"/>
  <cols>
    <col min="1" max="1" width="5.44140625" customWidth="1"/>
    <col min="2" max="2" width="4.44140625" customWidth="1"/>
    <col min="3" max="3" width="8.33203125" customWidth="1"/>
    <col min="4" max="4" width="7.109375" customWidth="1"/>
    <col min="5" max="5" width="9.33203125" customWidth="1"/>
    <col min="6" max="6" width="7.109375" customWidth="1"/>
    <col min="7" max="7" width="9.33203125" customWidth="1"/>
    <col min="8" max="8" width="7.109375" customWidth="1"/>
    <col min="9" max="9" width="9.33203125" customWidth="1"/>
    <col min="10" max="10" width="7.88671875" customWidth="1"/>
    <col min="11" max="12" width="8.5546875" customWidth="1"/>
    <col min="13" max="13" width="7.88671875" customWidth="1"/>
    <col min="19" max="31" width="0" hidden="1" customWidth="1"/>
  </cols>
  <sheetData>
    <row r="1" spans="1:31" ht="24.6" x14ac:dyDescent="0.25">
      <c r="A1" s="627" t="str">
        <f>Altalanos!$A$6</f>
        <v>2024/25. DO J-NK-SZ Vármegye</v>
      </c>
      <c r="B1" s="627"/>
      <c r="C1" s="627"/>
      <c r="D1" s="627"/>
      <c r="E1" s="627"/>
      <c r="F1" s="627"/>
      <c r="G1" s="164"/>
      <c r="H1" s="167" t="s">
        <v>38</v>
      </c>
      <c r="I1" s="165"/>
      <c r="J1" s="166"/>
      <c r="L1" s="168"/>
      <c r="M1" s="169"/>
      <c r="N1" s="88"/>
      <c r="V1" s="285" t="e">
        <f>IF(S5=1,CONCATENATE(VLOOKUP(S3,U16:AB27,2)),CONCATENATE(VLOOKUP(S3,U2:AE13,2)))</f>
        <v>#N/A</v>
      </c>
      <c r="W1" s="285" t="e">
        <f>IF(S5=1,CONCATENATE(VLOOKUP(S3,U16:AE27,3)),CONCATENATE(VLOOKUP(S3,U2:AE13,3)))</f>
        <v>#N/A</v>
      </c>
      <c r="X1" s="285" t="e">
        <f>IF(S5=1,CONCATENATE(VLOOKUP(S3,U16:AE27,4)),CONCATENATE(VLOOKUP(S3,U2:AE13,4)))</f>
        <v>#N/A</v>
      </c>
      <c r="Y1" s="285" t="e">
        <f>IF(S5=1,CONCATENATE(VLOOKUP(S3,U16:AE27,5)),CONCATENATE(VLOOKUP(S3,U2:AE13,5)))</f>
        <v>#N/A</v>
      </c>
      <c r="Z1" s="285" t="e">
        <f>IF(S5=1,CONCATENATE(VLOOKUP(S3,U16:AE27,6)),CONCATENATE(VLOOKUP(S3,U2:AE13,6)))</f>
        <v>#N/A</v>
      </c>
      <c r="AA1" s="285" t="e">
        <f>IF(S5=1,CONCATENATE(VLOOKUP(S3,U16:AE27,7)),CONCATENATE(VLOOKUP(S3,U2:AE13,7)))</f>
        <v>#N/A</v>
      </c>
      <c r="AB1" s="285" t="e">
        <f>IF(S5=1,CONCATENATE(VLOOKUP(S3,U16:AE27,8)),CONCATENATE(VLOOKUP(S3,U2:AE13,8)))</f>
        <v>#N/A</v>
      </c>
      <c r="AC1" s="285" t="e">
        <f>IF(S5=1,CONCATENATE(VLOOKUP(S3,U16:AE27,9)),CONCATENATE(VLOOKUP(S3,U2:AE13,9)))</f>
        <v>#N/A</v>
      </c>
      <c r="AD1" s="285" t="e">
        <f>IF(S5=1,CONCATENATE(VLOOKUP(S3,U16:AE27,10)),CONCATENATE(VLOOKUP(S3,U2:AE13,10)))</f>
        <v>#N/A</v>
      </c>
      <c r="AE1" s="285" t="e">
        <f>IF(S5=1,CONCATENATE(VLOOKUP(S3,U16:AE27,11)),CONCATENATE(VLOOKUP(S3,U2:AE13,11)))</f>
        <v>#N/A</v>
      </c>
    </row>
    <row r="2" spans="1:31" x14ac:dyDescent="0.25">
      <c r="A2" s="170" t="s">
        <v>37</v>
      </c>
      <c r="B2" s="171"/>
      <c r="C2" s="171"/>
      <c r="D2" s="171"/>
      <c r="E2" s="304" t="s">
        <v>307</v>
      </c>
      <c r="F2" s="171"/>
      <c r="G2" s="172"/>
      <c r="H2" s="173"/>
      <c r="I2" s="173"/>
      <c r="J2" s="174"/>
      <c r="K2" s="168"/>
      <c r="L2" s="168"/>
      <c r="M2" s="168"/>
      <c r="N2" s="89"/>
      <c r="S2" s="280"/>
      <c r="T2" s="279"/>
      <c r="U2" s="279" t="s">
        <v>50</v>
      </c>
      <c r="V2" s="273">
        <v>150</v>
      </c>
      <c r="W2" s="273">
        <v>120</v>
      </c>
      <c r="X2" s="273">
        <v>100</v>
      </c>
      <c r="Y2" s="273">
        <v>80</v>
      </c>
      <c r="Z2" s="273">
        <v>70</v>
      </c>
      <c r="AA2" s="273">
        <v>60</v>
      </c>
      <c r="AB2" s="273">
        <v>55</v>
      </c>
      <c r="AC2" s="273">
        <v>50</v>
      </c>
      <c r="AD2" s="273">
        <v>45</v>
      </c>
      <c r="AE2" s="273">
        <v>40</v>
      </c>
    </row>
    <row r="3" spans="1:31" x14ac:dyDescent="0.25">
      <c r="A3" s="50" t="s">
        <v>19</v>
      </c>
      <c r="B3" s="50"/>
      <c r="C3" s="50"/>
      <c r="D3" s="50"/>
      <c r="E3" s="50" t="s">
        <v>16</v>
      </c>
      <c r="F3" s="50"/>
      <c r="G3" s="50"/>
      <c r="H3" s="50" t="s">
        <v>24</v>
      </c>
      <c r="I3" s="50"/>
      <c r="J3" s="90"/>
      <c r="K3" s="50"/>
      <c r="L3" s="51"/>
      <c r="M3" s="51" t="s">
        <v>25</v>
      </c>
      <c r="N3" s="241"/>
      <c r="S3" s="279">
        <f>IF(H4="OB","A",IF(H4="IX","W",H4))</f>
        <v>0</v>
      </c>
      <c r="T3" s="279"/>
      <c r="U3" s="279" t="s">
        <v>68</v>
      </c>
      <c r="V3" s="273">
        <v>120</v>
      </c>
      <c r="W3" s="273">
        <v>90</v>
      </c>
      <c r="X3" s="273">
        <v>65</v>
      </c>
      <c r="Y3" s="273">
        <v>55</v>
      </c>
      <c r="Z3" s="273">
        <v>50</v>
      </c>
      <c r="AA3" s="273">
        <v>45</v>
      </c>
      <c r="AB3" s="273">
        <v>40</v>
      </c>
      <c r="AC3" s="273">
        <v>35</v>
      </c>
      <c r="AD3" s="273">
        <v>25</v>
      </c>
      <c r="AE3" s="273">
        <v>20</v>
      </c>
    </row>
    <row r="4" spans="1:31" ht="13.8" thickBot="1" x14ac:dyDescent="0.3">
      <c r="A4" s="628">
        <f>Altalanos!$A$10</f>
        <v>45776</v>
      </c>
      <c r="B4" s="628"/>
      <c r="C4" s="628"/>
      <c r="D4" s="175"/>
      <c r="E4" s="176" t="str">
        <f>Altalanos!$C$10</f>
        <v>Jászberény</v>
      </c>
      <c r="F4" s="176"/>
      <c r="G4" s="176"/>
      <c r="H4" s="179"/>
      <c r="I4" s="176"/>
      <c r="J4" s="178"/>
      <c r="K4" s="179"/>
      <c r="L4" s="282"/>
      <c r="M4" s="181" t="str">
        <f>Altalanos!$E$10</f>
        <v>Sági István</v>
      </c>
      <c r="N4" s="242"/>
      <c r="S4" s="279"/>
      <c r="T4" s="279"/>
      <c r="U4" s="279" t="s">
        <v>69</v>
      </c>
      <c r="V4" s="273">
        <v>90</v>
      </c>
      <c r="W4" s="273">
        <v>60</v>
      </c>
      <c r="X4" s="273">
        <v>45</v>
      </c>
      <c r="Y4" s="273">
        <v>34</v>
      </c>
      <c r="Z4" s="273">
        <v>27</v>
      </c>
      <c r="AA4" s="273">
        <v>22</v>
      </c>
      <c r="AB4" s="273">
        <v>18</v>
      </c>
      <c r="AC4" s="273">
        <v>15</v>
      </c>
      <c r="AD4" s="273">
        <v>12</v>
      </c>
      <c r="AE4" s="273">
        <v>9</v>
      </c>
    </row>
    <row r="5" spans="1:31" x14ac:dyDescent="0.25">
      <c r="A5" s="33"/>
      <c r="B5" s="33" t="s">
        <v>36</v>
      </c>
      <c r="C5" s="237" t="s">
        <v>48</v>
      </c>
      <c r="D5" s="33" t="s">
        <v>31</v>
      </c>
      <c r="E5" s="33" t="s">
        <v>53</v>
      </c>
      <c r="F5" s="33"/>
      <c r="G5" s="33" t="s">
        <v>23</v>
      </c>
      <c r="H5" s="33"/>
      <c r="I5" s="33" t="s">
        <v>26</v>
      </c>
      <c r="J5" s="33"/>
      <c r="K5" s="266" t="s">
        <v>54</v>
      </c>
      <c r="L5" s="266" t="s">
        <v>55</v>
      </c>
      <c r="M5" s="266" t="s">
        <v>56</v>
      </c>
      <c r="S5" s="279">
        <f>IF(OR(Altalanos!$A$8="F1",Altalanos!$A$8="F2",Altalanos!$A$8="N1",Altalanos!$A$8="N2"),1,2)</f>
        <v>2</v>
      </c>
      <c r="T5" s="279"/>
      <c r="U5" s="279" t="s">
        <v>70</v>
      </c>
      <c r="V5" s="273">
        <v>60</v>
      </c>
      <c r="W5" s="273">
        <v>40</v>
      </c>
      <c r="X5" s="273">
        <v>30</v>
      </c>
      <c r="Y5" s="273">
        <v>20</v>
      </c>
      <c r="Z5" s="273">
        <v>18</v>
      </c>
      <c r="AA5" s="273">
        <v>15</v>
      </c>
      <c r="AB5" s="273">
        <v>12</v>
      </c>
      <c r="AC5" s="273">
        <v>10</v>
      </c>
      <c r="AD5" s="273">
        <v>8</v>
      </c>
      <c r="AE5" s="273">
        <v>6</v>
      </c>
    </row>
    <row r="6" spans="1:31" x14ac:dyDescent="0.25">
      <c r="A6" s="215"/>
      <c r="B6" s="215"/>
      <c r="C6" s="265"/>
      <c r="D6" s="215"/>
      <c r="E6" s="215"/>
      <c r="F6" s="215"/>
      <c r="G6" s="215"/>
      <c r="H6" s="215"/>
      <c r="I6" s="215"/>
      <c r="J6" s="215"/>
      <c r="K6" s="215"/>
      <c r="L6" s="215"/>
      <c r="M6" s="215"/>
      <c r="S6" s="279"/>
      <c r="T6" s="279"/>
      <c r="U6" s="279" t="s">
        <v>71</v>
      </c>
      <c r="V6" s="273">
        <v>40</v>
      </c>
      <c r="W6" s="273">
        <v>25</v>
      </c>
      <c r="X6" s="273">
        <v>18</v>
      </c>
      <c r="Y6" s="273">
        <v>13</v>
      </c>
      <c r="Z6" s="273">
        <v>10</v>
      </c>
      <c r="AA6" s="273">
        <v>8</v>
      </c>
      <c r="AB6" s="273">
        <v>6</v>
      </c>
      <c r="AC6" s="273">
        <v>5</v>
      </c>
      <c r="AD6" s="273">
        <v>4</v>
      </c>
      <c r="AE6" s="273">
        <v>3</v>
      </c>
    </row>
    <row r="7" spans="1:31" x14ac:dyDescent="0.25">
      <c r="A7" s="244" t="s">
        <v>50</v>
      </c>
      <c r="B7" s="267"/>
      <c r="C7" s="269" t="str">
        <f>IF($B7="","",VLOOKUP($B7,#REF!,5))</f>
        <v/>
      </c>
      <c r="D7" s="269" t="str">
        <f>IF($B7="","",VLOOKUP($B7,#REF!,15))</f>
        <v/>
      </c>
      <c r="E7" s="629" t="s">
        <v>128</v>
      </c>
      <c r="F7" s="630"/>
      <c r="G7" s="630" t="str">
        <f>IF($B7="","",VLOOKUP($B7,#REF!,3))</f>
        <v/>
      </c>
      <c r="H7" s="630"/>
      <c r="I7" s="346" t="s">
        <v>301</v>
      </c>
      <c r="J7" s="215"/>
      <c r="K7" s="286"/>
      <c r="L7" s="281" t="str">
        <f>IF(K7="","",CONCATENATE(VLOOKUP($S$3,$V$1:$AE$1,K7)," pont"))</f>
        <v/>
      </c>
      <c r="M7" s="287"/>
      <c r="S7" s="279"/>
      <c r="T7" s="279"/>
      <c r="U7" s="279" t="s">
        <v>72</v>
      </c>
      <c r="V7" s="273">
        <v>25</v>
      </c>
      <c r="W7" s="273">
        <v>15</v>
      </c>
      <c r="X7" s="273">
        <v>13</v>
      </c>
      <c r="Y7" s="273">
        <v>8</v>
      </c>
      <c r="Z7" s="273">
        <v>6</v>
      </c>
      <c r="AA7" s="273">
        <v>4</v>
      </c>
      <c r="AB7" s="273">
        <v>3</v>
      </c>
      <c r="AC7" s="273">
        <v>2</v>
      </c>
      <c r="AD7" s="273">
        <v>1</v>
      </c>
      <c r="AE7" s="273">
        <v>0</v>
      </c>
    </row>
    <row r="8" spans="1:31" x14ac:dyDescent="0.25">
      <c r="A8" s="244"/>
      <c r="B8" s="268"/>
      <c r="C8" s="270"/>
      <c r="D8" s="270"/>
      <c r="E8" s="270"/>
      <c r="F8" s="270"/>
      <c r="G8" s="270"/>
      <c r="H8" s="270"/>
      <c r="I8" s="270"/>
      <c r="J8" s="215"/>
      <c r="K8" s="244"/>
      <c r="L8" s="244"/>
      <c r="M8" s="288"/>
      <c r="S8" s="279"/>
      <c r="T8" s="279"/>
      <c r="U8" s="279" t="s">
        <v>73</v>
      </c>
      <c r="V8" s="273">
        <v>15</v>
      </c>
      <c r="W8" s="273">
        <v>10</v>
      </c>
      <c r="X8" s="273">
        <v>7</v>
      </c>
      <c r="Y8" s="273">
        <v>5</v>
      </c>
      <c r="Z8" s="273">
        <v>4</v>
      </c>
      <c r="AA8" s="273">
        <v>3</v>
      </c>
      <c r="AB8" s="273">
        <v>2</v>
      </c>
      <c r="AC8" s="273">
        <v>1</v>
      </c>
      <c r="AD8" s="273">
        <v>0</v>
      </c>
      <c r="AE8" s="273">
        <v>0</v>
      </c>
    </row>
    <row r="9" spans="1:31" x14ac:dyDescent="0.25">
      <c r="A9" s="244" t="s">
        <v>51</v>
      </c>
      <c r="B9" s="267"/>
      <c r="C9" s="269" t="str">
        <f>IF($B9="","",VLOOKUP($B9,#REF!,5))</f>
        <v/>
      </c>
      <c r="D9" s="269" t="str">
        <f>IF($B9="","",VLOOKUP($B9,#REF!,15))</f>
        <v/>
      </c>
      <c r="E9" s="629" t="s">
        <v>277</v>
      </c>
      <c r="F9" s="630"/>
      <c r="G9" s="630" t="str">
        <f>IF($B9="","",VLOOKUP($B9,#REF!,3))</f>
        <v/>
      </c>
      <c r="H9" s="630"/>
      <c r="I9" s="346" t="s">
        <v>296</v>
      </c>
      <c r="J9" s="215"/>
      <c r="K9" s="286"/>
      <c r="L9" s="281" t="str">
        <f>IF(K9="","",CONCATENATE(VLOOKUP($S$3,$V$1:$AE$1,K9)," pont"))</f>
        <v/>
      </c>
      <c r="M9" s="287"/>
      <c r="S9" s="279"/>
      <c r="T9" s="279"/>
      <c r="U9" s="279" t="s">
        <v>74</v>
      </c>
      <c r="V9" s="273">
        <v>10</v>
      </c>
      <c r="W9" s="273">
        <v>6</v>
      </c>
      <c r="X9" s="273">
        <v>4</v>
      </c>
      <c r="Y9" s="273">
        <v>2</v>
      </c>
      <c r="Z9" s="273">
        <v>1</v>
      </c>
      <c r="AA9" s="273">
        <v>0</v>
      </c>
      <c r="AB9" s="273">
        <v>0</v>
      </c>
      <c r="AC9" s="273">
        <v>0</v>
      </c>
      <c r="AD9" s="273">
        <v>0</v>
      </c>
      <c r="AE9" s="273">
        <v>0</v>
      </c>
    </row>
    <row r="10" spans="1:31" x14ac:dyDescent="0.25">
      <c r="A10" s="244"/>
      <c r="B10" s="268"/>
      <c r="C10" s="270"/>
      <c r="D10" s="270"/>
      <c r="E10" s="270"/>
      <c r="F10" s="270"/>
      <c r="G10" s="270"/>
      <c r="H10" s="270"/>
      <c r="I10" s="270"/>
      <c r="J10" s="215"/>
      <c r="K10" s="244"/>
      <c r="L10" s="244"/>
      <c r="M10" s="288"/>
      <c r="S10" s="279"/>
      <c r="T10" s="279"/>
      <c r="U10" s="279" t="s">
        <v>75</v>
      </c>
      <c r="V10" s="273">
        <v>6</v>
      </c>
      <c r="W10" s="273">
        <v>3</v>
      </c>
      <c r="X10" s="273">
        <v>2</v>
      </c>
      <c r="Y10" s="273">
        <v>1</v>
      </c>
      <c r="Z10" s="273">
        <v>0</v>
      </c>
      <c r="AA10" s="273">
        <v>0</v>
      </c>
      <c r="AB10" s="273">
        <v>0</v>
      </c>
      <c r="AC10" s="273">
        <v>0</v>
      </c>
      <c r="AD10" s="273">
        <v>0</v>
      </c>
      <c r="AE10" s="273">
        <v>0</v>
      </c>
    </row>
    <row r="11" spans="1:31" x14ac:dyDescent="0.25">
      <c r="A11" s="244" t="s">
        <v>52</v>
      </c>
      <c r="B11" s="267"/>
      <c r="C11" s="269" t="str">
        <f>IF($B11="","",VLOOKUP($B11,#REF!,5))</f>
        <v/>
      </c>
      <c r="D11" s="269" t="str">
        <f>IF($B11="","",VLOOKUP($B11,#REF!,15))</f>
        <v/>
      </c>
      <c r="E11" s="629" t="s">
        <v>279</v>
      </c>
      <c r="F11" s="630"/>
      <c r="G11" s="630" t="str">
        <f>IF($B11="","",VLOOKUP($B11,#REF!,3))</f>
        <v/>
      </c>
      <c r="H11" s="630"/>
      <c r="I11" s="346" t="s">
        <v>203</v>
      </c>
      <c r="J11" s="215"/>
      <c r="K11" s="286"/>
      <c r="L11" s="281" t="str">
        <f>IF(K11="","",CONCATENATE(VLOOKUP($S$3,$V$1:$AE$1,K11)," pont"))</f>
        <v/>
      </c>
      <c r="M11" s="287"/>
      <c r="S11" s="279"/>
      <c r="T11" s="279"/>
      <c r="U11" s="279" t="s">
        <v>80</v>
      </c>
      <c r="V11" s="273">
        <v>3</v>
      </c>
      <c r="W11" s="273">
        <v>2</v>
      </c>
      <c r="X11" s="273">
        <v>1</v>
      </c>
      <c r="Y11" s="273">
        <v>0</v>
      </c>
      <c r="Z11" s="273">
        <v>0</v>
      </c>
      <c r="AA11" s="273">
        <v>0</v>
      </c>
      <c r="AB11" s="273">
        <v>0</v>
      </c>
      <c r="AC11" s="273">
        <v>0</v>
      </c>
      <c r="AD11" s="273">
        <v>0</v>
      </c>
      <c r="AE11" s="273">
        <v>0</v>
      </c>
    </row>
    <row r="12" spans="1:31" x14ac:dyDescent="0.25">
      <c r="A12" s="244"/>
      <c r="B12" s="268"/>
      <c r="C12" s="270"/>
      <c r="D12" s="270"/>
      <c r="E12" s="270"/>
      <c r="F12" s="270"/>
      <c r="G12" s="270"/>
      <c r="H12" s="270"/>
      <c r="I12" s="270"/>
      <c r="J12" s="215"/>
      <c r="K12" s="265"/>
      <c r="L12" s="265"/>
      <c r="M12" s="288"/>
      <c r="S12" s="279"/>
      <c r="T12" s="279"/>
      <c r="U12" s="279" t="s">
        <v>76</v>
      </c>
      <c r="V12" s="284">
        <v>0</v>
      </c>
      <c r="W12" s="284">
        <v>0</v>
      </c>
      <c r="X12" s="284">
        <v>0</v>
      </c>
      <c r="Y12" s="284">
        <v>0</v>
      </c>
      <c r="Z12" s="284">
        <v>0</v>
      </c>
      <c r="AA12" s="284">
        <v>0</v>
      </c>
      <c r="AB12" s="284">
        <v>0</v>
      </c>
      <c r="AC12" s="284">
        <v>0</v>
      </c>
      <c r="AD12" s="284">
        <v>0</v>
      </c>
      <c r="AE12" s="284">
        <v>0</v>
      </c>
    </row>
    <row r="13" spans="1:31" x14ac:dyDescent="0.25">
      <c r="A13" s="244" t="s">
        <v>57</v>
      </c>
      <c r="B13" s="267"/>
      <c r="C13" s="269" t="str">
        <f>IF($B13="","",VLOOKUP($B13,#REF!,5))</f>
        <v/>
      </c>
      <c r="D13" s="269" t="str">
        <f>IF($B13="","",VLOOKUP($B13,#REF!,15))</f>
        <v/>
      </c>
      <c r="E13" s="629" t="s">
        <v>280</v>
      </c>
      <c r="F13" s="630"/>
      <c r="G13" s="630" t="str">
        <f>IF($B13="","",VLOOKUP($B13,#REF!,3))</f>
        <v/>
      </c>
      <c r="H13" s="630"/>
      <c r="I13" s="346" t="s">
        <v>308</v>
      </c>
      <c r="J13" s="215"/>
      <c r="K13" s="286"/>
      <c r="L13" s="281" t="str">
        <f>IF(K13="","",CONCATENATE(VLOOKUP($S$3,$V$1:$AE$1,K13)," pont"))</f>
        <v/>
      </c>
      <c r="M13" s="287"/>
      <c r="S13" s="279"/>
      <c r="T13" s="279"/>
      <c r="U13" s="279" t="s">
        <v>77</v>
      </c>
      <c r="V13" s="284">
        <v>0</v>
      </c>
      <c r="W13" s="284">
        <v>0</v>
      </c>
      <c r="X13" s="284">
        <v>0</v>
      </c>
      <c r="Y13" s="284">
        <v>0</v>
      </c>
      <c r="Z13" s="284">
        <v>0</v>
      </c>
      <c r="AA13" s="284">
        <v>0</v>
      </c>
      <c r="AB13" s="284">
        <v>0</v>
      </c>
      <c r="AC13" s="284">
        <v>0</v>
      </c>
      <c r="AD13" s="284">
        <v>0</v>
      </c>
      <c r="AE13" s="284">
        <v>0</v>
      </c>
    </row>
    <row r="14" spans="1:31" x14ac:dyDescent="0.25">
      <c r="A14" s="215"/>
      <c r="B14" s="215"/>
      <c r="C14" s="215"/>
      <c r="D14" s="215"/>
      <c r="E14" s="215"/>
      <c r="F14" s="215"/>
      <c r="G14" s="215"/>
      <c r="H14" s="215"/>
      <c r="I14" s="215"/>
      <c r="J14" s="215"/>
      <c r="K14" s="215"/>
      <c r="L14" s="215"/>
      <c r="M14" s="215"/>
      <c r="S14" s="279"/>
      <c r="T14" s="279"/>
      <c r="U14" s="279"/>
      <c r="V14" s="279"/>
      <c r="W14" s="279"/>
      <c r="X14" s="279"/>
      <c r="Y14" s="279"/>
      <c r="Z14" s="279"/>
      <c r="AA14" s="279"/>
      <c r="AB14" s="279"/>
      <c r="AC14" s="279"/>
      <c r="AD14" s="279"/>
      <c r="AE14" s="279"/>
    </row>
    <row r="15" spans="1:31" x14ac:dyDescent="0.25">
      <c r="A15" s="215"/>
      <c r="B15" s="215"/>
      <c r="C15" s="215"/>
      <c r="D15" s="215"/>
      <c r="E15" s="215"/>
      <c r="F15" s="215"/>
      <c r="G15" s="215"/>
      <c r="H15" s="215"/>
      <c r="I15" s="215"/>
      <c r="J15" s="215"/>
      <c r="K15" s="215"/>
      <c r="L15" s="215"/>
      <c r="M15" s="215"/>
      <c r="S15" s="279"/>
      <c r="T15" s="279"/>
      <c r="U15" s="279"/>
      <c r="V15" s="279"/>
      <c r="W15" s="279"/>
      <c r="X15" s="279"/>
      <c r="Y15" s="279"/>
      <c r="Z15" s="279"/>
      <c r="AA15" s="279"/>
      <c r="AB15" s="279"/>
      <c r="AC15" s="279"/>
      <c r="AD15" s="279"/>
      <c r="AE15" s="279"/>
    </row>
    <row r="16" spans="1:31" x14ac:dyDescent="0.25">
      <c r="A16" s="215"/>
      <c r="B16" s="215"/>
      <c r="C16" s="215"/>
      <c r="D16" s="215"/>
      <c r="E16" s="215"/>
      <c r="F16" s="215"/>
      <c r="G16" s="215"/>
      <c r="H16" s="215"/>
      <c r="I16" s="215"/>
      <c r="J16" s="215"/>
      <c r="K16" s="215"/>
      <c r="L16" s="215"/>
      <c r="M16" s="215"/>
      <c r="S16" s="279"/>
      <c r="T16" s="279"/>
      <c r="U16" s="279" t="s">
        <v>50</v>
      </c>
      <c r="V16" s="279">
        <v>300</v>
      </c>
      <c r="W16" s="279">
        <v>250</v>
      </c>
      <c r="X16" s="279">
        <v>220</v>
      </c>
      <c r="Y16" s="279">
        <v>180</v>
      </c>
      <c r="Z16" s="279">
        <v>160</v>
      </c>
      <c r="AA16" s="279">
        <v>150</v>
      </c>
      <c r="AB16" s="279">
        <v>140</v>
      </c>
      <c r="AC16" s="279">
        <v>130</v>
      </c>
      <c r="AD16" s="279">
        <v>120</v>
      </c>
      <c r="AE16" s="279">
        <v>110</v>
      </c>
    </row>
    <row r="17" spans="1:31" x14ac:dyDescent="0.25">
      <c r="A17" s="215"/>
      <c r="B17" s="215"/>
      <c r="C17" s="215"/>
      <c r="D17" s="215"/>
      <c r="E17" s="215"/>
      <c r="F17" s="215"/>
      <c r="G17" s="215"/>
      <c r="H17" s="215"/>
      <c r="I17" s="215"/>
      <c r="J17" s="215"/>
      <c r="K17" s="215"/>
      <c r="L17" s="215"/>
      <c r="M17" s="215"/>
      <c r="S17" s="279"/>
      <c r="T17" s="279"/>
      <c r="U17" s="279" t="s">
        <v>68</v>
      </c>
      <c r="V17" s="279">
        <v>250</v>
      </c>
      <c r="W17" s="279">
        <v>200</v>
      </c>
      <c r="X17" s="279">
        <v>160</v>
      </c>
      <c r="Y17" s="279">
        <v>140</v>
      </c>
      <c r="Z17" s="279">
        <v>120</v>
      </c>
      <c r="AA17" s="279">
        <v>110</v>
      </c>
      <c r="AB17" s="279">
        <v>100</v>
      </c>
      <c r="AC17" s="279">
        <v>90</v>
      </c>
      <c r="AD17" s="279">
        <v>80</v>
      </c>
      <c r="AE17" s="279">
        <v>70</v>
      </c>
    </row>
    <row r="18" spans="1:31" ht="18.75" customHeight="1" x14ac:dyDescent="0.25">
      <c r="A18" s="215"/>
      <c r="B18" s="631"/>
      <c r="C18" s="631"/>
      <c r="D18" s="632" t="str">
        <f>E7</f>
        <v>Szabó Kata</v>
      </c>
      <c r="E18" s="632"/>
      <c r="F18" s="632" t="str">
        <f>E9</f>
        <v>Petrovics Anna</v>
      </c>
      <c r="G18" s="632"/>
      <c r="H18" s="632" t="str">
        <f>E11</f>
        <v>Csató Judit</v>
      </c>
      <c r="I18" s="632"/>
      <c r="J18" s="632" t="str">
        <f>E13</f>
        <v>Jovanov Liza</v>
      </c>
      <c r="K18" s="632"/>
      <c r="L18" s="215"/>
      <c r="M18" s="215"/>
      <c r="S18" s="279"/>
      <c r="T18" s="279"/>
      <c r="U18" s="279" t="s">
        <v>69</v>
      </c>
      <c r="V18" s="279">
        <v>200</v>
      </c>
      <c r="W18" s="279">
        <v>150</v>
      </c>
      <c r="X18" s="279">
        <v>130</v>
      </c>
      <c r="Y18" s="279">
        <v>110</v>
      </c>
      <c r="Z18" s="279">
        <v>95</v>
      </c>
      <c r="AA18" s="279">
        <v>80</v>
      </c>
      <c r="AB18" s="279">
        <v>70</v>
      </c>
      <c r="AC18" s="279">
        <v>60</v>
      </c>
      <c r="AD18" s="279">
        <v>55</v>
      </c>
      <c r="AE18" s="279">
        <v>50</v>
      </c>
    </row>
    <row r="19" spans="1:31" ht="18.75" customHeight="1" x14ac:dyDescent="0.25">
      <c r="A19" s="271" t="s">
        <v>50</v>
      </c>
      <c r="B19" s="633" t="str">
        <f>E7</f>
        <v>Szabó Kata</v>
      </c>
      <c r="C19" s="633"/>
      <c r="D19" s="634"/>
      <c r="E19" s="634"/>
      <c r="F19" s="635"/>
      <c r="G19" s="635"/>
      <c r="H19" s="635"/>
      <c r="I19" s="635"/>
      <c r="J19" s="632"/>
      <c r="K19" s="632"/>
      <c r="L19" s="215"/>
      <c r="M19" s="215"/>
      <c r="S19" s="279"/>
      <c r="T19" s="279"/>
      <c r="U19" s="279" t="s">
        <v>70</v>
      </c>
      <c r="V19" s="279">
        <v>150</v>
      </c>
      <c r="W19" s="279">
        <v>120</v>
      </c>
      <c r="X19" s="279">
        <v>100</v>
      </c>
      <c r="Y19" s="279">
        <v>80</v>
      </c>
      <c r="Z19" s="279">
        <v>70</v>
      </c>
      <c r="AA19" s="279">
        <v>60</v>
      </c>
      <c r="AB19" s="279">
        <v>55</v>
      </c>
      <c r="AC19" s="279">
        <v>50</v>
      </c>
      <c r="AD19" s="279">
        <v>45</v>
      </c>
      <c r="AE19" s="279">
        <v>40</v>
      </c>
    </row>
    <row r="20" spans="1:31" ht="18.75" customHeight="1" x14ac:dyDescent="0.25">
      <c r="A20" s="271" t="s">
        <v>51</v>
      </c>
      <c r="B20" s="633" t="str">
        <f>E9</f>
        <v>Petrovics Anna</v>
      </c>
      <c r="C20" s="633"/>
      <c r="D20" s="635"/>
      <c r="E20" s="635"/>
      <c r="F20" s="634"/>
      <c r="G20" s="634"/>
      <c r="H20" s="635"/>
      <c r="I20" s="635"/>
      <c r="J20" s="635"/>
      <c r="K20" s="635"/>
      <c r="L20" s="215"/>
      <c r="M20" s="215"/>
      <c r="S20" s="279"/>
      <c r="T20" s="279"/>
      <c r="U20" s="279" t="s">
        <v>71</v>
      </c>
      <c r="V20" s="279">
        <v>120</v>
      </c>
      <c r="W20" s="279">
        <v>90</v>
      </c>
      <c r="X20" s="279">
        <v>65</v>
      </c>
      <c r="Y20" s="279">
        <v>55</v>
      </c>
      <c r="Z20" s="279">
        <v>50</v>
      </c>
      <c r="AA20" s="279">
        <v>45</v>
      </c>
      <c r="AB20" s="279">
        <v>40</v>
      </c>
      <c r="AC20" s="279">
        <v>35</v>
      </c>
      <c r="AD20" s="279">
        <v>25</v>
      </c>
      <c r="AE20" s="279">
        <v>20</v>
      </c>
    </row>
    <row r="21" spans="1:31" ht="18.75" customHeight="1" x14ac:dyDescent="0.25">
      <c r="A21" s="271" t="s">
        <v>52</v>
      </c>
      <c r="B21" s="633" t="str">
        <f>E11</f>
        <v>Csató Judit</v>
      </c>
      <c r="C21" s="633"/>
      <c r="D21" s="635"/>
      <c r="E21" s="635"/>
      <c r="F21" s="635"/>
      <c r="G21" s="635"/>
      <c r="H21" s="634"/>
      <c r="I21" s="634"/>
      <c r="J21" s="635"/>
      <c r="K21" s="635"/>
      <c r="L21" s="215"/>
      <c r="M21" s="215"/>
      <c r="S21" s="279"/>
      <c r="T21" s="279"/>
      <c r="U21" s="279" t="s">
        <v>72</v>
      </c>
      <c r="V21" s="279">
        <v>90</v>
      </c>
      <c r="W21" s="279">
        <v>60</v>
      </c>
      <c r="X21" s="279">
        <v>45</v>
      </c>
      <c r="Y21" s="279">
        <v>34</v>
      </c>
      <c r="Z21" s="279">
        <v>27</v>
      </c>
      <c r="AA21" s="279">
        <v>22</v>
      </c>
      <c r="AB21" s="279">
        <v>18</v>
      </c>
      <c r="AC21" s="279">
        <v>15</v>
      </c>
      <c r="AD21" s="279">
        <v>12</v>
      </c>
      <c r="AE21" s="279">
        <v>9</v>
      </c>
    </row>
    <row r="22" spans="1:31" ht="18.75" customHeight="1" x14ac:dyDescent="0.25">
      <c r="A22" s="271" t="s">
        <v>57</v>
      </c>
      <c r="B22" s="633" t="str">
        <f>E13</f>
        <v>Jovanov Liza</v>
      </c>
      <c r="C22" s="633"/>
      <c r="D22" s="635"/>
      <c r="E22" s="635"/>
      <c r="F22" s="635"/>
      <c r="G22" s="635"/>
      <c r="H22" s="632"/>
      <c r="I22" s="632"/>
      <c r="J22" s="634"/>
      <c r="K22" s="634"/>
      <c r="L22" s="215"/>
      <c r="M22" s="215"/>
      <c r="S22" s="279"/>
      <c r="T22" s="279"/>
      <c r="U22" s="279" t="s">
        <v>73</v>
      </c>
      <c r="V22" s="279">
        <v>60</v>
      </c>
      <c r="W22" s="279">
        <v>40</v>
      </c>
      <c r="X22" s="279">
        <v>30</v>
      </c>
      <c r="Y22" s="279">
        <v>20</v>
      </c>
      <c r="Z22" s="279">
        <v>18</v>
      </c>
      <c r="AA22" s="279">
        <v>15</v>
      </c>
      <c r="AB22" s="279">
        <v>12</v>
      </c>
      <c r="AC22" s="279">
        <v>10</v>
      </c>
      <c r="AD22" s="279">
        <v>8</v>
      </c>
      <c r="AE22" s="279">
        <v>6</v>
      </c>
    </row>
    <row r="23" spans="1:31" x14ac:dyDescent="0.25">
      <c r="A23" s="215"/>
      <c r="B23" s="215"/>
      <c r="C23" s="215"/>
      <c r="D23" s="215"/>
      <c r="E23" s="215"/>
      <c r="F23" s="215"/>
      <c r="G23" s="215"/>
      <c r="H23" s="215"/>
      <c r="I23" s="215"/>
      <c r="J23" s="215"/>
      <c r="K23" s="215"/>
      <c r="L23" s="215"/>
      <c r="M23" s="215"/>
      <c r="S23" s="279"/>
      <c r="T23" s="279"/>
      <c r="U23" s="279" t="s">
        <v>74</v>
      </c>
      <c r="V23" s="279">
        <v>40</v>
      </c>
      <c r="W23" s="279">
        <v>25</v>
      </c>
      <c r="X23" s="279">
        <v>18</v>
      </c>
      <c r="Y23" s="279">
        <v>13</v>
      </c>
      <c r="Z23" s="279">
        <v>8</v>
      </c>
      <c r="AA23" s="279">
        <v>7</v>
      </c>
      <c r="AB23" s="279">
        <v>6</v>
      </c>
      <c r="AC23" s="279">
        <v>5</v>
      </c>
      <c r="AD23" s="279">
        <v>4</v>
      </c>
      <c r="AE23" s="279">
        <v>3</v>
      </c>
    </row>
    <row r="24" spans="1:31" x14ac:dyDescent="0.25">
      <c r="A24" s="215"/>
      <c r="B24" s="215"/>
      <c r="C24" s="215"/>
      <c r="D24" s="215"/>
      <c r="E24" s="215"/>
      <c r="F24" s="215"/>
      <c r="G24" s="215"/>
      <c r="H24" s="215"/>
      <c r="I24" s="215"/>
      <c r="J24" s="215"/>
      <c r="K24" s="215"/>
      <c r="L24" s="215"/>
      <c r="M24" s="215"/>
      <c r="S24" s="279"/>
      <c r="T24" s="279"/>
      <c r="U24" s="279" t="s">
        <v>75</v>
      </c>
      <c r="V24" s="279">
        <v>25</v>
      </c>
      <c r="W24" s="279">
        <v>15</v>
      </c>
      <c r="X24" s="279">
        <v>13</v>
      </c>
      <c r="Y24" s="279">
        <v>7</v>
      </c>
      <c r="Z24" s="279">
        <v>6</v>
      </c>
      <c r="AA24" s="279">
        <v>5</v>
      </c>
      <c r="AB24" s="279">
        <v>4</v>
      </c>
      <c r="AC24" s="279">
        <v>3</v>
      </c>
      <c r="AD24" s="279">
        <v>2</v>
      </c>
      <c r="AE24" s="279">
        <v>1</v>
      </c>
    </row>
    <row r="25" spans="1:31" x14ac:dyDescent="0.25">
      <c r="A25" s="215"/>
      <c r="B25" s="215"/>
      <c r="C25" s="272" t="s">
        <v>59</v>
      </c>
      <c r="D25" s="273" t="s">
        <v>65</v>
      </c>
      <c r="E25" s="273" t="s">
        <v>60</v>
      </c>
      <c r="F25" s="215"/>
      <c r="G25" s="215"/>
      <c r="H25" s="215"/>
      <c r="I25" s="215"/>
      <c r="J25" s="215"/>
      <c r="K25" s="215"/>
      <c r="L25" s="215"/>
      <c r="M25" s="215"/>
      <c r="S25" s="279"/>
      <c r="T25" s="279"/>
      <c r="U25" s="279" t="s">
        <v>80</v>
      </c>
      <c r="V25" s="279">
        <v>15</v>
      </c>
      <c r="W25" s="279">
        <v>10</v>
      </c>
      <c r="X25" s="279">
        <v>8</v>
      </c>
      <c r="Y25" s="279">
        <v>4</v>
      </c>
      <c r="Z25" s="279">
        <v>3</v>
      </c>
      <c r="AA25" s="279">
        <v>2</v>
      </c>
      <c r="AB25" s="279">
        <v>1</v>
      </c>
      <c r="AC25" s="279">
        <v>0</v>
      </c>
      <c r="AD25" s="279">
        <v>0</v>
      </c>
      <c r="AE25" s="279">
        <v>0</v>
      </c>
    </row>
    <row r="26" spans="1:31" x14ac:dyDescent="0.25">
      <c r="A26" s="215"/>
      <c r="B26" s="215"/>
      <c r="C26" s="274" t="s">
        <v>66</v>
      </c>
      <c r="D26" s="275" t="s">
        <v>61</v>
      </c>
      <c r="E26" s="275" t="s">
        <v>62</v>
      </c>
      <c r="F26" s="215"/>
      <c r="G26" s="215"/>
      <c r="H26" s="215"/>
      <c r="I26" s="215"/>
      <c r="J26" s="215"/>
      <c r="K26" s="215"/>
      <c r="L26" s="215"/>
      <c r="M26" s="215"/>
      <c r="S26" s="279"/>
      <c r="T26" s="279"/>
      <c r="U26" s="279" t="s">
        <v>76</v>
      </c>
      <c r="V26" s="279">
        <v>10</v>
      </c>
      <c r="W26" s="279">
        <v>6</v>
      </c>
      <c r="X26" s="279">
        <v>4</v>
      </c>
      <c r="Y26" s="279">
        <v>2</v>
      </c>
      <c r="Z26" s="279">
        <v>1</v>
      </c>
      <c r="AA26" s="279">
        <v>0</v>
      </c>
      <c r="AB26" s="279">
        <v>0</v>
      </c>
      <c r="AC26" s="279">
        <v>0</v>
      </c>
      <c r="AD26" s="279">
        <v>0</v>
      </c>
      <c r="AE26" s="279">
        <v>0</v>
      </c>
    </row>
    <row r="27" spans="1:31" x14ac:dyDescent="0.25">
      <c r="A27" s="215"/>
      <c r="B27" s="215"/>
      <c r="C27" s="276" t="s">
        <v>67</v>
      </c>
      <c r="D27" s="277" t="s">
        <v>63</v>
      </c>
      <c r="E27" s="277" t="s">
        <v>64</v>
      </c>
      <c r="F27" s="215"/>
      <c r="G27" s="215"/>
      <c r="H27" s="215"/>
      <c r="I27" s="215"/>
      <c r="J27" s="215"/>
      <c r="K27" s="215"/>
      <c r="L27" s="215"/>
      <c r="M27" s="215"/>
      <c r="S27" s="279"/>
      <c r="T27" s="279"/>
      <c r="U27" s="279" t="s">
        <v>77</v>
      </c>
      <c r="V27" s="279">
        <v>3</v>
      </c>
      <c r="W27" s="279">
        <v>2</v>
      </c>
      <c r="X27" s="279">
        <v>1</v>
      </c>
      <c r="Y27" s="279">
        <v>0</v>
      </c>
      <c r="Z27" s="279">
        <v>0</v>
      </c>
      <c r="AA27" s="279">
        <v>0</v>
      </c>
      <c r="AB27" s="279">
        <v>0</v>
      </c>
      <c r="AC27" s="279">
        <v>0</v>
      </c>
      <c r="AD27" s="279">
        <v>0</v>
      </c>
      <c r="AE27" s="279">
        <v>0</v>
      </c>
    </row>
    <row r="28" spans="1:31" x14ac:dyDescent="0.25">
      <c r="A28" s="215"/>
      <c r="B28" s="215"/>
      <c r="C28" s="215"/>
      <c r="D28" s="215"/>
      <c r="E28" s="215"/>
      <c r="F28" s="215"/>
      <c r="G28" s="215"/>
      <c r="H28" s="215"/>
      <c r="I28" s="215"/>
      <c r="J28" s="215"/>
      <c r="K28" s="215"/>
      <c r="L28" s="215"/>
      <c r="M28" s="215"/>
    </row>
    <row r="29" spans="1:31" x14ac:dyDescent="0.25">
      <c r="A29" s="215"/>
      <c r="B29" s="215"/>
      <c r="C29" s="215"/>
      <c r="D29" s="215"/>
      <c r="E29" s="215"/>
      <c r="F29" s="215"/>
      <c r="G29" s="215"/>
      <c r="H29" s="215"/>
      <c r="I29" s="215"/>
      <c r="J29" s="215"/>
      <c r="K29" s="215"/>
      <c r="L29" s="215"/>
      <c r="M29" s="215"/>
    </row>
    <row r="30" spans="1:31" x14ac:dyDescent="0.25">
      <c r="A30" s="215"/>
      <c r="B30" s="215"/>
      <c r="C30" s="215"/>
      <c r="D30" s="215"/>
      <c r="E30" s="215"/>
      <c r="F30" s="215"/>
      <c r="G30" s="215"/>
      <c r="H30" s="215"/>
      <c r="I30" s="215"/>
      <c r="J30" s="215"/>
      <c r="K30" s="215"/>
      <c r="L30" s="215"/>
      <c r="M30" s="215"/>
    </row>
    <row r="31" spans="1:31" x14ac:dyDescent="0.25">
      <c r="A31" s="215"/>
      <c r="B31" s="215"/>
      <c r="C31" s="215"/>
      <c r="D31" s="215"/>
      <c r="E31" s="215"/>
      <c r="F31" s="215"/>
      <c r="G31" s="215"/>
      <c r="H31" s="215"/>
      <c r="I31" s="215"/>
      <c r="J31" s="215"/>
      <c r="K31" s="215"/>
      <c r="L31" s="215"/>
      <c r="M31" s="215"/>
    </row>
    <row r="32" spans="1:31" x14ac:dyDescent="0.25">
      <c r="A32" s="215"/>
      <c r="B32" s="215"/>
      <c r="C32" s="215"/>
      <c r="D32" s="215"/>
      <c r="E32" s="215"/>
      <c r="F32" s="215"/>
      <c r="G32" s="215"/>
      <c r="H32" s="215"/>
      <c r="I32" s="215"/>
      <c r="J32" s="215"/>
      <c r="K32" s="215"/>
      <c r="L32" s="193"/>
      <c r="M32" s="215"/>
    </row>
    <row r="33" spans="1:13" x14ac:dyDescent="0.25">
      <c r="A33" s="111" t="s">
        <v>31</v>
      </c>
      <c r="B33" s="112"/>
      <c r="C33" s="158"/>
      <c r="D33" s="248" t="s">
        <v>2</v>
      </c>
      <c r="E33" s="249" t="s">
        <v>33</v>
      </c>
      <c r="F33" s="263"/>
      <c r="G33" s="248" t="s">
        <v>2</v>
      </c>
      <c r="H33" s="249" t="s">
        <v>40</v>
      </c>
      <c r="I33" s="135"/>
      <c r="J33" s="249" t="s">
        <v>41</v>
      </c>
      <c r="K33" s="134" t="s">
        <v>42</v>
      </c>
      <c r="L33" s="33"/>
      <c r="M33" s="263"/>
    </row>
    <row r="34" spans="1:13" x14ac:dyDescent="0.25">
      <c r="A34" s="226" t="s">
        <v>32</v>
      </c>
      <c r="B34" s="227"/>
      <c r="C34" s="229"/>
      <c r="D34" s="250"/>
      <c r="E34" s="636"/>
      <c r="F34" s="636"/>
      <c r="G34" s="257" t="s">
        <v>3</v>
      </c>
      <c r="H34" s="227"/>
      <c r="I34" s="251"/>
      <c r="J34" s="258"/>
      <c r="K34" s="221" t="s">
        <v>34</v>
      </c>
      <c r="L34" s="264"/>
      <c r="M34" s="252"/>
    </row>
    <row r="35" spans="1:13" x14ac:dyDescent="0.25">
      <c r="A35" s="230" t="s">
        <v>39</v>
      </c>
      <c r="B35" s="133"/>
      <c r="C35" s="232"/>
      <c r="D35" s="253"/>
      <c r="E35" s="637"/>
      <c r="F35" s="637"/>
      <c r="G35" s="259" t="s">
        <v>4</v>
      </c>
      <c r="H35" s="80"/>
      <c r="I35" s="219"/>
      <c r="J35" s="81"/>
      <c r="K35" s="261"/>
      <c r="L35" s="193"/>
      <c r="M35" s="256"/>
    </row>
    <row r="36" spans="1:13" x14ac:dyDescent="0.25">
      <c r="A36" s="148"/>
      <c r="B36" s="149"/>
      <c r="C36" s="150"/>
      <c r="D36" s="253"/>
      <c r="E36" s="82"/>
      <c r="F36" s="215"/>
      <c r="G36" s="259" t="s">
        <v>5</v>
      </c>
      <c r="H36" s="80"/>
      <c r="I36" s="219"/>
      <c r="J36" s="81"/>
      <c r="K36" s="221" t="s">
        <v>35</v>
      </c>
      <c r="L36" s="264"/>
      <c r="M36" s="252"/>
    </row>
    <row r="37" spans="1:13" x14ac:dyDescent="0.25">
      <c r="A37" s="124"/>
      <c r="B37" s="91"/>
      <c r="C37" s="125"/>
      <c r="D37" s="253"/>
      <c r="E37" s="82"/>
      <c r="F37" s="215"/>
      <c r="G37" s="259" t="s">
        <v>6</v>
      </c>
      <c r="H37" s="80"/>
      <c r="I37" s="219"/>
      <c r="J37" s="81"/>
      <c r="K37" s="262"/>
      <c r="L37" s="215"/>
      <c r="M37" s="254"/>
    </row>
    <row r="38" spans="1:13" x14ac:dyDescent="0.25">
      <c r="A38" s="137"/>
      <c r="B38" s="151"/>
      <c r="C38" s="157"/>
      <c r="D38" s="253"/>
      <c r="E38" s="82"/>
      <c r="F38" s="215"/>
      <c r="G38" s="259" t="s">
        <v>7</v>
      </c>
      <c r="H38" s="80"/>
      <c r="I38" s="219"/>
      <c r="J38" s="81"/>
      <c r="K38" s="230"/>
      <c r="L38" s="193"/>
      <c r="M38" s="256"/>
    </row>
    <row r="39" spans="1:13" x14ac:dyDescent="0.25">
      <c r="A39" s="138"/>
      <c r="B39" s="22"/>
      <c r="C39" s="125"/>
      <c r="D39" s="253"/>
      <c r="E39" s="82"/>
      <c r="F39" s="215"/>
      <c r="G39" s="259" t="s">
        <v>8</v>
      </c>
      <c r="H39" s="80"/>
      <c r="I39" s="219"/>
      <c r="J39" s="81"/>
      <c r="K39" s="221" t="s">
        <v>27</v>
      </c>
      <c r="L39" s="264"/>
      <c r="M39" s="252"/>
    </row>
    <row r="40" spans="1:13" x14ac:dyDescent="0.25">
      <c r="A40" s="138"/>
      <c r="B40" s="22"/>
      <c r="C40" s="146"/>
      <c r="D40" s="253"/>
      <c r="E40" s="82"/>
      <c r="F40" s="215"/>
      <c r="G40" s="259" t="s">
        <v>9</v>
      </c>
      <c r="H40" s="80"/>
      <c r="I40" s="219"/>
      <c r="J40" s="81"/>
      <c r="K40" s="262"/>
      <c r="L40" s="215"/>
      <c r="M40" s="254"/>
    </row>
    <row r="41" spans="1:13" x14ac:dyDescent="0.25">
      <c r="A41" s="139"/>
      <c r="B41" s="136"/>
      <c r="C41" s="147"/>
      <c r="D41" s="255"/>
      <c r="E41" s="126"/>
      <c r="F41" s="193"/>
      <c r="G41" s="260" t="s">
        <v>10</v>
      </c>
      <c r="H41" s="133"/>
      <c r="I41" s="223"/>
      <c r="J41" s="128"/>
      <c r="K41" s="230" t="str">
        <f>M4</f>
        <v>Sági István</v>
      </c>
      <c r="L41" s="193"/>
      <c r="M41" s="256"/>
    </row>
  </sheetData>
  <mergeCells count="37">
    <mergeCell ref="E35:F35"/>
    <mergeCell ref="B22:C22"/>
    <mergeCell ref="D22:E22"/>
    <mergeCell ref="F22:G22"/>
    <mergeCell ref="H22:I22"/>
    <mergeCell ref="J22:K22"/>
    <mergeCell ref="E34:F34"/>
    <mergeCell ref="B20:C20"/>
    <mergeCell ref="D20:E20"/>
    <mergeCell ref="F20:G20"/>
    <mergeCell ref="H20:I20"/>
    <mergeCell ref="J20:K20"/>
    <mergeCell ref="B21:C21"/>
    <mergeCell ref="D21:E21"/>
    <mergeCell ref="F21:G21"/>
    <mergeCell ref="H21:I21"/>
    <mergeCell ref="J21:K21"/>
    <mergeCell ref="J18:K18"/>
    <mergeCell ref="B19:C19"/>
    <mergeCell ref="D19:E19"/>
    <mergeCell ref="F19:G19"/>
    <mergeCell ref="H19:I19"/>
    <mergeCell ref="J19:K19"/>
    <mergeCell ref="E11:F11"/>
    <mergeCell ref="G11:H11"/>
    <mergeCell ref="E13:F13"/>
    <mergeCell ref="G13:H13"/>
    <mergeCell ref="B18:C18"/>
    <mergeCell ref="D18:E18"/>
    <mergeCell ref="F18:G18"/>
    <mergeCell ref="H18:I18"/>
    <mergeCell ref="A1:F1"/>
    <mergeCell ref="A4:C4"/>
    <mergeCell ref="E7:F7"/>
    <mergeCell ref="G7:H7"/>
    <mergeCell ref="E9:F9"/>
    <mergeCell ref="G9:H9"/>
  </mergeCells>
  <conditionalFormatting sqref="E7 E9 E11 E13">
    <cfRule type="cellIs" dxfId="63" priority="1" stopIfTrue="1" operator="equal">
      <formula>"Bye"</formula>
    </cfRule>
  </conditionalFormatting>
  <printOptions horizontalCentered="1" verticalCentered="1"/>
  <pageMargins left="0" right="0" top="0.98425196850393704" bottom="0.98425196850393704" header="0.51181102362204722" footer="0.51181102362204722"/>
  <pageSetup paperSize="9" scale="95" orientation="portrait" horizontalDpi="1200" verticalDpi="1200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5CAA01-D05A-471F-B3B2-C4637F48D110}">
  <sheetPr>
    <tabColor indexed="11"/>
  </sheetPr>
  <dimension ref="A1:AS140"/>
  <sheetViews>
    <sheetView workbookViewId="0">
      <selection activeCell="F7" sqref="F7"/>
    </sheetView>
  </sheetViews>
  <sheetFormatPr defaultColWidth="8.88671875" defaultRowHeight="13.2" x14ac:dyDescent="0.25"/>
  <cols>
    <col min="1" max="2" width="3.33203125" style="366" customWidth="1"/>
    <col min="3" max="3" width="4.6640625" style="366" customWidth="1"/>
    <col min="4" max="4" width="7.33203125" style="366" customWidth="1"/>
    <col min="5" max="5" width="4.33203125" style="366" customWidth="1"/>
    <col min="6" max="6" width="12.6640625" style="366" customWidth="1"/>
    <col min="7" max="7" width="2.6640625" style="366" customWidth="1"/>
    <col min="8" max="8" width="7.6640625" style="366" customWidth="1"/>
    <col min="9" max="9" width="5.88671875" style="366" customWidth="1"/>
    <col min="10" max="10" width="1.6640625" style="511" customWidth="1"/>
    <col min="11" max="11" width="10.6640625" style="366" customWidth="1"/>
    <col min="12" max="12" width="1.6640625" style="511" customWidth="1"/>
    <col min="13" max="13" width="10.6640625" style="366" customWidth="1"/>
    <col min="14" max="14" width="1.6640625" style="512" customWidth="1"/>
    <col min="15" max="15" width="10.6640625" style="366" customWidth="1"/>
    <col min="16" max="16" width="1.6640625" style="511" customWidth="1"/>
    <col min="17" max="17" width="10.6640625" style="366" customWidth="1"/>
    <col min="18" max="18" width="1.6640625" style="512" customWidth="1"/>
    <col min="19" max="19" width="9.109375" style="366" hidden="1" customWidth="1"/>
    <col min="20" max="20" width="8.6640625" style="366" customWidth="1"/>
    <col min="21" max="21" width="9.109375" style="366" hidden="1" customWidth="1"/>
    <col min="22" max="24" width="8.88671875" style="366"/>
    <col min="25" max="27" width="0" style="366" hidden="1" customWidth="1"/>
    <col min="28" max="28" width="10.33203125" style="366" hidden="1" customWidth="1"/>
    <col min="29" max="34" width="0" style="366" hidden="1" customWidth="1"/>
    <col min="35" max="37" width="9.109375" style="527" customWidth="1"/>
    <col min="38" max="16384" width="8.88671875" style="366"/>
  </cols>
  <sheetData>
    <row r="1" spans="1:45" s="354" customFormat="1" ht="21.75" customHeight="1" x14ac:dyDescent="0.25">
      <c r="A1" s="513" t="s">
        <v>242</v>
      </c>
      <c r="B1" s="513"/>
      <c r="C1" s="514"/>
      <c r="D1" s="514"/>
      <c r="E1" s="514"/>
      <c r="F1" s="514"/>
      <c r="G1" s="514"/>
      <c r="H1" s="513"/>
      <c r="I1" s="515"/>
      <c r="J1" s="516"/>
      <c r="K1" s="517" t="s">
        <v>38</v>
      </c>
      <c r="L1" s="518"/>
      <c r="M1" s="519"/>
      <c r="N1" s="516"/>
      <c r="O1" s="516" t="s">
        <v>11</v>
      </c>
      <c r="P1" s="516"/>
      <c r="Q1" s="514"/>
      <c r="R1" s="516"/>
      <c r="T1" s="355"/>
      <c r="U1" s="355"/>
      <c r="V1" s="355"/>
      <c r="W1" s="355"/>
      <c r="X1" s="355"/>
      <c r="Y1" s="355"/>
      <c r="Z1" s="355"/>
      <c r="AA1" s="355"/>
      <c r="AB1" s="356" t="e">
        <f>IF($Y$5=1,CONCATENATE(VLOOKUP($Y$3,$AA$2:$AH$14,2)),CONCATENATE(VLOOKUP($Y$3,$AA$16:$AH$25,2)))</f>
        <v>#REF!</v>
      </c>
      <c r="AC1" s="356" t="e">
        <f>IF($Y$5=1,CONCATENATE(VLOOKUP($Y$3,$AA$2:$AH$14,3)),CONCATENATE(VLOOKUP($Y$3,$AA$16:$AH$25,3)))</f>
        <v>#REF!</v>
      </c>
      <c r="AD1" s="356" t="e">
        <f>IF($Y$5=1,CONCATENATE(VLOOKUP($Y$3,$AA$2:$AH$14,4)),CONCATENATE(VLOOKUP($Y$3,$AA$16:$AH$25,4)))</f>
        <v>#REF!</v>
      </c>
      <c r="AE1" s="356" t="e">
        <f>IF($Y$5=1,CONCATENATE(VLOOKUP($Y$3,$AA$2:$AH$14,5)),CONCATENATE(VLOOKUP($Y$3,$AA$16:$AH$25,5)))</f>
        <v>#REF!</v>
      </c>
      <c r="AF1" s="356" t="e">
        <f>IF($Y$5=1,CONCATENATE(VLOOKUP($Y$3,$AA$2:$AH$14,6)),CONCATENATE(VLOOKUP($Y$3,$AA$16:$AH$25,6)))</f>
        <v>#REF!</v>
      </c>
      <c r="AG1" s="356" t="e">
        <f>IF($Y$5=1,CONCATENATE(VLOOKUP($Y$3,$AA$2:$AH$14,7)),CONCATENATE(VLOOKUP($Y$3,$AA$16:$AH$25,7)))</f>
        <v>#REF!</v>
      </c>
      <c r="AH1" s="356" t="e">
        <f>IF($Y$5=1,CONCATENATE(VLOOKUP($Y$3,$AA$2:$AH$14,8)),CONCATENATE(VLOOKUP($Y$3,$AA$16:$AH$25,8)))</f>
        <v>#REF!</v>
      </c>
      <c r="AI1" s="520"/>
      <c r="AJ1" s="520"/>
      <c r="AK1" s="520"/>
    </row>
    <row r="2" spans="1:45" s="362" customFormat="1" x14ac:dyDescent="0.25">
      <c r="A2" s="521" t="s">
        <v>37</v>
      </c>
      <c r="B2" s="522"/>
      <c r="C2" s="522"/>
      <c r="D2" s="522"/>
      <c r="E2" s="522"/>
      <c r="F2" s="522" t="s">
        <v>309</v>
      </c>
      <c r="G2" s="523"/>
      <c r="H2" s="524"/>
      <c r="I2" s="524"/>
      <c r="J2" s="525"/>
      <c r="K2" s="518"/>
      <c r="L2" s="518"/>
      <c r="M2" s="518"/>
      <c r="N2" s="525"/>
      <c r="O2" s="524"/>
      <c r="P2" s="525"/>
      <c r="Q2" s="524"/>
      <c r="R2" s="525"/>
      <c r="T2" s="526"/>
      <c r="U2" s="526"/>
      <c r="V2" s="526"/>
      <c r="W2" s="526"/>
      <c r="X2" s="526"/>
      <c r="Y2" s="363"/>
      <c r="Z2" s="364"/>
      <c r="AA2" s="364" t="s">
        <v>50</v>
      </c>
      <c r="AB2" s="365">
        <v>300</v>
      </c>
      <c r="AC2" s="365">
        <v>250</v>
      </c>
      <c r="AD2" s="365">
        <v>200</v>
      </c>
      <c r="AE2" s="365">
        <v>150</v>
      </c>
      <c r="AF2" s="365">
        <v>120</v>
      </c>
      <c r="AG2" s="365">
        <v>90</v>
      </c>
      <c r="AH2" s="365">
        <v>40</v>
      </c>
      <c r="AI2" s="527"/>
      <c r="AJ2" s="527"/>
      <c r="AK2" s="527"/>
      <c r="AL2" s="526"/>
      <c r="AM2" s="526"/>
      <c r="AN2" s="526"/>
      <c r="AO2" s="526"/>
      <c r="AP2" s="526"/>
      <c r="AQ2" s="526"/>
      <c r="AR2" s="526"/>
      <c r="AS2" s="526"/>
    </row>
    <row r="3" spans="1:45" s="370" customFormat="1" ht="11.25" customHeight="1" x14ac:dyDescent="0.25">
      <c r="A3" s="367" t="s">
        <v>19</v>
      </c>
      <c r="B3" s="367"/>
      <c r="C3" s="367"/>
      <c r="D3" s="367"/>
      <c r="E3" s="367"/>
      <c r="F3" s="367"/>
      <c r="G3" s="367" t="s">
        <v>16</v>
      </c>
      <c r="H3" s="367"/>
      <c r="I3" s="367"/>
      <c r="J3" s="368"/>
      <c r="K3" s="367" t="s">
        <v>24</v>
      </c>
      <c r="L3" s="368"/>
      <c r="M3" s="367"/>
      <c r="N3" s="368"/>
      <c r="O3" s="367"/>
      <c r="P3" s="368"/>
      <c r="Q3" s="367"/>
      <c r="R3" s="369" t="s">
        <v>25</v>
      </c>
      <c r="T3" s="528"/>
      <c r="U3" s="528"/>
      <c r="V3" s="528"/>
      <c r="W3" s="528"/>
      <c r="X3" s="528"/>
      <c r="Y3" s="364" t="str">
        <f>IF(K4="OB","A",IF(K4="IX","W",IF(K4="","",K4)))</f>
        <v/>
      </c>
      <c r="Z3" s="364"/>
      <c r="AA3" s="364" t="s">
        <v>51</v>
      </c>
      <c r="AB3" s="365">
        <v>280</v>
      </c>
      <c r="AC3" s="365">
        <v>230</v>
      </c>
      <c r="AD3" s="365">
        <v>180</v>
      </c>
      <c r="AE3" s="365">
        <v>140</v>
      </c>
      <c r="AF3" s="365">
        <v>80</v>
      </c>
      <c r="AG3" s="365">
        <v>0</v>
      </c>
      <c r="AH3" s="365">
        <v>0</v>
      </c>
      <c r="AI3" s="527"/>
      <c r="AJ3" s="527"/>
      <c r="AK3" s="527"/>
      <c r="AL3" s="528"/>
      <c r="AM3" s="528"/>
      <c r="AN3" s="528"/>
      <c r="AO3" s="528"/>
      <c r="AP3" s="528"/>
      <c r="AQ3" s="528"/>
      <c r="AR3" s="528"/>
      <c r="AS3" s="528"/>
    </row>
    <row r="4" spans="1:45" s="378" customFormat="1" ht="11.25" customHeight="1" thickBot="1" x14ac:dyDescent="0.3">
      <c r="A4" s="639">
        <v>45776</v>
      </c>
      <c r="B4" s="639"/>
      <c r="C4" s="639"/>
      <c r="D4" s="529"/>
      <c r="E4" s="530"/>
      <c r="F4" s="530"/>
      <c r="G4" s="530" t="s">
        <v>87</v>
      </c>
      <c r="H4" s="531"/>
      <c r="I4" s="530"/>
      <c r="J4" s="532"/>
      <c r="K4" s="533"/>
      <c r="L4" s="532"/>
      <c r="M4" s="534"/>
      <c r="N4" s="532"/>
      <c r="O4" s="530"/>
      <c r="P4" s="532"/>
      <c r="Q4" s="530"/>
      <c r="R4" s="535" t="s">
        <v>90</v>
      </c>
      <c r="T4" s="536"/>
      <c r="U4" s="536"/>
      <c r="V4" s="536"/>
      <c r="W4" s="536"/>
      <c r="X4" s="536"/>
      <c r="Y4" s="364"/>
      <c r="Z4" s="364"/>
      <c r="AA4" s="364" t="s">
        <v>68</v>
      </c>
      <c r="AB4" s="365">
        <v>250</v>
      </c>
      <c r="AC4" s="365">
        <v>200</v>
      </c>
      <c r="AD4" s="365">
        <v>150</v>
      </c>
      <c r="AE4" s="365">
        <v>120</v>
      </c>
      <c r="AF4" s="365">
        <v>90</v>
      </c>
      <c r="AG4" s="365">
        <v>60</v>
      </c>
      <c r="AH4" s="365">
        <v>25</v>
      </c>
      <c r="AI4" s="527"/>
      <c r="AJ4" s="527"/>
      <c r="AK4" s="527"/>
      <c r="AL4" s="536"/>
      <c r="AM4" s="536"/>
      <c r="AN4" s="536"/>
      <c r="AO4" s="536"/>
      <c r="AP4" s="536"/>
      <c r="AQ4" s="536"/>
      <c r="AR4" s="536"/>
      <c r="AS4" s="536"/>
    </row>
    <row r="5" spans="1:45" s="370" customFormat="1" x14ac:dyDescent="0.25">
      <c r="A5" s="379"/>
      <c r="B5" s="380" t="s">
        <v>1</v>
      </c>
      <c r="C5" s="381" t="s">
        <v>31</v>
      </c>
      <c r="D5" s="380" t="s">
        <v>30</v>
      </c>
      <c r="E5" s="380" t="s">
        <v>28</v>
      </c>
      <c r="F5" s="382" t="s">
        <v>22</v>
      </c>
      <c r="G5" s="382" t="s">
        <v>23</v>
      </c>
      <c r="H5" s="382"/>
      <c r="I5" s="382" t="s">
        <v>26</v>
      </c>
      <c r="J5" s="382"/>
      <c r="K5" s="380" t="s">
        <v>29</v>
      </c>
      <c r="L5" s="383"/>
      <c r="M5" s="380" t="s">
        <v>44</v>
      </c>
      <c r="N5" s="383"/>
      <c r="O5" s="380" t="s">
        <v>43</v>
      </c>
      <c r="P5" s="383"/>
      <c r="Q5" s="380"/>
      <c r="R5" s="384"/>
      <c r="T5" s="528"/>
      <c r="U5" s="528"/>
      <c r="V5" s="528"/>
      <c r="W5" s="528"/>
      <c r="X5" s="528"/>
      <c r="Y5" s="364" t="e">
        <f>IF(OR([1]Altalanos!$A$8="F1",[1]Altalanos!$A$8="F2",[1]Altalanos!$A$8="N1",[1]Altalanos!$A$8="N2"),1,2)</f>
        <v>#REF!</v>
      </c>
      <c r="Z5" s="364"/>
      <c r="AA5" s="364" t="s">
        <v>69</v>
      </c>
      <c r="AB5" s="365">
        <v>200</v>
      </c>
      <c r="AC5" s="365">
        <v>150</v>
      </c>
      <c r="AD5" s="365">
        <v>120</v>
      </c>
      <c r="AE5" s="365">
        <v>90</v>
      </c>
      <c r="AF5" s="365">
        <v>60</v>
      </c>
      <c r="AG5" s="365">
        <v>40</v>
      </c>
      <c r="AH5" s="365">
        <v>15</v>
      </c>
      <c r="AI5" s="527"/>
      <c r="AJ5" s="527"/>
      <c r="AK5" s="527"/>
      <c r="AL5" s="528"/>
      <c r="AM5" s="528"/>
      <c r="AN5" s="528"/>
      <c r="AO5" s="528"/>
      <c r="AP5" s="528"/>
      <c r="AQ5" s="528"/>
      <c r="AR5" s="528"/>
      <c r="AS5" s="528"/>
    </row>
    <row r="6" spans="1:45" s="392" customFormat="1" ht="11.1" customHeight="1" thickBot="1" x14ac:dyDescent="0.3">
      <c r="A6" s="387"/>
      <c r="B6" s="386"/>
      <c r="C6" s="386"/>
      <c r="D6" s="386"/>
      <c r="E6" s="386"/>
      <c r="F6" s="387" t="str">
        <f>IF(Y3="","",CONCATENATE(VLOOKUP(Y3,AB1:AH1,4)," pont"))</f>
        <v/>
      </c>
      <c r="G6" s="388"/>
      <c r="H6" s="389"/>
      <c r="I6" s="388"/>
      <c r="J6" s="390"/>
      <c r="K6" s="386" t="str">
        <f>IF(Y3="","",CONCATENATE(VLOOKUP(Y3,AB1:AH1,3)," pont"))</f>
        <v/>
      </c>
      <c r="L6" s="390"/>
      <c r="M6" s="386" t="str">
        <f>IF(Y3="","",CONCATENATE(VLOOKUP(Y3,AB1:AH1,2)," pont"))</f>
        <v/>
      </c>
      <c r="N6" s="390"/>
      <c r="O6" s="386" t="str">
        <f>IF(Y3="","",CONCATENATE(VLOOKUP(Y3,AB1:AH1,1)," pont"))</f>
        <v/>
      </c>
      <c r="P6" s="390"/>
      <c r="Q6" s="386"/>
      <c r="R6" s="391"/>
      <c r="T6" s="537"/>
      <c r="U6" s="537"/>
      <c r="V6" s="537"/>
      <c r="W6" s="537"/>
      <c r="X6" s="537"/>
      <c r="Y6" s="393"/>
      <c r="Z6" s="393"/>
      <c r="AA6" s="393" t="s">
        <v>70</v>
      </c>
      <c r="AB6" s="394">
        <v>150</v>
      </c>
      <c r="AC6" s="394">
        <v>120</v>
      </c>
      <c r="AD6" s="394">
        <v>90</v>
      </c>
      <c r="AE6" s="394">
        <v>60</v>
      </c>
      <c r="AF6" s="394">
        <v>40</v>
      </c>
      <c r="AG6" s="394">
        <v>25</v>
      </c>
      <c r="AH6" s="394">
        <v>10</v>
      </c>
      <c r="AI6" s="538"/>
      <c r="AJ6" s="538"/>
      <c r="AK6" s="538"/>
      <c r="AL6" s="537"/>
      <c r="AM6" s="537"/>
      <c r="AN6" s="537"/>
      <c r="AO6" s="537"/>
      <c r="AP6" s="537"/>
      <c r="AQ6" s="537"/>
      <c r="AR6" s="537"/>
      <c r="AS6" s="537"/>
    </row>
    <row r="7" spans="1:45" s="408" customFormat="1" ht="12.9" customHeight="1" x14ac:dyDescent="0.25">
      <c r="A7" s="396">
        <v>1</v>
      </c>
      <c r="B7" s="539" t="str">
        <f>IF($E7="","",VLOOKUP($E7,#REF!,14))</f>
        <v/>
      </c>
      <c r="C7" s="540" t="str">
        <f>IF($E7="","",VLOOKUP($E7,#REF!,15))</f>
        <v/>
      </c>
      <c r="D7" s="540" t="str">
        <f>IF($E7="","",VLOOKUP($E7,#REF!,5))</f>
        <v/>
      </c>
      <c r="E7" s="541"/>
      <c r="F7" s="542" t="s">
        <v>125</v>
      </c>
      <c r="G7" s="542"/>
      <c r="H7" s="542"/>
      <c r="I7" s="555" t="s">
        <v>304</v>
      </c>
      <c r="J7" s="543"/>
      <c r="K7" s="544"/>
      <c r="L7" s="544"/>
      <c r="M7" s="544"/>
      <c r="N7" s="544"/>
      <c r="O7" s="403"/>
      <c r="P7" s="404"/>
      <c r="Q7" s="405"/>
      <c r="R7" s="406"/>
      <c r="S7" s="407"/>
      <c r="T7" s="407"/>
      <c r="U7" s="545" t="e">
        <f>#REF!</f>
        <v>#REF!</v>
      </c>
      <c r="V7" s="407"/>
      <c r="W7" s="407"/>
      <c r="X7" s="407"/>
      <c r="Y7" s="364"/>
      <c r="Z7" s="364"/>
      <c r="AA7" s="364" t="s">
        <v>71</v>
      </c>
      <c r="AB7" s="365">
        <v>120</v>
      </c>
      <c r="AC7" s="365">
        <v>90</v>
      </c>
      <c r="AD7" s="365">
        <v>60</v>
      </c>
      <c r="AE7" s="365">
        <v>40</v>
      </c>
      <c r="AF7" s="365">
        <v>25</v>
      </c>
      <c r="AG7" s="365">
        <v>10</v>
      </c>
      <c r="AH7" s="365">
        <v>5</v>
      </c>
      <c r="AI7" s="527"/>
      <c r="AJ7" s="527"/>
      <c r="AK7" s="527"/>
      <c r="AL7" s="407"/>
      <c r="AM7" s="407"/>
      <c r="AN7" s="407"/>
      <c r="AO7" s="407"/>
      <c r="AP7" s="407"/>
      <c r="AQ7" s="407"/>
      <c r="AR7" s="407"/>
      <c r="AS7" s="407"/>
    </row>
    <row r="8" spans="1:45" s="408" customFormat="1" ht="12.9" customHeight="1" x14ac:dyDescent="0.25">
      <c r="A8" s="410"/>
      <c r="B8" s="546"/>
      <c r="C8" s="547"/>
      <c r="D8" s="547"/>
      <c r="E8" s="548"/>
      <c r="F8" s="549"/>
      <c r="G8" s="549"/>
      <c r="H8" s="550"/>
      <c r="I8" s="551"/>
      <c r="J8" s="417"/>
      <c r="K8" s="542" t="s">
        <v>125</v>
      </c>
      <c r="L8" s="552"/>
      <c r="M8" s="544"/>
      <c r="N8" s="544"/>
      <c r="O8" s="403"/>
      <c r="P8" s="404"/>
      <c r="Q8" s="405"/>
      <c r="R8" s="406"/>
      <c r="S8" s="407"/>
      <c r="T8" s="407"/>
      <c r="U8" s="553" t="e">
        <f>#REF!</f>
        <v>#REF!</v>
      </c>
      <c r="V8" s="407"/>
      <c r="W8" s="407"/>
      <c r="X8" s="407"/>
      <c r="Y8" s="364"/>
      <c r="Z8" s="364"/>
      <c r="AA8" s="364" t="s">
        <v>72</v>
      </c>
      <c r="AB8" s="365">
        <v>90</v>
      </c>
      <c r="AC8" s="365">
        <v>60</v>
      </c>
      <c r="AD8" s="365">
        <v>40</v>
      </c>
      <c r="AE8" s="365">
        <v>25</v>
      </c>
      <c r="AF8" s="365">
        <v>10</v>
      </c>
      <c r="AG8" s="365">
        <v>5</v>
      </c>
      <c r="AH8" s="365">
        <v>2</v>
      </c>
      <c r="AI8" s="527"/>
      <c r="AJ8" s="527"/>
      <c r="AK8" s="527"/>
      <c r="AL8" s="407"/>
      <c r="AM8" s="407"/>
      <c r="AN8" s="407"/>
      <c r="AO8" s="407"/>
      <c r="AP8" s="407"/>
      <c r="AQ8" s="407"/>
      <c r="AR8" s="407"/>
      <c r="AS8" s="407"/>
    </row>
    <row r="9" spans="1:45" s="408" customFormat="1" ht="12.9" customHeight="1" x14ac:dyDescent="0.25">
      <c r="A9" s="410">
        <v>2</v>
      </c>
      <c r="B9" s="539" t="str">
        <f>IF($E9="","",VLOOKUP($E9,#REF!,14))</f>
        <v/>
      </c>
      <c r="C9" s="540" t="str">
        <f>IF($E9="","",VLOOKUP($E9,#REF!,15))</f>
        <v/>
      </c>
      <c r="D9" s="540" t="str">
        <f>IF($E9="","",VLOOKUP($E9,#REF!,5))</f>
        <v/>
      </c>
      <c r="E9" s="554"/>
      <c r="F9" s="555" t="s">
        <v>292</v>
      </c>
      <c r="G9" s="555"/>
      <c r="H9" s="555"/>
      <c r="I9" s="542"/>
      <c r="J9" s="556"/>
      <c r="K9" s="544"/>
      <c r="L9" s="557"/>
      <c r="M9" s="544"/>
      <c r="N9" s="544"/>
      <c r="O9" s="403"/>
      <c r="P9" s="404"/>
      <c r="Q9" s="405"/>
      <c r="R9" s="406"/>
      <c r="S9" s="407"/>
      <c r="T9" s="407"/>
      <c r="U9" s="553" t="e">
        <f>#REF!</f>
        <v>#REF!</v>
      </c>
      <c r="V9" s="407"/>
      <c r="W9" s="407"/>
      <c r="X9" s="407"/>
      <c r="Y9" s="364"/>
      <c r="Z9" s="364"/>
      <c r="AA9" s="364" t="s">
        <v>73</v>
      </c>
      <c r="AB9" s="365">
        <v>60</v>
      </c>
      <c r="AC9" s="365">
        <v>40</v>
      </c>
      <c r="AD9" s="365">
        <v>25</v>
      </c>
      <c r="AE9" s="365">
        <v>10</v>
      </c>
      <c r="AF9" s="365">
        <v>5</v>
      </c>
      <c r="AG9" s="365">
        <v>2</v>
      </c>
      <c r="AH9" s="365">
        <v>1</v>
      </c>
      <c r="AI9" s="527"/>
      <c r="AJ9" s="527"/>
      <c r="AK9" s="527"/>
      <c r="AL9" s="407"/>
      <c r="AM9" s="407"/>
      <c r="AN9" s="407"/>
      <c r="AO9" s="407"/>
      <c r="AP9" s="407"/>
      <c r="AQ9" s="407"/>
      <c r="AR9" s="407"/>
      <c r="AS9" s="407"/>
    </row>
    <row r="10" spans="1:45" s="408" customFormat="1" ht="12.9" customHeight="1" x14ac:dyDescent="0.25">
      <c r="A10" s="410"/>
      <c r="B10" s="546"/>
      <c r="C10" s="547"/>
      <c r="D10" s="547"/>
      <c r="E10" s="558"/>
      <c r="F10" s="549"/>
      <c r="G10" s="549"/>
      <c r="H10" s="550"/>
      <c r="I10" s="549"/>
      <c r="J10" s="559"/>
      <c r="K10" s="551"/>
      <c r="L10" s="426"/>
      <c r="M10" s="552"/>
      <c r="N10" s="560"/>
      <c r="O10" s="561"/>
      <c r="P10" s="561"/>
      <c r="Q10" s="405"/>
      <c r="R10" s="406"/>
      <c r="S10" s="407"/>
      <c r="T10" s="407"/>
      <c r="U10" s="553" t="e">
        <f>#REF!</f>
        <v>#REF!</v>
      </c>
      <c r="V10" s="407"/>
      <c r="W10" s="407"/>
      <c r="X10" s="407"/>
      <c r="Y10" s="364"/>
      <c r="Z10" s="364"/>
      <c r="AA10" s="364" t="s">
        <v>74</v>
      </c>
      <c r="AB10" s="365">
        <v>40</v>
      </c>
      <c r="AC10" s="365">
        <v>25</v>
      </c>
      <c r="AD10" s="365">
        <v>15</v>
      </c>
      <c r="AE10" s="365">
        <v>7</v>
      </c>
      <c r="AF10" s="365">
        <v>4</v>
      </c>
      <c r="AG10" s="365">
        <v>1</v>
      </c>
      <c r="AH10" s="365">
        <v>0</v>
      </c>
      <c r="AI10" s="527"/>
      <c r="AJ10" s="527"/>
      <c r="AK10" s="527"/>
      <c r="AL10" s="407"/>
      <c r="AM10" s="407"/>
      <c r="AN10" s="407"/>
      <c r="AO10" s="407"/>
      <c r="AP10" s="407"/>
      <c r="AQ10" s="407"/>
      <c r="AR10" s="407"/>
      <c r="AS10" s="407"/>
    </row>
    <row r="11" spans="1:45" s="408" customFormat="1" ht="12.9" customHeight="1" x14ac:dyDescent="0.25">
      <c r="A11" s="410">
        <v>3</v>
      </c>
      <c r="B11" s="539" t="str">
        <f>IF($E11="","",VLOOKUP($E11,#REF!,14))</f>
        <v/>
      </c>
      <c r="C11" s="540" t="str">
        <f>IF($E11="","",VLOOKUP($E11,#REF!,15))</f>
        <v/>
      </c>
      <c r="D11" s="540" t="str">
        <f>IF($E11="","",VLOOKUP($E11,#REF!,5))</f>
        <v/>
      </c>
      <c r="E11" s="554"/>
      <c r="F11" s="555" t="s">
        <v>124</v>
      </c>
      <c r="G11" s="555"/>
      <c r="H11" s="555"/>
      <c r="I11" s="555" t="s">
        <v>304</v>
      </c>
      <c r="J11" s="543"/>
      <c r="K11" s="544"/>
      <c r="L11" s="562"/>
      <c r="M11" s="544"/>
      <c r="N11" s="563"/>
      <c r="O11" s="561"/>
      <c r="P11" s="561"/>
      <c r="Q11" s="405"/>
      <c r="R11" s="406"/>
      <c r="S11" s="407"/>
      <c r="T11" s="407"/>
      <c r="U11" s="553" t="e">
        <f>#REF!</f>
        <v>#REF!</v>
      </c>
      <c r="V11" s="407"/>
      <c r="W11" s="407"/>
      <c r="X11" s="407"/>
      <c r="Y11" s="364"/>
      <c r="Z11" s="364"/>
      <c r="AA11" s="364" t="s">
        <v>75</v>
      </c>
      <c r="AB11" s="365">
        <v>25</v>
      </c>
      <c r="AC11" s="365">
        <v>15</v>
      </c>
      <c r="AD11" s="365">
        <v>10</v>
      </c>
      <c r="AE11" s="365">
        <v>6</v>
      </c>
      <c r="AF11" s="365">
        <v>3</v>
      </c>
      <c r="AG11" s="365">
        <v>1</v>
      </c>
      <c r="AH11" s="365">
        <v>0</v>
      </c>
      <c r="AI11" s="527"/>
      <c r="AJ11" s="527"/>
      <c r="AK11" s="527"/>
      <c r="AL11" s="407"/>
      <c r="AM11" s="407"/>
      <c r="AN11" s="407"/>
      <c r="AO11" s="407"/>
      <c r="AP11" s="407"/>
      <c r="AQ11" s="407"/>
      <c r="AR11" s="407"/>
      <c r="AS11" s="407"/>
    </row>
    <row r="12" spans="1:45" s="408" customFormat="1" ht="12.9" customHeight="1" x14ac:dyDescent="0.25">
      <c r="A12" s="410"/>
      <c r="B12" s="546"/>
      <c r="C12" s="547"/>
      <c r="D12" s="547"/>
      <c r="E12" s="558"/>
      <c r="F12" s="549"/>
      <c r="G12" s="549"/>
      <c r="H12" s="550"/>
      <c r="I12" s="551"/>
      <c r="J12" s="417"/>
      <c r="K12" s="552"/>
      <c r="L12" s="564"/>
      <c r="M12" s="544"/>
      <c r="N12" s="563"/>
      <c r="O12" s="561"/>
      <c r="P12" s="561"/>
      <c r="Q12" s="405"/>
      <c r="R12" s="406"/>
      <c r="S12" s="407"/>
      <c r="T12" s="407"/>
      <c r="U12" s="553" t="e">
        <f>#REF!</f>
        <v>#REF!</v>
      </c>
      <c r="V12" s="407"/>
      <c r="W12" s="407"/>
      <c r="X12" s="407"/>
      <c r="Y12" s="364"/>
      <c r="Z12" s="364"/>
      <c r="AA12" s="364" t="s">
        <v>80</v>
      </c>
      <c r="AB12" s="365">
        <v>15</v>
      </c>
      <c r="AC12" s="365">
        <v>10</v>
      </c>
      <c r="AD12" s="365">
        <v>6</v>
      </c>
      <c r="AE12" s="365">
        <v>3</v>
      </c>
      <c r="AF12" s="365">
        <v>1</v>
      </c>
      <c r="AG12" s="365">
        <v>0</v>
      </c>
      <c r="AH12" s="365">
        <v>0</v>
      </c>
      <c r="AI12" s="527"/>
      <c r="AJ12" s="527"/>
      <c r="AK12" s="527"/>
      <c r="AL12" s="407"/>
      <c r="AM12" s="407"/>
      <c r="AN12" s="407"/>
      <c r="AO12" s="407"/>
      <c r="AP12" s="407"/>
      <c r="AQ12" s="407"/>
      <c r="AR12" s="407"/>
      <c r="AS12" s="407"/>
    </row>
    <row r="13" spans="1:45" s="408" customFormat="1" ht="12.9" customHeight="1" x14ac:dyDescent="0.25">
      <c r="A13" s="410">
        <v>4</v>
      </c>
      <c r="B13" s="539" t="str">
        <f>IF($E13="","",VLOOKUP($E13,#REF!,14))</f>
        <v/>
      </c>
      <c r="C13" s="540" t="str">
        <f>IF($E13="","",VLOOKUP($E13,#REF!,15))</f>
        <v/>
      </c>
      <c r="D13" s="540" t="str">
        <f>IF($E13="","",VLOOKUP($E13,#REF!,5))</f>
        <v/>
      </c>
      <c r="E13" s="554"/>
      <c r="F13" s="570" t="s">
        <v>97</v>
      </c>
      <c r="G13" s="555"/>
      <c r="H13" s="555"/>
      <c r="I13" s="555" t="s">
        <v>297</v>
      </c>
      <c r="J13" s="565"/>
      <c r="K13" s="544"/>
      <c r="L13" s="544"/>
      <c r="M13" s="544"/>
      <c r="N13" s="563"/>
      <c r="O13" s="561"/>
      <c r="P13" s="561"/>
      <c r="Q13" s="405"/>
      <c r="R13" s="406"/>
      <c r="S13" s="407"/>
      <c r="T13" s="407"/>
      <c r="U13" s="553" t="e">
        <f>#REF!</f>
        <v>#REF!</v>
      </c>
      <c r="V13" s="407"/>
      <c r="W13" s="407"/>
      <c r="X13" s="407"/>
      <c r="Y13" s="364"/>
      <c r="Z13" s="364"/>
      <c r="AA13" s="364" t="s">
        <v>76</v>
      </c>
      <c r="AB13" s="365">
        <v>10</v>
      </c>
      <c r="AC13" s="365">
        <v>6</v>
      </c>
      <c r="AD13" s="365">
        <v>3</v>
      </c>
      <c r="AE13" s="365">
        <v>1</v>
      </c>
      <c r="AF13" s="365">
        <v>0</v>
      </c>
      <c r="AG13" s="365">
        <v>0</v>
      </c>
      <c r="AH13" s="365">
        <v>0</v>
      </c>
      <c r="AI13" s="527"/>
      <c r="AJ13" s="527"/>
      <c r="AK13" s="527"/>
      <c r="AL13" s="407"/>
      <c r="AM13" s="407"/>
      <c r="AN13" s="407"/>
      <c r="AO13" s="407"/>
      <c r="AP13" s="407"/>
      <c r="AQ13" s="407"/>
      <c r="AR13" s="407"/>
      <c r="AS13" s="407"/>
    </row>
    <row r="14" spans="1:45" s="408" customFormat="1" ht="12.9" customHeight="1" x14ac:dyDescent="0.25">
      <c r="A14" s="410"/>
      <c r="B14" s="546"/>
      <c r="C14" s="547"/>
      <c r="D14" s="547"/>
      <c r="E14" s="558"/>
      <c r="F14" s="549"/>
      <c r="G14" s="549"/>
      <c r="H14" s="550"/>
      <c r="I14" s="549"/>
      <c r="J14" s="559"/>
      <c r="K14" s="544"/>
      <c r="L14" s="544"/>
      <c r="M14" s="551"/>
      <c r="N14" s="426"/>
      <c r="O14" s="552"/>
      <c r="P14" s="560"/>
      <c r="Q14" s="405"/>
      <c r="R14" s="406"/>
      <c r="S14" s="407"/>
      <c r="T14" s="407"/>
      <c r="U14" s="553" t="e">
        <f>#REF!</f>
        <v>#REF!</v>
      </c>
      <c r="V14" s="407"/>
      <c r="W14" s="407"/>
      <c r="X14" s="407"/>
      <c r="Y14" s="364"/>
      <c r="Z14" s="364"/>
      <c r="AA14" s="364" t="s">
        <v>77</v>
      </c>
      <c r="AB14" s="365">
        <v>3</v>
      </c>
      <c r="AC14" s="365">
        <v>2</v>
      </c>
      <c r="AD14" s="365">
        <v>1</v>
      </c>
      <c r="AE14" s="365">
        <v>0</v>
      </c>
      <c r="AF14" s="365">
        <v>0</v>
      </c>
      <c r="AG14" s="365">
        <v>0</v>
      </c>
      <c r="AH14" s="365">
        <v>0</v>
      </c>
      <c r="AI14" s="527"/>
      <c r="AJ14" s="527"/>
      <c r="AK14" s="527"/>
      <c r="AL14" s="407"/>
      <c r="AM14" s="407"/>
      <c r="AN14" s="407"/>
      <c r="AO14" s="407"/>
      <c r="AP14" s="407"/>
      <c r="AQ14" s="407"/>
      <c r="AR14" s="407"/>
      <c r="AS14" s="407"/>
    </row>
    <row r="15" spans="1:45" s="408" customFormat="1" ht="12.9" customHeight="1" x14ac:dyDescent="0.25">
      <c r="A15" s="566">
        <v>5</v>
      </c>
      <c r="B15" s="539" t="str">
        <f>IF($E15="","",VLOOKUP($E15,#REF!,14))</f>
        <v/>
      </c>
      <c r="C15" s="540" t="str">
        <f>IF($E15="","",VLOOKUP($E15,#REF!,15))</f>
        <v/>
      </c>
      <c r="D15" s="540" t="str">
        <f>IF($E15="","",VLOOKUP($E15,#REF!,5))</f>
        <v/>
      </c>
      <c r="E15" s="554"/>
      <c r="F15" s="598" t="s">
        <v>126</v>
      </c>
      <c r="G15" s="555"/>
      <c r="H15" s="555"/>
      <c r="I15" s="555" t="s">
        <v>304</v>
      </c>
      <c r="J15" s="567"/>
      <c r="K15" s="544"/>
      <c r="L15" s="544"/>
      <c r="M15" s="544"/>
      <c r="N15" s="563"/>
      <c r="O15" s="544"/>
      <c r="P15" s="561"/>
      <c r="Q15" s="405"/>
      <c r="R15" s="406"/>
      <c r="S15" s="407"/>
      <c r="T15" s="407"/>
      <c r="U15" s="553" t="e">
        <f>#REF!</f>
        <v>#REF!</v>
      </c>
      <c r="V15" s="407"/>
      <c r="W15" s="407"/>
      <c r="X15" s="407"/>
      <c r="Y15" s="364"/>
      <c r="Z15" s="364"/>
      <c r="AA15" s="364"/>
      <c r="AB15" s="364"/>
      <c r="AC15" s="364"/>
      <c r="AD15" s="364"/>
      <c r="AE15" s="364"/>
      <c r="AF15" s="364"/>
      <c r="AG15" s="364"/>
      <c r="AH15" s="364"/>
      <c r="AI15" s="527"/>
      <c r="AJ15" s="527"/>
      <c r="AK15" s="527"/>
      <c r="AL15" s="407"/>
      <c r="AM15" s="407"/>
      <c r="AN15" s="407"/>
      <c r="AO15" s="407"/>
      <c r="AP15" s="407"/>
      <c r="AQ15" s="407"/>
      <c r="AR15" s="407"/>
      <c r="AS15" s="407"/>
    </row>
    <row r="16" spans="1:45" s="408" customFormat="1" ht="12.9" customHeight="1" thickBot="1" x14ac:dyDescent="0.3">
      <c r="A16" s="410"/>
      <c r="B16" s="546"/>
      <c r="C16" s="547"/>
      <c r="D16" s="547"/>
      <c r="E16" s="558"/>
      <c r="F16" s="549"/>
      <c r="G16" s="549"/>
      <c r="H16" s="550"/>
      <c r="I16" s="551"/>
      <c r="J16" s="417"/>
      <c r="K16" s="552"/>
      <c r="L16" s="552"/>
      <c r="M16" s="544"/>
      <c r="N16" s="563"/>
      <c r="O16" s="551"/>
      <c r="P16" s="561"/>
      <c r="Q16" s="405"/>
      <c r="R16" s="406"/>
      <c r="S16" s="407"/>
      <c r="T16" s="407"/>
      <c r="U16" s="568" t="e">
        <f>#REF!</f>
        <v>#REF!</v>
      </c>
      <c r="V16" s="407"/>
      <c r="W16" s="407"/>
      <c r="X16" s="407"/>
      <c r="Y16" s="364"/>
      <c r="Z16" s="364"/>
      <c r="AA16" s="364" t="s">
        <v>50</v>
      </c>
      <c r="AB16" s="365">
        <v>150</v>
      </c>
      <c r="AC16" s="365">
        <v>120</v>
      </c>
      <c r="AD16" s="365">
        <v>90</v>
      </c>
      <c r="AE16" s="365">
        <v>60</v>
      </c>
      <c r="AF16" s="365">
        <v>40</v>
      </c>
      <c r="AG16" s="365">
        <v>25</v>
      </c>
      <c r="AH16" s="365">
        <v>15</v>
      </c>
      <c r="AI16" s="527"/>
      <c r="AJ16" s="527"/>
      <c r="AK16" s="527"/>
      <c r="AL16" s="407"/>
      <c r="AM16" s="407"/>
      <c r="AN16" s="407"/>
      <c r="AO16" s="407"/>
      <c r="AP16" s="407"/>
      <c r="AQ16" s="407"/>
      <c r="AR16" s="407"/>
      <c r="AS16" s="407"/>
    </row>
    <row r="17" spans="1:45" s="408" customFormat="1" ht="12.9" customHeight="1" x14ac:dyDescent="0.25">
      <c r="A17" s="410">
        <v>6</v>
      </c>
      <c r="B17" s="539" t="str">
        <f>IF($E17="","",VLOOKUP($E17,#REF!,14))</f>
        <v/>
      </c>
      <c r="C17" s="540" t="str">
        <f>IF($E17="","",VLOOKUP($E17,#REF!,15))</f>
        <v/>
      </c>
      <c r="D17" s="540" t="str">
        <f>IF($E17="","",VLOOKUP($E17,#REF!,5))</f>
        <v/>
      </c>
      <c r="E17" s="554"/>
      <c r="F17" s="555" t="s">
        <v>281</v>
      </c>
      <c r="G17" s="555"/>
      <c r="H17" s="555"/>
      <c r="I17" s="555" t="s">
        <v>304</v>
      </c>
      <c r="J17" s="556"/>
      <c r="K17" s="544"/>
      <c r="L17" s="557"/>
      <c r="M17" s="544"/>
      <c r="N17" s="563"/>
      <c r="O17" s="561"/>
      <c r="P17" s="561"/>
      <c r="Q17" s="405"/>
      <c r="R17" s="406"/>
      <c r="S17" s="407"/>
      <c r="T17" s="407"/>
      <c r="U17" s="407"/>
      <c r="V17" s="407"/>
      <c r="W17" s="407"/>
      <c r="X17" s="407"/>
      <c r="Y17" s="364"/>
      <c r="Z17" s="364"/>
      <c r="AA17" s="364" t="s">
        <v>68</v>
      </c>
      <c r="AB17" s="365">
        <v>120</v>
      </c>
      <c r="AC17" s="365">
        <v>90</v>
      </c>
      <c r="AD17" s="365">
        <v>60</v>
      </c>
      <c r="AE17" s="365">
        <v>40</v>
      </c>
      <c r="AF17" s="365">
        <v>25</v>
      </c>
      <c r="AG17" s="365">
        <v>15</v>
      </c>
      <c r="AH17" s="365">
        <v>8</v>
      </c>
      <c r="AI17" s="527"/>
      <c r="AJ17" s="527"/>
      <c r="AK17" s="527"/>
      <c r="AL17" s="407"/>
      <c r="AM17" s="407"/>
      <c r="AN17" s="407"/>
      <c r="AO17" s="407"/>
      <c r="AP17" s="407"/>
      <c r="AQ17" s="407"/>
      <c r="AR17" s="407"/>
      <c r="AS17" s="407"/>
    </row>
    <row r="18" spans="1:45" s="408" customFormat="1" ht="12.9" customHeight="1" x14ac:dyDescent="0.25">
      <c r="A18" s="410"/>
      <c r="B18" s="546"/>
      <c r="C18" s="547"/>
      <c r="D18" s="547"/>
      <c r="E18" s="558"/>
      <c r="F18" s="549"/>
      <c r="G18" s="549"/>
      <c r="H18" s="550"/>
      <c r="I18" s="549"/>
      <c r="J18" s="559"/>
      <c r="K18" s="551"/>
      <c r="L18" s="426"/>
      <c r="M18" s="552"/>
      <c r="N18" s="569"/>
      <c r="O18" s="561"/>
      <c r="P18" s="561"/>
      <c r="Q18" s="405"/>
      <c r="R18" s="406"/>
      <c r="S18" s="407"/>
      <c r="T18" s="407"/>
      <c r="U18" s="407"/>
      <c r="V18" s="407"/>
      <c r="W18" s="407"/>
      <c r="X18" s="407"/>
      <c r="Y18" s="364"/>
      <c r="Z18" s="364"/>
      <c r="AA18" s="364" t="s">
        <v>69</v>
      </c>
      <c r="AB18" s="365">
        <v>90</v>
      </c>
      <c r="AC18" s="365">
        <v>60</v>
      </c>
      <c r="AD18" s="365">
        <v>40</v>
      </c>
      <c r="AE18" s="365">
        <v>25</v>
      </c>
      <c r="AF18" s="365">
        <v>15</v>
      </c>
      <c r="AG18" s="365">
        <v>8</v>
      </c>
      <c r="AH18" s="365">
        <v>4</v>
      </c>
      <c r="AI18" s="527"/>
      <c r="AJ18" s="527"/>
      <c r="AK18" s="527"/>
      <c r="AL18" s="407"/>
      <c r="AM18" s="407"/>
      <c r="AN18" s="407"/>
      <c r="AO18" s="407"/>
      <c r="AP18" s="407"/>
      <c r="AQ18" s="407"/>
      <c r="AR18" s="407"/>
      <c r="AS18" s="407"/>
    </row>
    <row r="19" spans="1:45" s="408" customFormat="1" ht="12.9" customHeight="1" x14ac:dyDescent="0.25">
      <c r="A19" s="410">
        <v>7</v>
      </c>
      <c r="B19" s="539" t="str">
        <f>IF($E19="","",VLOOKUP($E19,#REF!,14))</f>
        <v/>
      </c>
      <c r="C19" s="540" t="str">
        <f>IF($E19="","",VLOOKUP($E19,#REF!,15))</f>
        <v/>
      </c>
      <c r="D19" s="540" t="str">
        <f>IF($E19="","",VLOOKUP($E19,#REF!,5))</f>
        <v/>
      </c>
      <c r="E19" s="554"/>
      <c r="F19" s="555" t="s">
        <v>96</v>
      </c>
      <c r="G19" s="555"/>
      <c r="H19" s="555"/>
      <c r="I19" s="555" t="s">
        <v>304</v>
      </c>
      <c r="J19" s="543"/>
      <c r="K19" s="544"/>
      <c r="L19" s="562"/>
      <c r="M19" s="544"/>
      <c r="N19" s="561"/>
      <c r="O19" s="561"/>
      <c r="P19" s="561"/>
      <c r="Q19" s="405"/>
      <c r="R19" s="406"/>
      <c r="S19" s="407"/>
      <c r="T19" s="407"/>
      <c r="U19" s="407"/>
      <c r="V19" s="407"/>
      <c r="W19" s="407"/>
      <c r="X19" s="407"/>
      <c r="Y19" s="364"/>
      <c r="Z19" s="364"/>
      <c r="AA19" s="364" t="s">
        <v>70</v>
      </c>
      <c r="AB19" s="365">
        <v>60</v>
      </c>
      <c r="AC19" s="365">
        <v>40</v>
      </c>
      <c r="AD19" s="365">
        <v>25</v>
      </c>
      <c r="AE19" s="365">
        <v>15</v>
      </c>
      <c r="AF19" s="365">
        <v>8</v>
      </c>
      <c r="AG19" s="365">
        <v>4</v>
      </c>
      <c r="AH19" s="365">
        <v>2</v>
      </c>
      <c r="AI19" s="527"/>
      <c r="AJ19" s="527"/>
      <c r="AK19" s="527"/>
      <c r="AL19" s="407"/>
      <c r="AM19" s="407"/>
      <c r="AN19" s="407"/>
      <c r="AO19" s="407"/>
      <c r="AP19" s="407"/>
      <c r="AQ19" s="407"/>
      <c r="AR19" s="407"/>
      <c r="AS19" s="407"/>
    </row>
    <row r="20" spans="1:45" s="408" customFormat="1" ht="12.9" customHeight="1" x14ac:dyDescent="0.25">
      <c r="A20" s="410"/>
      <c r="B20" s="546"/>
      <c r="C20" s="547"/>
      <c r="D20" s="547"/>
      <c r="E20" s="548"/>
      <c r="F20" s="549"/>
      <c r="G20" s="549"/>
      <c r="H20" s="550"/>
      <c r="I20" s="551"/>
      <c r="J20" s="417"/>
      <c r="K20" s="552"/>
      <c r="L20" s="564"/>
      <c r="M20" s="544"/>
      <c r="N20" s="561"/>
      <c r="O20" s="561"/>
      <c r="P20" s="561"/>
      <c r="Q20" s="405"/>
      <c r="R20" s="406"/>
      <c r="S20" s="407"/>
      <c r="T20" s="407"/>
      <c r="U20" s="407"/>
      <c r="V20" s="407"/>
      <c r="W20" s="407"/>
      <c r="X20" s="407"/>
      <c r="Y20" s="364"/>
      <c r="Z20" s="364"/>
      <c r="AA20" s="364" t="s">
        <v>71</v>
      </c>
      <c r="AB20" s="365">
        <v>40</v>
      </c>
      <c r="AC20" s="365">
        <v>25</v>
      </c>
      <c r="AD20" s="365">
        <v>15</v>
      </c>
      <c r="AE20" s="365">
        <v>8</v>
      </c>
      <c r="AF20" s="365">
        <v>4</v>
      </c>
      <c r="AG20" s="365">
        <v>2</v>
      </c>
      <c r="AH20" s="365">
        <v>1</v>
      </c>
      <c r="AI20" s="527"/>
      <c r="AJ20" s="527"/>
      <c r="AK20" s="527"/>
      <c r="AL20" s="407"/>
      <c r="AM20" s="407"/>
      <c r="AN20" s="407"/>
      <c r="AO20" s="407"/>
      <c r="AP20" s="407"/>
      <c r="AQ20" s="407"/>
      <c r="AR20" s="407"/>
      <c r="AS20" s="407"/>
    </row>
    <row r="21" spans="1:45" s="408" customFormat="1" ht="12.9" customHeight="1" x14ac:dyDescent="0.25">
      <c r="A21" s="439">
        <v>8</v>
      </c>
      <c r="B21" s="539" t="str">
        <f>IF($E21="","",VLOOKUP($E21,#REF!,14))</f>
        <v/>
      </c>
      <c r="C21" s="540" t="str">
        <f>IF($E21="","",VLOOKUP($E21,#REF!,15))</f>
        <v/>
      </c>
      <c r="D21" s="540" t="str">
        <f>IF($E21="","",VLOOKUP($E21,#REF!,5))</f>
        <v/>
      </c>
      <c r="E21" s="541"/>
      <c r="F21" s="570" t="s">
        <v>99</v>
      </c>
      <c r="G21" s="570"/>
      <c r="H21" s="570"/>
      <c r="I21" s="570" t="s">
        <v>310</v>
      </c>
      <c r="J21" s="565"/>
      <c r="K21" s="544"/>
      <c r="L21" s="544"/>
      <c r="M21" s="544"/>
      <c r="N21" s="561"/>
      <c r="O21" s="561"/>
      <c r="P21" s="561"/>
      <c r="Q21" s="405"/>
      <c r="R21" s="406"/>
      <c r="S21" s="407"/>
      <c r="T21" s="407"/>
      <c r="U21" s="407"/>
      <c r="V21" s="407"/>
      <c r="W21" s="407"/>
      <c r="X21" s="407"/>
      <c r="Y21" s="364"/>
      <c r="Z21" s="364"/>
      <c r="AA21" s="364" t="s">
        <v>72</v>
      </c>
      <c r="AB21" s="365">
        <v>25</v>
      </c>
      <c r="AC21" s="365">
        <v>15</v>
      </c>
      <c r="AD21" s="365">
        <v>10</v>
      </c>
      <c r="AE21" s="365">
        <v>6</v>
      </c>
      <c r="AF21" s="365">
        <v>3</v>
      </c>
      <c r="AG21" s="365">
        <v>1</v>
      </c>
      <c r="AH21" s="365">
        <v>0</v>
      </c>
      <c r="AI21" s="527"/>
      <c r="AJ21" s="527"/>
      <c r="AK21" s="527"/>
      <c r="AL21" s="407"/>
      <c r="AM21" s="407"/>
      <c r="AN21" s="407"/>
      <c r="AO21" s="407"/>
      <c r="AP21" s="407"/>
      <c r="AQ21" s="407"/>
      <c r="AR21" s="407"/>
      <c r="AS21" s="407"/>
    </row>
    <row r="22" spans="1:45" s="408" customFormat="1" ht="9.6" customHeight="1" x14ac:dyDescent="0.25">
      <c r="A22" s="571"/>
      <c r="B22" s="403"/>
      <c r="C22" s="403"/>
      <c r="D22" s="403"/>
      <c r="E22" s="548"/>
      <c r="F22" s="403"/>
      <c r="G22" s="403"/>
      <c r="H22" s="403"/>
      <c r="I22" s="403"/>
      <c r="J22" s="548"/>
      <c r="K22" s="403"/>
      <c r="L22" s="403"/>
      <c r="M22" s="403"/>
      <c r="N22" s="405"/>
      <c r="O22" s="405"/>
      <c r="P22" s="405"/>
      <c r="Q22" s="405"/>
      <c r="R22" s="406"/>
      <c r="S22" s="407"/>
      <c r="T22" s="407"/>
      <c r="U22" s="407"/>
      <c r="V22" s="407"/>
      <c r="W22" s="407"/>
      <c r="X22" s="407"/>
      <c r="Y22" s="364"/>
      <c r="Z22" s="364"/>
      <c r="AA22" s="364" t="s">
        <v>73</v>
      </c>
      <c r="AB22" s="365">
        <v>15</v>
      </c>
      <c r="AC22" s="365">
        <v>10</v>
      </c>
      <c r="AD22" s="365">
        <v>6</v>
      </c>
      <c r="AE22" s="365">
        <v>3</v>
      </c>
      <c r="AF22" s="365">
        <v>1</v>
      </c>
      <c r="AG22" s="365">
        <v>0</v>
      </c>
      <c r="AH22" s="365">
        <v>0</v>
      </c>
      <c r="AI22" s="527"/>
      <c r="AJ22" s="527"/>
      <c r="AK22" s="527"/>
      <c r="AL22" s="407"/>
      <c r="AM22" s="407"/>
      <c r="AN22" s="407"/>
      <c r="AO22" s="407"/>
      <c r="AP22" s="407"/>
      <c r="AQ22" s="407"/>
      <c r="AR22" s="407"/>
      <c r="AS22" s="407"/>
    </row>
    <row r="23" spans="1:45" s="408" customFormat="1" ht="9.6" customHeight="1" x14ac:dyDescent="0.25">
      <c r="A23" s="572"/>
      <c r="B23" s="548"/>
      <c r="C23" s="548"/>
      <c r="D23" s="548"/>
      <c r="E23" s="548"/>
      <c r="F23" s="403"/>
      <c r="G23" s="403"/>
      <c r="H23" s="407"/>
      <c r="I23" s="573"/>
      <c r="J23" s="548"/>
      <c r="K23" s="403"/>
      <c r="L23" s="403"/>
      <c r="M23" s="403"/>
      <c r="N23" s="405"/>
      <c r="O23" s="405"/>
      <c r="P23" s="405"/>
      <c r="Q23" s="405"/>
      <c r="R23" s="406"/>
      <c r="S23" s="407"/>
      <c r="T23" s="407"/>
      <c r="U23" s="407"/>
      <c r="V23" s="407"/>
      <c r="W23" s="407"/>
      <c r="X23" s="407"/>
      <c r="Y23" s="364"/>
      <c r="Z23" s="364"/>
      <c r="AA23" s="364" t="s">
        <v>74</v>
      </c>
      <c r="AB23" s="365">
        <v>10</v>
      </c>
      <c r="AC23" s="365">
        <v>6</v>
      </c>
      <c r="AD23" s="365">
        <v>3</v>
      </c>
      <c r="AE23" s="365">
        <v>1</v>
      </c>
      <c r="AF23" s="365">
        <v>0</v>
      </c>
      <c r="AG23" s="365">
        <v>0</v>
      </c>
      <c r="AH23" s="365">
        <v>0</v>
      </c>
      <c r="AI23" s="527"/>
      <c r="AJ23" s="527"/>
      <c r="AK23" s="527"/>
      <c r="AL23" s="407"/>
      <c r="AM23" s="407"/>
      <c r="AN23" s="407"/>
      <c r="AO23" s="407"/>
      <c r="AP23" s="407"/>
      <c r="AQ23" s="407"/>
      <c r="AR23" s="407"/>
      <c r="AS23" s="407"/>
    </row>
    <row r="24" spans="1:45" s="408" customFormat="1" ht="9.6" customHeight="1" x14ac:dyDescent="0.25">
      <c r="A24" s="572"/>
      <c r="B24" s="403"/>
      <c r="C24" s="403"/>
      <c r="D24" s="403"/>
      <c r="E24" s="548"/>
      <c r="F24" s="403"/>
      <c r="G24" s="403"/>
      <c r="H24" s="403"/>
      <c r="I24" s="403"/>
      <c r="J24" s="548"/>
      <c r="K24" s="403"/>
      <c r="L24" s="574"/>
      <c r="M24" s="403"/>
      <c r="N24" s="405"/>
      <c r="O24" s="405"/>
      <c r="P24" s="405"/>
      <c r="Q24" s="405"/>
      <c r="R24" s="406"/>
      <c r="S24" s="407"/>
      <c r="T24" s="407"/>
      <c r="U24" s="407"/>
      <c r="V24" s="407"/>
      <c r="W24" s="407"/>
      <c r="X24" s="407"/>
      <c r="Y24" s="364"/>
      <c r="Z24" s="364"/>
      <c r="AA24" s="364" t="s">
        <v>75</v>
      </c>
      <c r="AB24" s="365">
        <v>6</v>
      </c>
      <c r="AC24" s="365">
        <v>3</v>
      </c>
      <c r="AD24" s="365">
        <v>1</v>
      </c>
      <c r="AE24" s="365">
        <v>0</v>
      </c>
      <c r="AF24" s="365">
        <v>0</v>
      </c>
      <c r="AG24" s="365">
        <v>0</v>
      </c>
      <c r="AH24" s="365">
        <v>0</v>
      </c>
      <c r="AI24" s="527"/>
      <c r="AJ24" s="527"/>
      <c r="AK24" s="527"/>
      <c r="AL24" s="407"/>
      <c r="AM24" s="407"/>
      <c r="AN24" s="407"/>
      <c r="AO24" s="407"/>
      <c r="AP24" s="407"/>
      <c r="AQ24" s="407"/>
      <c r="AR24" s="407"/>
      <c r="AS24" s="407"/>
    </row>
    <row r="25" spans="1:45" s="408" customFormat="1" ht="9.6" customHeight="1" x14ac:dyDescent="0.25">
      <c r="A25" s="572"/>
      <c r="B25" s="548"/>
      <c r="C25" s="548"/>
      <c r="D25" s="548"/>
      <c r="E25" s="548"/>
      <c r="F25" s="403"/>
      <c r="G25" s="403"/>
      <c r="H25" s="407"/>
      <c r="I25" s="403"/>
      <c r="J25" s="548"/>
      <c r="K25" s="573"/>
      <c r="L25" s="548"/>
      <c r="M25" s="403"/>
      <c r="N25" s="405"/>
      <c r="O25" s="405"/>
      <c r="P25" s="405"/>
      <c r="Q25" s="405"/>
      <c r="R25" s="406"/>
      <c r="S25" s="407"/>
      <c r="T25" s="407"/>
      <c r="U25" s="407"/>
      <c r="V25" s="407"/>
      <c r="W25" s="407"/>
      <c r="X25" s="407"/>
      <c r="Y25" s="364"/>
      <c r="Z25" s="364"/>
      <c r="AA25" s="364" t="s">
        <v>80</v>
      </c>
      <c r="AB25" s="365">
        <v>3</v>
      </c>
      <c r="AC25" s="365">
        <v>2</v>
      </c>
      <c r="AD25" s="365">
        <v>1</v>
      </c>
      <c r="AE25" s="365">
        <v>0</v>
      </c>
      <c r="AF25" s="365">
        <v>0</v>
      </c>
      <c r="AG25" s="365">
        <v>0</v>
      </c>
      <c r="AH25" s="365">
        <v>0</v>
      </c>
      <c r="AI25" s="527"/>
      <c r="AJ25" s="527"/>
      <c r="AK25" s="527"/>
      <c r="AL25" s="407"/>
      <c r="AM25" s="407"/>
      <c r="AN25" s="407"/>
      <c r="AO25" s="407"/>
      <c r="AP25" s="407"/>
      <c r="AQ25" s="407"/>
      <c r="AR25" s="407"/>
      <c r="AS25" s="407"/>
    </row>
    <row r="26" spans="1:45" s="408" customFormat="1" ht="9.6" customHeight="1" x14ac:dyDescent="0.25">
      <c r="A26" s="572"/>
      <c r="B26" s="403"/>
      <c r="C26" s="403"/>
      <c r="D26" s="403"/>
      <c r="E26" s="548"/>
      <c r="F26" s="403"/>
      <c r="G26" s="403"/>
      <c r="H26" s="403"/>
      <c r="I26" s="403"/>
      <c r="J26" s="548"/>
      <c r="K26" s="403"/>
      <c r="L26" s="403"/>
      <c r="M26" s="403"/>
      <c r="N26" s="405"/>
      <c r="O26" s="405"/>
      <c r="P26" s="405"/>
      <c r="Q26" s="405"/>
      <c r="R26" s="406"/>
      <c r="S26" s="575"/>
      <c r="T26" s="407"/>
      <c r="U26" s="407"/>
      <c r="V26" s="407"/>
      <c r="W26" s="407"/>
      <c r="X26" s="407"/>
      <c r="Y26" s="366"/>
      <c r="Z26" s="366"/>
      <c r="AA26" s="366"/>
      <c r="AB26" s="366"/>
      <c r="AC26" s="366"/>
      <c r="AD26" s="366"/>
      <c r="AE26" s="366"/>
      <c r="AF26" s="366"/>
      <c r="AG26" s="366"/>
      <c r="AH26" s="366"/>
      <c r="AI26" s="527"/>
      <c r="AJ26" s="527"/>
      <c r="AK26" s="527"/>
      <c r="AL26" s="407"/>
      <c r="AM26" s="407"/>
      <c r="AN26" s="407"/>
      <c r="AO26" s="407"/>
      <c r="AP26" s="407"/>
      <c r="AQ26" s="407"/>
      <c r="AR26" s="407"/>
      <c r="AS26" s="407"/>
    </row>
    <row r="27" spans="1:45" s="408" customFormat="1" ht="9.6" customHeight="1" x14ac:dyDescent="0.25">
      <c r="A27" s="572"/>
      <c r="B27" s="548"/>
      <c r="C27" s="548"/>
      <c r="D27" s="548"/>
      <c r="E27" s="548"/>
      <c r="F27" s="403"/>
      <c r="G27" s="403"/>
      <c r="H27" s="407"/>
      <c r="I27" s="573"/>
      <c r="J27" s="548"/>
      <c r="K27" s="403"/>
      <c r="L27" s="403"/>
      <c r="M27" s="403"/>
      <c r="N27" s="405"/>
      <c r="O27" s="405"/>
      <c r="P27" s="405"/>
      <c r="Q27" s="405"/>
      <c r="R27" s="406"/>
      <c r="S27" s="407"/>
      <c r="T27" s="407"/>
      <c r="U27" s="407"/>
      <c r="V27" s="407"/>
      <c r="W27" s="407"/>
      <c r="X27" s="407"/>
      <c r="Y27" s="366"/>
      <c r="Z27" s="366"/>
      <c r="AA27" s="366"/>
      <c r="AB27" s="366"/>
      <c r="AC27" s="366"/>
      <c r="AD27" s="366"/>
      <c r="AE27" s="366"/>
      <c r="AF27" s="366"/>
      <c r="AG27" s="366"/>
      <c r="AH27" s="366"/>
      <c r="AI27" s="527"/>
      <c r="AJ27" s="527"/>
      <c r="AK27" s="527"/>
      <c r="AL27" s="407"/>
      <c r="AM27" s="407"/>
      <c r="AN27" s="407"/>
      <c r="AO27" s="407"/>
      <c r="AP27" s="407"/>
      <c r="AQ27" s="407"/>
      <c r="AR27" s="407"/>
      <c r="AS27" s="407"/>
    </row>
    <row r="28" spans="1:45" s="408" customFormat="1" ht="9.6" customHeight="1" x14ac:dyDescent="0.25">
      <c r="A28" s="572"/>
      <c r="B28" s="403"/>
      <c r="C28" s="403"/>
      <c r="D28" s="403"/>
      <c r="E28" s="548"/>
      <c r="F28" s="403"/>
      <c r="G28" s="403"/>
      <c r="H28" s="403"/>
      <c r="I28" s="403"/>
      <c r="J28" s="548"/>
      <c r="K28" s="403"/>
      <c r="L28" s="403"/>
      <c r="M28" s="403"/>
      <c r="N28" s="405"/>
      <c r="O28" s="405"/>
      <c r="P28" s="405"/>
      <c r="Q28" s="405"/>
      <c r="R28" s="406"/>
      <c r="S28" s="407"/>
      <c r="T28" s="407"/>
      <c r="U28" s="407"/>
      <c r="V28" s="407"/>
      <c r="W28" s="407"/>
      <c r="X28" s="407"/>
      <c r="Y28" s="407"/>
      <c r="Z28" s="407"/>
      <c r="AA28" s="407"/>
      <c r="AB28" s="407"/>
      <c r="AC28" s="407"/>
      <c r="AD28" s="407"/>
      <c r="AE28" s="407"/>
      <c r="AF28" s="407"/>
      <c r="AG28" s="407"/>
      <c r="AH28" s="407"/>
      <c r="AI28" s="451"/>
      <c r="AJ28" s="451"/>
      <c r="AK28" s="451"/>
      <c r="AL28" s="407"/>
      <c r="AM28" s="407"/>
      <c r="AN28" s="407"/>
      <c r="AO28" s="407"/>
      <c r="AP28" s="407"/>
      <c r="AQ28" s="407"/>
      <c r="AR28" s="407"/>
      <c r="AS28" s="407"/>
    </row>
    <row r="29" spans="1:45" s="408" customFormat="1" ht="9.6" customHeight="1" x14ac:dyDescent="0.25">
      <c r="A29" s="572"/>
      <c r="B29" s="548"/>
      <c r="C29" s="548"/>
      <c r="D29" s="548"/>
      <c r="E29" s="548"/>
      <c r="F29" s="403"/>
      <c r="G29" s="403"/>
      <c r="H29" s="407"/>
      <c r="I29" s="403"/>
      <c r="J29" s="548"/>
      <c r="K29" s="403"/>
      <c r="L29" s="403"/>
      <c r="M29" s="573"/>
      <c r="N29" s="548"/>
      <c r="O29" s="403"/>
      <c r="P29" s="405"/>
      <c r="Q29" s="405"/>
      <c r="R29" s="406"/>
      <c r="S29" s="407"/>
      <c r="T29" s="407"/>
      <c r="U29" s="407"/>
      <c r="V29" s="407"/>
      <c r="W29" s="407"/>
      <c r="X29" s="407"/>
      <c r="Y29" s="407"/>
      <c r="Z29" s="407"/>
      <c r="AA29" s="407"/>
      <c r="AB29" s="407"/>
      <c r="AC29" s="407"/>
      <c r="AD29" s="407"/>
      <c r="AE29" s="407"/>
      <c r="AF29" s="407"/>
      <c r="AG29" s="407"/>
      <c r="AH29" s="407"/>
      <c r="AI29" s="451"/>
      <c r="AJ29" s="451"/>
      <c r="AK29" s="451"/>
      <c r="AL29" s="407"/>
      <c r="AM29" s="407"/>
      <c r="AN29" s="407"/>
      <c r="AO29" s="407"/>
      <c r="AP29" s="407"/>
      <c r="AQ29" s="407"/>
      <c r="AR29" s="407"/>
      <c r="AS29" s="407"/>
    </row>
    <row r="30" spans="1:45" s="408" customFormat="1" ht="9.6" customHeight="1" x14ac:dyDescent="0.25">
      <c r="A30" s="572"/>
      <c r="B30" s="403"/>
      <c r="C30" s="403"/>
      <c r="D30" s="403"/>
      <c r="E30" s="548"/>
      <c r="F30" s="403"/>
      <c r="G30" s="403"/>
      <c r="H30" s="403"/>
      <c r="I30" s="403"/>
      <c r="J30" s="548"/>
      <c r="K30" s="403"/>
      <c r="L30" s="403"/>
      <c r="M30" s="403"/>
      <c r="N30" s="405"/>
      <c r="O30" s="403"/>
      <c r="P30" s="405"/>
      <c r="Q30" s="405"/>
      <c r="R30" s="406"/>
      <c r="S30" s="407"/>
      <c r="T30" s="407"/>
      <c r="U30" s="407"/>
      <c r="V30" s="407"/>
      <c r="W30" s="407"/>
      <c r="X30" s="407"/>
      <c r="Y30" s="407"/>
      <c r="Z30" s="407"/>
      <c r="AA30" s="407"/>
      <c r="AB30" s="407"/>
      <c r="AC30" s="407"/>
      <c r="AD30" s="407"/>
      <c r="AE30" s="407"/>
      <c r="AF30" s="407"/>
      <c r="AG30" s="407"/>
      <c r="AH30" s="407"/>
      <c r="AI30" s="451"/>
      <c r="AJ30" s="451"/>
      <c r="AK30" s="451"/>
      <c r="AL30" s="407"/>
      <c r="AM30" s="407"/>
      <c r="AN30" s="407"/>
      <c r="AO30" s="407"/>
      <c r="AP30" s="407"/>
      <c r="AQ30" s="407"/>
      <c r="AR30" s="407"/>
      <c r="AS30" s="407"/>
    </row>
    <row r="31" spans="1:45" s="408" customFormat="1" ht="9.6" customHeight="1" x14ac:dyDescent="0.25">
      <c r="A31" s="572"/>
      <c r="B31" s="548"/>
      <c r="C31" s="548"/>
      <c r="D31" s="548"/>
      <c r="E31" s="548"/>
      <c r="F31" s="403"/>
      <c r="G31" s="403"/>
      <c r="H31" s="407"/>
      <c r="I31" s="573"/>
      <c r="J31" s="548"/>
      <c r="K31" s="403"/>
      <c r="L31" s="403"/>
      <c r="M31" s="403"/>
      <c r="N31" s="405"/>
      <c r="O31" s="405"/>
      <c r="P31" s="405"/>
      <c r="Q31" s="405"/>
      <c r="R31" s="406"/>
      <c r="S31" s="407"/>
      <c r="T31" s="407"/>
      <c r="U31" s="407"/>
      <c r="V31" s="407"/>
      <c r="W31" s="407"/>
      <c r="X31" s="407"/>
      <c r="Y31" s="407"/>
      <c r="Z31" s="407"/>
      <c r="AA31" s="407"/>
      <c r="AB31" s="407"/>
      <c r="AC31" s="407"/>
      <c r="AD31" s="407"/>
      <c r="AE31" s="407"/>
      <c r="AF31" s="407"/>
      <c r="AG31" s="407"/>
      <c r="AH31" s="407"/>
      <c r="AI31" s="451"/>
      <c r="AJ31" s="451"/>
      <c r="AK31" s="451"/>
      <c r="AL31" s="407"/>
      <c r="AM31" s="407"/>
      <c r="AN31" s="407"/>
      <c r="AO31" s="407"/>
      <c r="AP31" s="407"/>
      <c r="AQ31" s="407"/>
      <c r="AR31" s="407"/>
      <c r="AS31" s="407"/>
    </row>
    <row r="32" spans="1:45" s="408" customFormat="1" ht="9.6" customHeight="1" x14ac:dyDescent="0.25">
      <c r="A32" s="572"/>
      <c r="B32" s="403"/>
      <c r="C32" s="403"/>
      <c r="D32" s="403"/>
      <c r="E32" s="548"/>
      <c r="F32" s="403"/>
      <c r="G32" s="403"/>
      <c r="H32" s="403"/>
      <c r="I32" s="403"/>
      <c r="J32" s="548"/>
      <c r="K32" s="403"/>
      <c r="L32" s="574"/>
      <c r="M32" s="403"/>
      <c r="N32" s="405"/>
      <c r="O32" s="405"/>
      <c r="P32" s="405"/>
      <c r="Q32" s="405"/>
      <c r="R32" s="406"/>
      <c r="S32" s="407"/>
      <c r="T32" s="407"/>
      <c r="U32" s="407"/>
      <c r="V32" s="407"/>
      <c r="W32" s="407"/>
      <c r="X32" s="407"/>
      <c r="Y32" s="407"/>
      <c r="Z32" s="407"/>
      <c r="AA32" s="407"/>
      <c r="AB32" s="407"/>
      <c r="AC32" s="407"/>
      <c r="AD32" s="407"/>
      <c r="AE32" s="407"/>
      <c r="AF32" s="407"/>
      <c r="AG32" s="407"/>
      <c r="AH32" s="407"/>
      <c r="AI32" s="451"/>
      <c r="AJ32" s="451"/>
      <c r="AK32" s="451"/>
      <c r="AL32" s="407"/>
      <c r="AM32" s="407"/>
      <c r="AN32" s="407"/>
      <c r="AO32" s="407"/>
      <c r="AP32" s="407"/>
      <c r="AQ32" s="407"/>
      <c r="AR32" s="407"/>
      <c r="AS32" s="407"/>
    </row>
    <row r="33" spans="1:45" s="408" customFormat="1" ht="9.6" customHeight="1" x14ac:dyDescent="0.25">
      <c r="A33" s="572"/>
      <c r="B33" s="548"/>
      <c r="C33" s="548"/>
      <c r="D33" s="548"/>
      <c r="E33" s="548"/>
      <c r="F33" s="403"/>
      <c r="G33" s="403"/>
      <c r="H33" s="407"/>
      <c r="I33" s="403"/>
      <c r="J33" s="548"/>
      <c r="K33" s="573"/>
      <c r="L33" s="548"/>
      <c r="M33" s="403"/>
      <c r="N33" s="405"/>
      <c r="O33" s="405"/>
      <c r="P33" s="405"/>
      <c r="Q33" s="405"/>
      <c r="R33" s="406"/>
      <c r="S33" s="407"/>
      <c r="T33" s="407"/>
      <c r="U33" s="407"/>
      <c r="V33" s="407"/>
      <c r="W33" s="407"/>
      <c r="X33" s="407"/>
      <c r="Y33" s="407"/>
      <c r="Z33" s="407"/>
      <c r="AA33" s="407"/>
      <c r="AB33" s="407"/>
      <c r="AC33" s="407"/>
      <c r="AD33" s="407"/>
      <c r="AE33" s="407"/>
      <c r="AF33" s="407"/>
      <c r="AG33" s="407"/>
      <c r="AH33" s="407"/>
      <c r="AI33" s="451"/>
      <c r="AJ33" s="451"/>
      <c r="AK33" s="451"/>
      <c r="AL33" s="407"/>
      <c r="AM33" s="407"/>
      <c r="AN33" s="407"/>
      <c r="AO33" s="407"/>
      <c r="AP33" s="407"/>
      <c r="AQ33" s="407"/>
      <c r="AR33" s="407"/>
      <c r="AS33" s="407"/>
    </row>
    <row r="34" spans="1:45" s="408" customFormat="1" ht="9.6" customHeight="1" x14ac:dyDescent="0.25">
      <c r="A34" s="572"/>
      <c r="B34" s="403"/>
      <c r="C34" s="403"/>
      <c r="D34" s="403"/>
      <c r="E34" s="548"/>
      <c r="F34" s="403"/>
      <c r="G34" s="403"/>
      <c r="H34" s="403"/>
      <c r="I34" s="403"/>
      <c r="J34" s="548"/>
      <c r="K34" s="403"/>
      <c r="L34" s="403"/>
      <c r="M34" s="403"/>
      <c r="N34" s="405"/>
      <c r="O34" s="405"/>
      <c r="P34" s="405"/>
      <c r="Q34" s="405"/>
      <c r="R34" s="406"/>
      <c r="S34" s="407"/>
      <c r="T34" s="407"/>
      <c r="U34" s="407"/>
      <c r="V34" s="407"/>
      <c r="W34" s="407"/>
      <c r="X34" s="407"/>
      <c r="Y34" s="407"/>
      <c r="Z34" s="407"/>
      <c r="AA34" s="407"/>
      <c r="AB34" s="407"/>
      <c r="AC34" s="407"/>
      <c r="AD34" s="407"/>
      <c r="AE34" s="407"/>
      <c r="AF34" s="407"/>
      <c r="AG34" s="407"/>
      <c r="AH34" s="407"/>
      <c r="AI34" s="451"/>
      <c r="AJ34" s="451"/>
      <c r="AK34" s="451"/>
      <c r="AL34" s="407"/>
      <c r="AM34" s="407"/>
      <c r="AN34" s="407"/>
      <c r="AO34" s="407"/>
      <c r="AP34" s="407"/>
      <c r="AQ34" s="407"/>
      <c r="AR34" s="407"/>
      <c r="AS34" s="407"/>
    </row>
    <row r="35" spans="1:45" s="408" customFormat="1" ht="9.6" customHeight="1" x14ac:dyDescent="0.25">
      <c r="A35" s="572"/>
      <c r="B35" s="548"/>
      <c r="C35" s="548"/>
      <c r="D35" s="548"/>
      <c r="E35" s="548"/>
      <c r="F35" s="403"/>
      <c r="G35" s="403"/>
      <c r="H35" s="407"/>
      <c r="I35" s="573"/>
      <c r="J35" s="548"/>
      <c r="K35" s="403"/>
      <c r="L35" s="403"/>
      <c r="M35" s="403"/>
      <c r="N35" s="405"/>
      <c r="O35" s="405"/>
      <c r="P35" s="405"/>
      <c r="Q35" s="405"/>
      <c r="R35" s="406"/>
      <c r="S35" s="407"/>
      <c r="T35" s="407"/>
      <c r="U35" s="407"/>
      <c r="V35" s="407"/>
      <c r="W35" s="407"/>
      <c r="X35" s="407"/>
      <c r="Y35" s="407"/>
      <c r="Z35" s="407"/>
      <c r="AA35" s="407"/>
      <c r="AB35" s="407"/>
      <c r="AC35" s="407"/>
      <c r="AD35" s="407"/>
      <c r="AE35" s="407"/>
      <c r="AF35" s="407"/>
      <c r="AG35" s="407"/>
      <c r="AH35" s="407"/>
      <c r="AI35" s="451"/>
      <c r="AJ35" s="451"/>
      <c r="AK35" s="451"/>
      <c r="AL35" s="407"/>
      <c r="AM35" s="407"/>
      <c r="AN35" s="407"/>
      <c r="AO35" s="407"/>
      <c r="AP35" s="407"/>
      <c r="AQ35" s="407"/>
      <c r="AR35" s="407"/>
      <c r="AS35" s="407"/>
    </row>
    <row r="36" spans="1:45" s="408" customFormat="1" ht="9.6" customHeight="1" x14ac:dyDescent="0.25">
      <c r="A36" s="571"/>
      <c r="B36" s="403"/>
      <c r="C36" s="403"/>
      <c r="D36" s="403"/>
      <c r="E36" s="548"/>
      <c r="F36" s="403"/>
      <c r="G36" s="403"/>
      <c r="H36" s="403"/>
      <c r="I36" s="403"/>
      <c r="J36" s="548"/>
      <c r="K36" s="403"/>
      <c r="L36" s="403"/>
      <c r="M36" s="403"/>
      <c r="N36" s="403"/>
      <c r="O36" s="403"/>
      <c r="P36" s="403"/>
      <c r="Q36" s="405"/>
      <c r="R36" s="406"/>
      <c r="S36" s="407"/>
      <c r="T36" s="407"/>
      <c r="U36" s="407"/>
      <c r="V36" s="407"/>
      <c r="W36" s="407"/>
      <c r="X36" s="407"/>
      <c r="Y36" s="407"/>
      <c r="Z36" s="407"/>
      <c r="AA36" s="407"/>
      <c r="AB36" s="407"/>
      <c r="AC36" s="407"/>
      <c r="AD36" s="407"/>
      <c r="AE36" s="407"/>
      <c r="AF36" s="407"/>
      <c r="AG36" s="407"/>
      <c r="AH36" s="407"/>
      <c r="AI36" s="451"/>
      <c r="AJ36" s="451"/>
      <c r="AK36" s="451"/>
      <c r="AL36" s="407"/>
      <c r="AM36" s="407"/>
      <c r="AN36" s="407"/>
      <c r="AO36" s="407"/>
      <c r="AP36" s="407"/>
      <c r="AQ36" s="407"/>
      <c r="AR36" s="407"/>
      <c r="AS36" s="407"/>
    </row>
    <row r="37" spans="1:45" s="408" customFormat="1" ht="9.6" customHeight="1" x14ac:dyDescent="0.25">
      <c r="A37" s="572"/>
      <c r="B37" s="548"/>
      <c r="C37" s="548"/>
      <c r="D37" s="548"/>
      <c r="E37" s="548"/>
      <c r="F37" s="576"/>
      <c r="G37" s="576"/>
      <c r="H37" s="577"/>
      <c r="I37" s="544"/>
      <c r="J37" s="559"/>
      <c r="K37" s="544"/>
      <c r="L37" s="544"/>
      <c r="M37" s="544"/>
      <c r="N37" s="561"/>
      <c r="O37" s="561"/>
      <c r="P37" s="561"/>
      <c r="Q37" s="405"/>
      <c r="R37" s="406"/>
      <c r="S37" s="407"/>
      <c r="T37" s="407"/>
      <c r="U37" s="407"/>
      <c r="V37" s="407"/>
      <c r="W37" s="407"/>
      <c r="X37" s="407"/>
      <c r="Y37" s="407"/>
      <c r="Z37" s="407"/>
      <c r="AA37" s="407"/>
      <c r="AB37" s="407"/>
      <c r="AC37" s="407"/>
      <c r="AD37" s="407"/>
      <c r="AE37" s="407"/>
      <c r="AF37" s="407"/>
      <c r="AG37" s="407"/>
      <c r="AH37" s="407"/>
      <c r="AI37" s="451"/>
      <c r="AJ37" s="451"/>
      <c r="AK37" s="451"/>
      <c r="AL37" s="407"/>
      <c r="AM37" s="407"/>
      <c r="AN37" s="407"/>
      <c r="AO37" s="407"/>
      <c r="AP37" s="407"/>
      <c r="AQ37" s="407"/>
      <c r="AR37" s="407"/>
      <c r="AS37" s="407"/>
    </row>
    <row r="38" spans="1:45" s="408" customFormat="1" ht="9.6" customHeight="1" x14ac:dyDescent="0.25">
      <c r="A38" s="571"/>
      <c r="B38" s="403"/>
      <c r="C38" s="403"/>
      <c r="D38" s="403"/>
      <c r="E38" s="548"/>
      <c r="F38" s="403"/>
      <c r="G38" s="403"/>
      <c r="H38" s="403"/>
      <c r="I38" s="403"/>
      <c r="J38" s="548"/>
      <c r="K38" s="403"/>
      <c r="L38" s="403"/>
      <c r="M38" s="403"/>
      <c r="N38" s="405"/>
      <c r="O38" s="405"/>
      <c r="P38" s="405"/>
      <c r="Q38" s="405"/>
      <c r="R38" s="406"/>
      <c r="S38" s="407"/>
      <c r="T38" s="407"/>
      <c r="U38" s="407"/>
      <c r="V38" s="407"/>
      <c r="W38" s="407"/>
      <c r="X38" s="407"/>
      <c r="Y38" s="407"/>
      <c r="Z38" s="407"/>
      <c r="AA38" s="407"/>
      <c r="AB38" s="407"/>
      <c r="AC38" s="407"/>
      <c r="AD38" s="407"/>
      <c r="AE38" s="407"/>
      <c r="AF38" s="407"/>
      <c r="AG38" s="407"/>
      <c r="AH38" s="407"/>
      <c r="AI38" s="451"/>
      <c r="AJ38" s="451"/>
      <c r="AK38" s="451"/>
      <c r="AL38" s="407"/>
      <c r="AM38" s="407"/>
      <c r="AN38" s="407"/>
      <c r="AO38" s="407"/>
      <c r="AP38" s="407"/>
      <c r="AQ38" s="407"/>
      <c r="AR38" s="407"/>
      <c r="AS38" s="407"/>
    </row>
    <row r="39" spans="1:45" s="408" customFormat="1" ht="9.6" customHeight="1" x14ac:dyDescent="0.25">
      <c r="A39" s="572"/>
      <c r="B39" s="548"/>
      <c r="C39" s="548"/>
      <c r="D39" s="548"/>
      <c r="E39" s="548"/>
      <c r="F39" s="403"/>
      <c r="G39" s="403"/>
      <c r="H39" s="407"/>
      <c r="I39" s="573"/>
      <c r="J39" s="548"/>
      <c r="K39" s="403"/>
      <c r="L39" s="403"/>
      <c r="M39" s="403"/>
      <c r="N39" s="405"/>
      <c r="O39" s="405"/>
      <c r="P39" s="405"/>
      <c r="Q39" s="405"/>
      <c r="R39" s="406"/>
      <c r="S39" s="407"/>
      <c r="T39" s="407"/>
      <c r="U39" s="407"/>
      <c r="V39" s="407"/>
      <c r="W39" s="407"/>
      <c r="X39" s="407"/>
      <c r="Y39" s="407"/>
      <c r="Z39" s="407"/>
      <c r="AA39" s="407"/>
      <c r="AB39" s="407"/>
      <c r="AC39" s="407"/>
      <c r="AD39" s="407"/>
      <c r="AE39" s="407"/>
      <c r="AF39" s="407"/>
      <c r="AG39" s="407"/>
      <c r="AH39" s="407"/>
      <c r="AI39" s="451"/>
      <c r="AJ39" s="451"/>
      <c r="AK39" s="451"/>
      <c r="AL39" s="407"/>
      <c r="AM39" s="407"/>
      <c r="AN39" s="407"/>
      <c r="AO39" s="407"/>
      <c r="AP39" s="407"/>
      <c r="AQ39" s="407"/>
      <c r="AR39" s="407"/>
      <c r="AS39" s="407"/>
    </row>
    <row r="40" spans="1:45" s="408" customFormat="1" ht="9.6" customHeight="1" x14ac:dyDescent="0.25">
      <c r="A40" s="572"/>
      <c r="B40" s="403"/>
      <c r="C40" s="403"/>
      <c r="D40" s="403"/>
      <c r="E40" s="548"/>
      <c r="F40" s="403"/>
      <c r="G40" s="403"/>
      <c r="H40" s="403"/>
      <c r="I40" s="403"/>
      <c r="J40" s="548"/>
      <c r="K40" s="403"/>
      <c r="L40" s="574"/>
      <c r="M40" s="403"/>
      <c r="N40" s="405"/>
      <c r="O40" s="405"/>
      <c r="P40" s="405"/>
      <c r="Q40" s="405"/>
      <c r="R40" s="406"/>
      <c r="S40" s="407"/>
      <c r="T40" s="407"/>
      <c r="U40" s="407"/>
      <c r="V40" s="407"/>
      <c r="W40" s="407"/>
      <c r="X40" s="407"/>
      <c r="Y40" s="407"/>
      <c r="Z40" s="407"/>
      <c r="AA40" s="407"/>
      <c r="AB40" s="407"/>
      <c r="AC40" s="407"/>
      <c r="AD40" s="407"/>
      <c r="AE40" s="407"/>
      <c r="AF40" s="407"/>
      <c r="AG40" s="407"/>
      <c r="AH40" s="407"/>
      <c r="AI40" s="451"/>
      <c r="AJ40" s="451"/>
      <c r="AK40" s="451"/>
      <c r="AL40" s="407"/>
      <c r="AM40" s="407"/>
      <c r="AN40" s="407"/>
      <c r="AO40" s="407"/>
      <c r="AP40" s="407"/>
      <c r="AQ40" s="407"/>
      <c r="AR40" s="407"/>
      <c r="AS40" s="407"/>
    </row>
    <row r="41" spans="1:45" s="408" customFormat="1" ht="9.6" customHeight="1" x14ac:dyDescent="0.25">
      <c r="A41" s="572"/>
      <c r="B41" s="548"/>
      <c r="C41" s="548"/>
      <c r="D41" s="548"/>
      <c r="E41" s="548"/>
      <c r="F41" s="403"/>
      <c r="G41" s="403"/>
      <c r="H41" s="407"/>
      <c r="I41" s="403"/>
      <c r="J41" s="548"/>
      <c r="K41" s="573"/>
      <c r="L41" s="548"/>
      <c r="M41" s="403"/>
      <c r="N41" s="405"/>
      <c r="O41" s="405"/>
      <c r="P41" s="405"/>
      <c r="Q41" s="405"/>
      <c r="R41" s="406"/>
      <c r="S41" s="407"/>
      <c r="T41" s="407"/>
      <c r="U41" s="407"/>
      <c r="V41" s="407"/>
      <c r="W41" s="407"/>
      <c r="X41" s="407"/>
      <c r="Y41" s="407"/>
      <c r="Z41" s="407"/>
      <c r="AA41" s="407"/>
      <c r="AB41" s="407"/>
      <c r="AC41" s="407"/>
      <c r="AD41" s="407"/>
      <c r="AE41" s="407"/>
      <c r="AF41" s="407"/>
      <c r="AG41" s="407"/>
      <c r="AH41" s="407"/>
      <c r="AI41" s="451"/>
      <c r="AJ41" s="451"/>
      <c r="AK41" s="451"/>
      <c r="AL41" s="407"/>
      <c r="AM41" s="407"/>
      <c r="AN41" s="407"/>
      <c r="AO41" s="407"/>
      <c r="AP41" s="407"/>
      <c r="AQ41" s="407"/>
      <c r="AR41" s="407"/>
      <c r="AS41" s="407"/>
    </row>
    <row r="42" spans="1:45" s="408" customFormat="1" ht="9.6" customHeight="1" x14ac:dyDescent="0.25">
      <c r="A42" s="572"/>
      <c r="B42" s="403"/>
      <c r="C42" s="403"/>
      <c r="D42" s="403"/>
      <c r="E42" s="548"/>
      <c r="F42" s="403"/>
      <c r="G42" s="403"/>
      <c r="H42" s="403"/>
      <c r="I42" s="403"/>
      <c r="J42" s="548"/>
      <c r="K42" s="403"/>
      <c r="L42" s="403"/>
      <c r="M42" s="403"/>
      <c r="N42" s="405"/>
      <c r="O42" s="405"/>
      <c r="P42" s="405"/>
      <c r="Q42" s="405"/>
      <c r="R42" s="406"/>
      <c r="S42" s="575"/>
      <c r="T42" s="407"/>
      <c r="U42" s="407"/>
      <c r="V42" s="407"/>
      <c r="W42" s="407"/>
      <c r="X42" s="407"/>
      <c r="Y42" s="407"/>
      <c r="Z42" s="407"/>
      <c r="AA42" s="407"/>
      <c r="AB42" s="407"/>
      <c r="AC42" s="407"/>
      <c r="AD42" s="407"/>
      <c r="AE42" s="407"/>
      <c r="AF42" s="407"/>
      <c r="AG42" s="407"/>
      <c r="AH42" s="407"/>
      <c r="AI42" s="451"/>
      <c r="AJ42" s="451"/>
      <c r="AK42" s="451"/>
      <c r="AL42" s="407"/>
      <c r="AM42" s="407"/>
      <c r="AN42" s="407"/>
      <c r="AO42" s="407"/>
      <c r="AP42" s="407"/>
      <c r="AQ42" s="407"/>
      <c r="AR42" s="407"/>
      <c r="AS42" s="407"/>
    </row>
    <row r="43" spans="1:45" s="408" customFormat="1" ht="9.6" customHeight="1" x14ac:dyDescent="0.25">
      <c r="A43" s="572"/>
      <c r="B43" s="548"/>
      <c r="C43" s="548"/>
      <c r="D43" s="548"/>
      <c r="E43" s="548"/>
      <c r="F43" s="403"/>
      <c r="G43" s="403"/>
      <c r="H43" s="407"/>
      <c r="I43" s="573"/>
      <c r="J43" s="548"/>
      <c r="K43" s="403"/>
      <c r="L43" s="403"/>
      <c r="M43" s="403"/>
      <c r="N43" s="405"/>
      <c r="O43" s="405"/>
      <c r="P43" s="405"/>
      <c r="Q43" s="405"/>
      <c r="R43" s="406"/>
      <c r="S43" s="407"/>
      <c r="T43" s="407"/>
      <c r="U43" s="407"/>
      <c r="V43" s="407"/>
      <c r="W43" s="407"/>
      <c r="X43" s="407"/>
      <c r="Y43" s="407"/>
      <c r="Z43" s="407"/>
      <c r="AA43" s="407"/>
      <c r="AB43" s="407"/>
      <c r="AC43" s="407"/>
      <c r="AD43" s="407"/>
      <c r="AE43" s="407"/>
      <c r="AF43" s="407"/>
      <c r="AG43" s="407"/>
      <c r="AH43" s="407"/>
      <c r="AI43" s="451"/>
      <c r="AJ43" s="451"/>
      <c r="AK43" s="451"/>
      <c r="AL43" s="407"/>
      <c r="AM43" s="407"/>
      <c r="AN43" s="407"/>
      <c r="AO43" s="407"/>
      <c r="AP43" s="407"/>
      <c r="AQ43" s="407"/>
      <c r="AR43" s="407"/>
      <c r="AS43" s="407"/>
    </row>
    <row r="44" spans="1:45" s="408" customFormat="1" ht="9.6" customHeight="1" x14ac:dyDescent="0.25">
      <c r="A44" s="572"/>
      <c r="B44" s="403"/>
      <c r="C44" s="403"/>
      <c r="D44" s="403"/>
      <c r="E44" s="548"/>
      <c r="F44" s="403"/>
      <c r="G44" s="403"/>
      <c r="H44" s="403"/>
      <c r="I44" s="403"/>
      <c r="J44" s="548"/>
      <c r="K44" s="403"/>
      <c r="L44" s="403"/>
      <c r="M44" s="403"/>
      <c r="N44" s="405"/>
      <c r="O44" s="405"/>
      <c r="P44" s="405"/>
      <c r="Q44" s="405"/>
      <c r="R44" s="406"/>
      <c r="S44" s="407"/>
      <c r="T44" s="407"/>
      <c r="U44" s="407"/>
      <c r="V44" s="407"/>
      <c r="W44" s="407"/>
      <c r="X44" s="407"/>
      <c r="Y44" s="407"/>
      <c r="Z44" s="407"/>
      <c r="AA44" s="407"/>
      <c r="AB44" s="407"/>
      <c r="AC44" s="407"/>
      <c r="AD44" s="407"/>
      <c r="AE44" s="407"/>
      <c r="AF44" s="407"/>
      <c r="AG44" s="407"/>
      <c r="AH44" s="407"/>
      <c r="AI44" s="451"/>
      <c r="AJ44" s="451"/>
      <c r="AK44" s="451"/>
      <c r="AL44" s="407"/>
      <c r="AM44" s="407"/>
      <c r="AN44" s="407"/>
      <c r="AO44" s="407"/>
      <c r="AP44" s="407"/>
      <c r="AQ44" s="407"/>
      <c r="AR44" s="407"/>
      <c r="AS44" s="407"/>
    </row>
    <row r="45" spans="1:45" s="408" customFormat="1" ht="9.6" customHeight="1" x14ac:dyDescent="0.25">
      <c r="A45" s="572"/>
      <c r="B45" s="548"/>
      <c r="C45" s="548"/>
      <c r="D45" s="548"/>
      <c r="E45" s="548"/>
      <c r="F45" s="403"/>
      <c r="G45" s="403"/>
      <c r="H45" s="407"/>
      <c r="I45" s="403"/>
      <c r="J45" s="548"/>
      <c r="K45" s="403"/>
      <c r="L45" s="403"/>
      <c r="M45" s="573"/>
      <c r="N45" s="548"/>
      <c r="O45" s="403"/>
      <c r="P45" s="405"/>
      <c r="Q45" s="405"/>
      <c r="R45" s="406"/>
      <c r="S45" s="407"/>
      <c r="T45" s="407"/>
      <c r="U45" s="407"/>
      <c r="V45" s="407"/>
      <c r="W45" s="407"/>
      <c r="X45" s="407"/>
      <c r="Y45" s="407"/>
      <c r="Z45" s="407"/>
      <c r="AA45" s="407"/>
      <c r="AB45" s="407"/>
      <c r="AC45" s="407"/>
      <c r="AD45" s="407"/>
      <c r="AE45" s="407"/>
      <c r="AF45" s="407"/>
      <c r="AG45" s="407"/>
      <c r="AH45" s="407"/>
      <c r="AI45" s="451"/>
      <c r="AJ45" s="451"/>
      <c r="AK45" s="451"/>
      <c r="AL45" s="407"/>
      <c r="AM45" s="407"/>
      <c r="AN45" s="407"/>
      <c r="AO45" s="407"/>
      <c r="AP45" s="407"/>
      <c r="AQ45" s="407"/>
      <c r="AR45" s="407"/>
      <c r="AS45" s="407"/>
    </row>
    <row r="46" spans="1:45" s="408" customFormat="1" ht="9.6" customHeight="1" x14ac:dyDescent="0.25">
      <c r="A46" s="572"/>
      <c r="B46" s="403"/>
      <c r="C46" s="403"/>
      <c r="D46" s="403"/>
      <c r="E46" s="548"/>
      <c r="F46" s="403"/>
      <c r="G46" s="403"/>
      <c r="H46" s="403"/>
      <c r="I46" s="403"/>
      <c r="J46" s="548"/>
      <c r="K46" s="403"/>
      <c r="L46" s="403"/>
      <c r="M46" s="403"/>
      <c r="N46" s="405"/>
      <c r="O46" s="403"/>
      <c r="P46" s="405"/>
      <c r="Q46" s="405"/>
      <c r="R46" s="406"/>
      <c r="S46" s="407"/>
      <c r="T46" s="407"/>
      <c r="U46" s="407"/>
      <c r="V46" s="407"/>
      <c r="W46" s="407"/>
      <c r="X46" s="407"/>
      <c r="Y46" s="407"/>
      <c r="Z46" s="407"/>
      <c r="AA46" s="407"/>
      <c r="AB46" s="407"/>
      <c r="AC46" s="407"/>
      <c r="AD46" s="407"/>
      <c r="AE46" s="407"/>
      <c r="AF46" s="407"/>
      <c r="AG46" s="407"/>
      <c r="AH46" s="407"/>
      <c r="AI46" s="451"/>
      <c r="AJ46" s="451"/>
      <c r="AK46" s="451"/>
      <c r="AL46" s="407"/>
      <c r="AM46" s="407"/>
      <c r="AN46" s="407"/>
      <c r="AO46" s="407"/>
      <c r="AP46" s="407"/>
      <c r="AQ46" s="407"/>
      <c r="AR46" s="407"/>
      <c r="AS46" s="407"/>
    </row>
    <row r="47" spans="1:45" s="408" customFormat="1" ht="9.6" customHeight="1" x14ac:dyDescent="0.25">
      <c r="A47" s="572"/>
      <c r="B47" s="548"/>
      <c r="C47" s="548"/>
      <c r="D47" s="548"/>
      <c r="E47" s="548"/>
      <c r="F47" s="403"/>
      <c r="G47" s="403"/>
      <c r="H47" s="407"/>
      <c r="I47" s="573"/>
      <c r="J47" s="548"/>
      <c r="K47" s="403"/>
      <c r="L47" s="403"/>
      <c r="M47" s="403"/>
      <c r="N47" s="405"/>
      <c r="O47" s="405"/>
      <c r="P47" s="405"/>
      <c r="Q47" s="405"/>
      <c r="R47" s="406"/>
      <c r="S47" s="407"/>
      <c r="T47" s="407"/>
      <c r="U47" s="407"/>
      <c r="V47" s="407"/>
      <c r="W47" s="407"/>
      <c r="X47" s="407"/>
      <c r="Y47" s="407"/>
      <c r="Z47" s="407"/>
      <c r="AA47" s="407"/>
      <c r="AB47" s="407"/>
      <c r="AC47" s="407"/>
      <c r="AD47" s="407"/>
      <c r="AE47" s="407"/>
      <c r="AF47" s="407"/>
      <c r="AG47" s="407"/>
      <c r="AH47" s="407"/>
      <c r="AI47" s="451"/>
      <c r="AJ47" s="451"/>
      <c r="AK47" s="451"/>
      <c r="AL47" s="407"/>
      <c r="AM47" s="407"/>
      <c r="AN47" s="407"/>
      <c r="AO47" s="407"/>
      <c r="AP47" s="407"/>
      <c r="AQ47" s="407"/>
      <c r="AR47" s="407"/>
      <c r="AS47" s="407"/>
    </row>
    <row r="48" spans="1:45" s="408" customFormat="1" ht="9.6" customHeight="1" x14ac:dyDescent="0.25">
      <c r="A48" s="572"/>
      <c r="B48" s="403"/>
      <c r="C48" s="403"/>
      <c r="D48" s="403"/>
      <c r="E48" s="548"/>
      <c r="F48" s="403"/>
      <c r="G48" s="403"/>
      <c r="H48" s="403"/>
      <c r="I48" s="403"/>
      <c r="J48" s="548"/>
      <c r="K48" s="403"/>
      <c r="L48" s="574"/>
      <c r="M48" s="403"/>
      <c r="N48" s="405"/>
      <c r="O48" s="405"/>
      <c r="P48" s="405"/>
      <c r="Q48" s="405"/>
      <c r="R48" s="406"/>
      <c r="S48" s="407"/>
      <c r="T48" s="407"/>
      <c r="U48" s="407"/>
      <c r="V48" s="407"/>
      <c r="W48" s="407"/>
      <c r="X48" s="407"/>
      <c r="Y48" s="407"/>
      <c r="Z48" s="407"/>
      <c r="AA48" s="407"/>
      <c r="AB48" s="407"/>
      <c r="AC48" s="407"/>
      <c r="AD48" s="407"/>
      <c r="AE48" s="407"/>
      <c r="AF48" s="407"/>
      <c r="AG48" s="407"/>
      <c r="AH48" s="407"/>
      <c r="AI48" s="451"/>
      <c r="AJ48" s="451"/>
      <c r="AK48" s="451"/>
      <c r="AL48" s="407"/>
      <c r="AM48" s="407"/>
      <c r="AN48" s="407"/>
      <c r="AO48" s="407"/>
      <c r="AP48" s="407"/>
      <c r="AQ48" s="407"/>
      <c r="AR48" s="407"/>
      <c r="AS48" s="407"/>
    </row>
    <row r="49" spans="1:45" s="408" customFormat="1" ht="9.6" customHeight="1" x14ac:dyDescent="0.25">
      <c r="A49" s="572"/>
      <c r="B49" s="548"/>
      <c r="C49" s="548"/>
      <c r="D49" s="548"/>
      <c r="E49" s="548"/>
      <c r="F49" s="403"/>
      <c r="G49" s="403"/>
      <c r="H49" s="407"/>
      <c r="I49" s="403"/>
      <c r="J49" s="548"/>
      <c r="K49" s="573"/>
      <c r="L49" s="548"/>
      <c r="M49" s="403"/>
      <c r="N49" s="405"/>
      <c r="O49" s="405"/>
      <c r="P49" s="405"/>
      <c r="Q49" s="405"/>
      <c r="R49" s="406"/>
      <c r="S49" s="407"/>
      <c r="T49" s="407"/>
      <c r="U49" s="407"/>
      <c r="V49" s="407"/>
      <c r="W49" s="407"/>
      <c r="X49" s="407"/>
      <c r="Y49" s="407"/>
      <c r="Z49" s="407"/>
      <c r="AA49" s="407"/>
      <c r="AB49" s="407"/>
      <c r="AC49" s="407"/>
      <c r="AD49" s="407"/>
      <c r="AE49" s="407"/>
      <c r="AF49" s="407"/>
      <c r="AG49" s="407"/>
      <c r="AH49" s="407"/>
      <c r="AI49" s="451"/>
      <c r="AJ49" s="451"/>
      <c r="AK49" s="451"/>
      <c r="AL49" s="407"/>
      <c r="AM49" s="407"/>
      <c r="AN49" s="407"/>
      <c r="AO49" s="407"/>
      <c r="AP49" s="407"/>
      <c r="AQ49" s="407"/>
      <c r="AR49" s="407"/>
      <c r="AS49" s="407"/>
    </row>
    <row r="50" spans="1:45" s="408" customFormat="1" ht="9.6" customHeight="1" x14ac:dyDescent="0.25">
      <c r="A50" s="572"/>
      <c r="B50" s="403"/>
      <c r="C50" s="403"/>
      <c r="D50" s="403"/>
      <c r="E50" s="548"/>
      <c r="F50" s="403"/>
      <c r="G50" s="403"/>
      <c r="H50" s="403"/>
      <c r="I50" s="403"/>
      <c r="J50" s="548"/>
      <c r="K50" s="403"/>
      <c r="L50" s="403"/>
      <c r="M50" s="403"/>
      <c r="N50" s="405"/>
      <c r="O50" s="405"/>
      <c r="P50" s="405"/>
      <c r="Q50" s="405"/>
      <c r="R50" s="406"/>
      <c r="S50" s="407"/>
      <c r="T50" s="407"/>
      <c r="U50" s="407"/>
      <c r="V50" s="407"/>
      <c r="W50" s="407"/>
      <c r="X50" s="407"/>
      <c r="Y50" s="407"/>
      <c r="Z50" s="407"/>
      <c r="AA50" s="407"/>
      <c r="AB50" s="407"/>
      <c r="AC50" s="407"/>
      <c r="AD50" s="407"/>
      <c r="AE50" s="407"/>
      <c r="AF50" s="407"/>
      <c r="AG50" s="407"/>
      <c r="AH50" s="407"/>
      <c r="AI50" s="451"/>
      <c r="AJ50" s="451"/>
      <c r="AK50" s="451"/>
      <c r="AL50" s="407"/>
      <c r="AM50" s="407"/>
      <c r="AN50" s="407"/>
      <c r="AO50" s="407"/>
      <c r="AP50" s="407"/>
      <c r="AQ50" s="407"/>
      <c r="AR50" s="407"/>
      <c r="AS50" s="407"/>
    </row>
    <row r="51" spans="1:45" s="408" customFormat="1" ht="9.6" customHeight="1" x14ac:dyDescent="0.25">
      <c r="A51" s="572"/>
      <c r="B51" s="548"/>
      <c r="C51" s="548"/>
      <c r="D51" s="548"/>
      <c r="E51" s="548"/>
      <c r="F51" s="403"/>
      <c r="G51" s="403"/>
      <c r="H51" s="407"/>
      <c r="I51" s="573"/>
      <c r="J51" s="548"/>
      <c r="K51" s="403"/>
      <c r="L51" s="403"/>
      <c r="M51" s="403"/>
      <c r="N51" s="405"/>
      <c r="O51" s="405"/>
      <c r="P51" s="405"/>
      <c r="Q51" s="405"/>
      <c r="R51" s="406"/>
      <c r="S51" s="407"/>
      <c r="T51" s="407"/>
      <c r="U51" s="407"/>
      <c r="V51" s="407"/>
      <c r="W51" s="407"/>
      <c r="X51" s="407"/>
      <c r="Y51" s="407"/>
      <c r="Z51" s="407"/>
      <c r="AA51" s="407"/>
      <c r="AB51" s="407"/>
      <c r="AC51" s="407"/>
      <c r="AD51" s="407"/>
      <c r="AE51" s="407"/>
      <c r="AF51" s="407"/>
      <c r="AG51" s="407"/>
      <c r="AH51" s="407"/>
      <c r="AI51" s="451"/>
      <c r="AJ51" s="451"/>
      <c r="AK51" s="451"/>
      <c r="AL51" s="407"/>
      <c r="AM51" s="407"/>
      <c r="AN51" s="407"/>
      <c r="AO51" s="407"/>
      <c r="AP51" s="407"/>
      <c r="AQ51" s="407"/>
      <c r="AR51" s="407"/>
      <c r="AS51" s="407"/>
    </row>
    <row r="52" spans="1:45" s="408" customFormat="1" ht="9.6" customHeight="1" x14ac:dyDescent="0.25">
      <c r="A52" s="571"/>
      <c r="B52" s="403"/>
      <c r="C52" s="403"/>
      <c r="D52" s="403"/>
      <c r="E52" s="548"/>
      <c r="F52" s="578"/>
      <c r="G52" s="578"/>
      <c r="H52" s="578"/>
      <c r="I52" s="578"/>
      <c r="J52" s="548"/>
      <c r="K52" s="403"/>
      <c r="L52" s="403"/>
      <c r="M52" s="403"/>
      <c r="N52" s="403"/>
      <c r="O52" s="403"/>
      <c r="P52" s="403"/>
      <c r="Q52" s="405"/>
      <c r="R52" s="406"/>
      <c r="S52" s="407"/>
      <c r="T52" s="407"/>
      <c r="U52" s="407"/>
      <c r="V52" s="407"/>
      <c r="W52" s="407"/>
      <c r="X52" s="407"/>
      <c r="Y52" s="407"/>
      <c r="Z52" s="407"/>
      <c r="AA52" s="407"/>
      <c r="AB52" s="407"/>
      <c r="AC52" s="407"/>
      <c r="AD52" s="407"/>
      <c r="AE52" s="407"/>
      <c r="AF52" s="407"/>
      <c r="AG52" s="407"/>
      <c r="AH52" s="407"/>
      <c r="AI52" s="451"/>
      <c r="AJ52" s="451"/>
      <c r="AK52" s="451"/>
      <c r="AL52" s="407"/>
      <c r="AM52" s="407"/>
      <c r="AN52" s="407"/>
      <c r="AO52" s="407"/>
      <c r="AP52" s="407"/>
      <c r="AQ52" s="407"/>
      <c r="AR52" s="407"/>
      <c r="AS52" s="407"/>
    </row>
    <row r="53" spans="1:45" s="452" customFormat="1" ht="6.75" customHeight="1" x14ac:dyDescent="0.25">
      <c r="A53" s="446"/>
      <c r="B53" s="446"/>
      <c r="C53" s="446"/>
      <c r="D53" s="446"/>
      <c r="E53" s="446"/>
      <c r="F53" s="579"/>
      <c r="G53" s="579"/>
      <c r="H53" s="579"/>
      <c r="I53" s="579"/>
      <c r="J53" s="448"/>
      <c r="K53" s="449"/>
      <c r="L53" s="450"/>
      <c r="M53" s="449"/>
      <c r="N53" s="450"/>
      <c r="O53" s="449"/>
      <c r="P53" s="450"/>
      <c r="Q53" s="449"/>
      <c r="R53" s="450"/>
      <c r="S53" s="451"/>
      <c r="T53" s="451"/>
      <c r="U53" s="451"/>
      <c r="V53" s="451"/>
      <c r="W53" s="451"/>
      <c r="X53" s="451"/>
      <c r="Y53" s="451"/>
      <c r="Z53" s="451"/>
      <c r="AA53" s="451"/>
      <c r="AB53" s="451"/>
      <c r="AC53" s="451"/>
      <c r="AD53" s="451"/>
      <c r="AE53" s="451"/>
      <c r="AF53" s="451"/>
      <c r="AG53" s="451"/>
      <c r="AH53" s="451"/>
      <c r="AI53" s="451"/>
      <c r="AJ53" s="451"/>
      <c r="AK53" s="451"/>
      <c r="AL53" s="451"/>
      <c r="AM53" s="451"/>
      <c r="AN53" s="451"/>
      <c r="AO53" s="451"/>
      <c r="AP53" s="451"/>
      <c r="AQ53" s="451"/>
      <c r="AR53" s="451"/>
      <c r="AS53" s="451"/>
    </row>
    <row r="54" spans="1:45" s="465" customFormat="1" ht="10.5" customHeight="1" x14ac:dyDescent="0.25">
      <c r="A54" s="453" t="s">
        <v>31</v>
      </c>
      <c r="B54" s="454"/>
      <c r="C54" s="454"/>
      <c r="D54" s="455"/>
      <c r="E54" s="456" t="s">
        <v>2</v>
      </c>
      <c r="F54" s="457" t="s">
        <v>33</v>
      </c>
      <c r="G54" s="456"/>
      <c r="H54" s="458"/>
      <c r="I54" s="459"/>
      <c r="J54" s="456" t="s">
        <v>2</v>
      </c>
      <c r="K54" s="457" t="s">
        <v>40</v>
      </c>
      <c r="L54" s="460"/>
      <c r="M54" s="457" t="s">
        <v>41</v>
      </c>
      <c r="N54" s="461"/>
      <c r="O54" s="462" t="s">
        <v>42</v>
      </c>
      <c r="P54" s="462"/>
      <c r="Q54" s="463"/>
      <c r="R54" s="464"/>
      <c r="T54" s="471"/>
      <c r="U54" s="471"/>
      <c r="V54" s="471"/>
      <c r="W54" s="471"/>
      <c r="X54" s="471"/>
      <c r="Y54" s="471"/>
      <c r="Z54" s="471"/>
      <c r="AA54" s="471"/>
      <c r="AB54" s="471"/>
      <c r="AC54" s="471"/>
      <c r="AD54" s="471"/>
      <c r="AE54" s="471"/>
      <c r="AF54" s="471"/>
      <c r="AG54" s="471"/>
      <c r="AH54" s="471"/>
      <c r="AI54" s="580"/>
      <c r="AJ54" s="580"/>
      <c r="AK54" s="580"/>
      <c r="AL54" s="471"/>
      <c r="AM54" s="471"/>
      <c r="AN54" s="471"/>
      <c r="AO54" s="471"/>
      <c r="AP54" s="471"/>
      <c r="AQ54" s="471"/>
      <c r="AR54" s="471"/>
      <c r="AS54" s="471"/>
    </row>
    <row r="55" spans="1:45" s="465" customFormat="1" ht="9" customHeight="1" x14ac:dyDescent="0.25">
      <c r="A55" s="581" t="s">
        <v>32</v>
      </c>
      <c r="B55" s="582"/>
      <c r="C55" s="583"/>
      <c r="D55" s="584"/>
      <c r="E55" s="472">
        <v>1</v>
      </c>
      <c r="F55" s="471" t="e">
        <f>IF(E55&gt;$R$62,,UPPER(VLOOKUP(E55,#REF!,2)))</f>
        <v>#REF!</v>
      </c>
      <c r="G55" s="472"/>
      <c r="H55" s="471"/>
      <c r="I55" s="473"/>
      <c r="J55" s="585" t="s">
        <v>3</v>
      </c>
      <c r="K55" s="586"/>
      <c r="L55" s="587"/>
      <c r="M55" s="586"/>
      <c r="N55" s="588"/>
      <c r="O55" s="589" t="s">
        <v>34</v>
      </c>
      <c r="P55" s="590"/>
      <c r="Q55" s="590"/>
      <c r="R55" s="588"/>
      <c r="T55" s="471"/>
      <c r="U55" s="471"/>
      <c r="V55" s="471"/>
      <c r="W55" s="471"/>
      <c r="X55" s="471"/>
      <c r="Y55" s="471"/>
      <c r="Z55" s="471"/>
      <c r="AA55" s="471"/>
      <c r="AB55" s="471"/>
      <c r="AC55" s="471"/>
      <c r="AD55" s="471"/>
      <c r="AE55" s="471"/>
      <c r="AF55" s="471"/>
      <c r="AG55" s="471"/>
      <c r="AH55" s="471"/>
      <c r="AI55" s="580"/>
      <c r="AJ55" s="580"/>
      <c r="AK55" s="580"/>
      <c r="AL55" s="471"/>
      <c r="AM55" s="471"/>
      <c r="AN55" s="471"/>
      <c r="AO55" s="471"/>
      <c r="AP55" s="471"/>
      <c r="AQ55" s="471"/>
      <c r="AR55" s="471"/>
      <c r="AS55" s="471"/>
    </row>
    <row r="56" spans="1:45" s="465" customFormat="1" ht="9" customHeight="1" x14ac:dyDescent="0.25">
      <c r="A56" s="591" t="s">
        <v>39</v>
      </c>
      <c r="B56" s="592"/>
      <c r="C56" s="593"/>
      <c r="D56" s="594"/>
      <c r="E56" s="472">
        <v>2</v>
      </c>
      <c r="F56" s="471" t="e">
        <f>IF(E56&gt;$R$62,,UPPER(VLOOKUP(E56,#REF!,2)))</f>
        <v>#REF!</v>
      </c>
      <c r="G56" s="472"/>
      <c r="H56" s="471"/>
      <c r="I56" s="473"/>
      <c r="J56" s="585" t="s">
        <v>4</v>
      </c>
      <c r="K56" s="586"/>
      <c r="L56" s="587"/>
      <c r="M56" s="586"/>
      <c r="N56" s="588"/>
      <c r="O56" s="506"/>
      <c r="P56" s="595"/>
      <c r="Q56" s="592"/>
      <c r="R56" s="596"/>
      <c r="T56" s="471"/>
      <c r="U56" s="471"/>
      <c r="V56" s="471"/>
      <c r="W56" s="471"/>
      <c r="X56" s="471"/>
      <c r="Y56" s="471"/>
      <c r="Z56" s="471"/>
      <c r="AA56" s="471"/>
      <c r="AB56" s="471"/>
      <c r="AC56" s="471"/>
      <c r="AD56" s="471"/>
      <c r="AE56" s="471"/>
      <c r="AF56" s="471"/>
      <c r="AG56" s="471"/>
      <c r="AH56" s="471"/>
      <c r="AI56" s="580"/>
      <c r="AJ56" s="580"/>
      <c r="AK56" s="580"/>
      <c r="AL56" s="471"/>
      <c r="AM56" s="471"/>
      <c r="AN56" s="471"/>
      <c r="AO56" s="471"/>
      <c r="AP56" s="471"/>
      <c r="AQ56" s="471"/>
      <c r="AR56" s="471"/>
      <c r="AS56" s="471"/>
    </row>
    <row r="57" spans="1:45" s="465" customFormat="1" ht="9" customHeight="1" x14ac:dyDescent="0.25">
      <c r="A57" s="488"/>
      <c r="B57" s="489"/>
      <c r="C57" s="490"/>
      <c r="D57" s="491"/>
      <c r="E57" s="472"/>
      <c r="F57" s="471"/>
      <c r="G57" s="472"/>
      <c r="H57" s="471"/>
      <c r="I57" s="473"/>
      <c r="J57" s="585" t="s">
        <v>5</v>
      </c>
      <c r="K57" s="586"/>
      <c r="L57" s="587"/>
      <c r="M57" s="586"/>
      <c r="N57" s="588"/>
      <c r="O57" s="589" t="s">
        <v>35</v>
      </c>
      <c r="P57" s="590"/>
      <c r="Q57" s="590"/>
      <c r="R57" s="588"/>
      <c r="T57" s="471"/>
      <c r="U57" s="471"/>
      <c r="V57" s="471"/>
      <c r="W57" s="471"/>
      <c r="X57" s="471"/>
      <c r="Y57" s="471"/>
      <c r="Z57" s="471"/>
      <c r="AA57" s="471"/>
      <c r="AB57" s="471"/>
      <c r="AC57" s="471"/>
      <c r="AD57" s="471"/>
      <c r="AE57" s="471"/>
      <c r="AF57" s="471"/>
      <c r="AG57" s="471"/>
      <c r="AH57" s="471"/>
      <c r="AI57" s="580"/>
      <c r="AJ57" s="580"/>
      <c r="AK57" s="580"/>
      <c r="AL57" s="471"/>
      <c r="AM57" s="471"/>
      <c r="AN57" s="471"/>
      <c r="AO57" s="471"/>
      <c r="AP57" s="471"/>
      <c r="AQ57" s="471"/>
      <c r="AR57" s="471"/>
      <c r="AS57" s="471"/>
    </row>
    <row r="58" spans="1:45" s="465" customFormat="1" ht="9" customHeight="1" x14ac:dyDescent="0.25">
      <c r="A58" s="492"/>
      <c r="B58" s="379"/>
      <c r="C58" s="379"/>
      <c r="D58" s="493"/>
      <c r="E58" s="472"/>
      <c r="F58" s="471"/>
      <c r="G58" s="472"/>
      <c r="H58" s="471"/>
      <c r="I58" s="473"/>
      <c r="J58" s="585" t="s">
        <v>6</v>
      </c>
      <c r="K58" s="586"/>
      <c r="L58" s="587"/>
      <c r="M58" s="586"/>
      <c r="N58" s="588"/>
      <c r="O58" s="586"/>
      <c r="P58" s="587"/>
      <c r="Q58" s="586"/>
      <c r="R58" s="588"/>
      <c r="T58" s="471"/>
      <c r="U58" s="471"/>
      <c r="V58" s="471"/>
      <c r="W58" s="471"/>
      <c r="X58" s="471"/>
      <c r="Y58" s="471"/>
      <c r="Z58" s="471"/>
      <c r="AA58" s="471"/>
      <c r="AB58" s="471"/>
      <c r="AC58" s="471"/>
      <c r="AD58" s="471"/>
      <c r="AE58" s="471"/>
      <c r="AF58" s="471"/>
      <c r="AG58" s="471"/>
      <c r="AH58" s="471"/>
      <c r="AI58" s="580"/>
      <c r="AJ58" s="580"/>
      <c r="AK58" s="580"/>
      <c r="AL58" s="471"/>
      <c r="AM58" s="471"/>
      <c r="AN58" s="471"/>
      <c r="AO58" s="471"/>
      <c r="AP58" s="471"/>
      <c r="AQ58" s="471"/>
      <c r="AR58" s="471"/>
      <c r="AS58" s="471"/>
    </row>
    <row r="59" spans="1:45" s="465" customFormat="1" ht="9" customHeight="1" x14ac:dyDescent="0.25">
      <c r="A59" s="494"/>
      <c r="B59" s="495"/>
      <c r="C59" s="495"/>
      <c r="D59" s="496"/>
      <c r="E59" s="472"/>
      <c r="F59" s="471"/>
      <c r="G59" s="472"/>
      <c r="H59" s="471"/>
      <c r="I59" s="473"/>
      <c r="J59" s="585" t="s">
        <v>7</v>
      </c>
      <c r="K59" s="586"/>
      <c r="L59" s="587"/>
      <c r="M59" s="586"/>
      <c r="N59" s="588"/>
      <c r="O59" s="592"/>
      <c r="P59" s="595"/>
      <c r="Q59" s="592"/>
      <c r="R59" s="596"/>
      <c r="T59" s="471"/>
      <c r="U59" s="471"/>
      <c r="V59" s="471"/>
      <c r="W59" s="471"/>
      <c r="X59" s="471"/>
      <c r="Y59" s="471"/>
      <c r="Z59" s="471"/>
      <c r="AA59" s="471"/>
      <c r="AB59" s="471"/>
      <c r="AC59" s="471"/>
      <c r="AD59" s="471"/>
      <c r="AE59" s="471"/>
      <c r="AF59" s="471"/>
      <c r="AG59" s="471"/>
      <c r="AH59" s="471"/>
      <c r="AI59" s="580"/>
      <c r="AJ59" s="580"/>
      <c r="AK59" s="580"/>
      <c r="AL59" s="471"/>
      <c r="AM59" s="471"/>
      <c r="AN59" s="471"/>
      <c r="AO59" s="471"/>
      <c r="AP59" s="471"/>
      <c r="AQ59" s="471"/>
      <c r="AR59" s="471"/>
      <c r="AS59" s="471"/>
    </row>
    <row r="60" spans="1:45" s="465" customFormat="1" ht="9" customHeight="1" x14ac:dyDescent="0.25">
      <c r="A60" s="497"/>
      <c r="B60" s="498"/>
      <c r="C60" s="379"/>
      <c r="D60" s="493"/>
      <c r="E60" s="472"/>
      <c r="F60" s="471"/>
      <c r="G60" s="472"/>
      <c r="H60" s="471"/>
      <c r="I60" s="473"/>
      <c r="J60" s="585" t="s">
        <v>8</v>
      </c>
      <c r="K60" s="586"/>
      <c r="L60" s="587"/>
      <c r="M60" s="586"/>
      <c r="N60" s="588"/>
      <c r="O60" s="589" t="s">
        <v>27</v>
      </c>
      <c r="P60" s="590"/>
      <c r="Q60" s="590"/>
      <c r="R60" s="588"/>
      <c r="T60" s="471"/>
      <c r="U60" s="471"/>
      <c r="V60" s="471"/>
      <c r="W60" s="471"/>
      <c r="X60" s="471"/>
      <c r="Y60" s="471"/>
      <c r="Z60" s="471"/>
      <c r="AA60" s="471"/>
      <c r="AB60" s="471"/>
      <c r="AC60" s="471"/>
      <c r="AD60" s="471"/>
      <c r="AE60" s="471"/>
      <c r="AF60" s="471"/>
      <c r="AG60" s="471"/>
      <c r="AH60" s="471"/>
      <c r="AI60" s="580"/>
      <c r="AJ60" s="580"/>
      <c r="AK60" s="580"/>
      <c r="AL60" s="471"/>
      <c r="AM60" s="471"/>
      <c r="AN60" s="471"/>
      <c r="AO60" s="471"/>
      <c r="AP60" s="471"/>
      <c r="AQ60" s="471"/>
      <c r="AR60" s="471"/>
      <c r="AS60" s="471"/>
    </row>
    <row r="61" spans="1:45" s="465" customFormat="1" ht="9" customHeight="1" x14ac:dyDescent="0.25">
      <c r="A61" s="497"/>
      <c r="B61" s="498"/>
      <c r="C61" s="499"/>
      <c r="D61" s="500"/>
      <c r="E61" s="472"/>
      <c r="F61" s="471"/>
      <c r="G61" s="472"/>
      <c r="H61" s="471"/>
      <c r="I61" s="473"/>
      <c r="J61" s="585" t="s">
        <v>9</v>
      </c>
      <c r="K61" s="586"/>
      <c r="L61" s="587"/>
      <c r="M61" s="586"/>
      <c r="N61" s="588"/>
      <c r="O61" s="586"/>
      <c r="P61" s="587"/>
      <c r="Q61" s="586"/>
      <c r="R61" s="588"/>
      <c r="T61" s="471"/>
      <c r="U61" s="471"/>
      <c r="V61" s="471"/>
      <c r="W61" s="471"/>
      <c r="X61" s="471"/>
      <c r="Y61" s="471"/>
      <c r="Z61" s="471"/>
      <c r="AA61" s="471"/>
      <c r="AB61" s="471"/>
      <c r="AC61" s="471"/>
      <c r="AD61" s="471"/>
      <c r="AE61" s="471"/>
      <c r="AF61" s="471"/>
      <c r="AG61" s="471"/>
      <c r="AH61" s="471"/>
      <c r="AI61" s="580"/>
      <c r="AJ61" s="580"/>
      <c r="AK61" s="580"/>
      <c r="AL61" s="471"/>
      <c r="AM61" s="471"/>
      <c r="AN61" s="471"/>
      <c r="AO61" s="471"/>
      <c r="AP61" s="471"/>
      <c r="AQ61" s="471"/>
      <c r="AR61" s="471"/>
      <c r="AS61" s="471"/>
    </row>
    <row r="62" spans="1:45" s="465" customFormat="1" ht="9" customHeight="1" x14ac:dyDescent="0.25">
      <c r="A62" s="501"/>
      <c r="B62" s="502"/>
      <c r="C62" s="503"/>
      <c r="D62" s="504"/>
      <c r="E62" s="507"/>
      <c r="F62" s="506"/>
      <c r="G62" s="507"/>
      <c r="H62" s="506"/>
      <c r="I62" s="508"/>
      <c r="J62" s="597" t="s">
        <v>10</v>
      </c>
      <c r="K62" s="592"/>
      <c r="L62" s="595"/>
      <c r="M62" s="592"/>
      <c r="N62" s="596"/>
      <c r="O62" s="592" t="str">
        <f>R4</f>
        <v>Sági István</v>
      </c>
      <c r="P62" s="595"/>
      <c r="Q62" s="592"/>
      <c r="R62" s="510" t="e">
        <f>MIN(4,#REF!)</f>
        <v>#REF!</v>
      </c>
      <c r="T62" s="471"/>
      <c r="U62" s="471"/>
      <c r="V62" s="471"/>
      <c r="W62" s="471"/>
      <c r="X62" s="471"/>
      <c r="Y62" s="471"/>
      <c r="Z62" s="471"/>
      <c r="AA62" s="471"/>
      <c r="AB62" s="471"/>
      <c r="AC62" s="471"/>
      <c r="AD62" s="471"/>
      <c r="AE62" s="471"/>
      <c r="AF62" s="471"/>
      <c r="AG62" s="471"/>
      <c r="AH62" s="471"/>
      <c r="AI62" s="580"/>
      <c r="AJ62" s="580"/>
      <c r="AK62" s="580"/>
      <c r="AL62" s="471"/>
      <c r="AM62" s="471"/>
      <c r="AN62" s="471"/>
      <c r="AO62" s="471"/>
      <c r="AP62" s="471"/>
      <c r="AQ62" s="471"/>
      <c r="AR62" s="471"/>
      <c r="AS62" s="471"/>
    </row>
    <row r="63" spans="1:45" x14ac:dyDescent="0.25">
      <c r="T63" s="527"/>
      <c r="U63" s="527"/>
      <c r="V63" s="527"/>
      <c r="W63" s="527"/>
      <c r="X63" s="527"/>
      <c r="Y63" s="527"/>
      <c r="Z63" s="527"/>
      <c r="AA63" s="527"/>
      <c r="AB63" s="527"/>
      <c r="AC63" s="527"/>
      <c r="AD63" s="527"/>
      <c r="AE63" s="527"/>
      <c r="AF63" s="527"/>
      <c r="AG63" s="527"/>
      <c r="AH63" s="527"/>
      <c r="AL63" s="527"/>
      <c r="AM63" s="527"/>
      <c r="AN63" s="527"/>
      <c r="AO63" s="527"/>
      <c r="AP63" s="527"/>
      <c r="AQ63" s="527"/>
      <c r="AR63" s="527"/>
      <c r="AS63" s="527"/>
    </row>
    <row r="64" spans="1:45" x14ac:dyDescent="0.25">
      <c r="T64" s="527"/>
      <c r="U64" s="527"/>
      <c r="V64" s="527"/>
      <c r="W64" s="527"/>
      <c r="X64" s="527"/>
      <c r="Y64" s="527"/>
      <c r="Z64" s="527"/>
      <c r="AA64" s="527"/>
      <c r="AB64" s="527"/>
      <c r="AC64" s="527"/>
      <c r="AD64" s="527"/>
      <c r="AE64" s="527"/>
      <c r="AF64" s="527"/>
      <c r="AG64" s="527"/>
      <c r="AH64" s="527"/>
      <c r="AL64" s="527"/>
      <c r="AM64" s="527"/>
      <c r="AN64" s="527"/>
      <c r="AO64" s="527"/>
      <c r="AP64" s="527"/>
      <c r="AQ64" s="527"/>
      <c r="AR64" s="527"/>
      <c r="AS64" s="527"/>
    </row>
    <row r="65" spans="20:45" x14ac:dyDescent="0.25">
      <c r="T65" s="527"/>
      <c r="U65" s="527"/>
      <c r="V65" s="527"/>
      <c r="W65" s="527"/>
      <c r="X65" s="527"/>
      <c r="Y65" s="527"/>
      <c r="Z65" s="527"/>
      <c r="AA65" s="527"/>
      <c r="AB65" s="527"/>
      <c r="AC65" s="527"/>
      <c r="AD65" s="527"/>
      <c r="AE65" s="527"/>
      <c r="AF65" s="527"/>
      <c r="AG65" s="527"/>
      <c r="AH65" s="527"/>
      <c r="AL65" s="527"/>
      <c r="AM65" s="527"/>
      <c r="AN65" s="527"/>
      <c r="AO65" s="527"/>
      <c r="AP65" s="527"/>
      <c r="AQ65" s="527"/>
      <c r="AR65" s="527"/>
      <c r="AS65" s="527"/>
    </row>
    <row r="66" spans="20:45" x14ac:dyDescent="0.25">
      <c r="T66" s="527"/>
      <c r="U66" s="527"/>
      <c r="V66" s="527"/>
      <c r="W66" s="527"/>
      <c r="X66" s="527"/>
      <c r="Y66" s="527"/>
      <c r="Z66" s="527"/>
      <c r="AA66" s="527"/>
      <c r="AB66" s="527"/>
      <c r="AC66" s="527"/>
      <c r="AD66" s="527"/>
      <c r="AE66" s="527"/>
      <c r="AF66" s="527"/>
      <c r="AG66" s="527"/>
      <c r="AH66" s="527"/>
      <c r="AL66" s="527"/>
      <c r="AM66" s="527"/>
      <c r="AN66" s="527"/>
      <c r="AO66" s="527"/>
      <c r="AP66" s="527"/>
      <c r="AQ66" s="527"/>
      <c r="AR66" s="527"/>
      <c r="AS66" s="527"/>
    </row>
    <row r="67" spans="20:45" x14ac:dyDescent="0.25">
      <c r="T67" s="527"/>
      <c r="U67" s="527"/>
      <c r="V67" s="527"/>
      <c r="W67" s="527"/>
      <c r="X67" s="527"/>
      <c r="Y67" s="527"/>
      <c r="Z67" s="527"/>
      <c r="AA67" s="527"/>
      <c r="AB67" s="527"/>
      <c r="AC67" s="527"/>
      <c r="AD67" s="527"/>
      <c r="AE67" s="527"/>
      <c r="AF67" s="527"/>
      <c r="AG67" s="527"/>
      <c r="AH67" s="527"/>
      <c r="AL67" s="527"/>
      <c r="AM67" s="527"/>
      <c r="AN67" s="527"/>
      <c r="AO67" s="527"/>
      <c r="AP67" s="527"/>
      <c r="AQ67" s="527"/>
      <c r="AR67" s="527"/>
      <c r="AS67" s="527"/>
    </row>
    <row r="68" spans="20:45" x14ac:dyDescent="0.25">
      <c r="T68" s="527"/>
      <c r="U68" s="527"/>
      <c r="V68" s="527"/>
      <c r="W68" s="527"/>
      <c r="X68" s="527"/>
      <c r="Y68" s="527"/>
      <c r="Z68" s="527"/>
      <c r="AA68" s="527"/>
      <c r="AB68" s="527"/>
      <c r="AC68" s="527"/>
      <c r="AD68" s="527"/>
      <c r="AE68" s="527"/>
      <c r="AF68" s="527"/>
      <c r="AG68" s="527"/>
      <c r="AH68" s="527"/>
      <c r="AL68" s="527"/>
      <c r="AM68" s="527"/>
      <c r="AN68" s="527"/>
      <c r="AO68" s="527"/>
      <c r="AP68" s="527"/>
      <c r="AQ68" s="527"/>
      <c r="AR68" s="527"/>
      <c r="AS68" s="527"/>
    </row>
    <row r="69" spans="20:45" x14ac:dyDescent="0.25">
      <c r="T69" s="527"/>
      <c r="U69" s="527"/>
      <c r="V69" s="527"/>
      <c r="W69" s="527"/>
      <c r="X69" s="527"/>
      <c r="Y69" s="527"/>
      <c r="Z69" s="527"/>
      <c r="AA69" s="527"/>
      <c r="AB69" s="527"/>
      <c r="AC69" s="527"/>
      <c r="AD69" s="527"/>
      <c r="AE69" s="527"/>
      <c r="AF69" s="527"/>
      <c r="AG69" s="527"/>
      <c r="AH69" s="527"/>
      <c r="AL69" s="527"/>
      <c r="AM69" s="527"/>
      <c r="AN69" s="527"/>
      <c r="AO69" s="527"/>
      <c r="AP69" s="527"/>
      <c r="AQ69" s="527"/>
      <c r="AR69" s="527"/>
      <c r="AS69" s="527"/>
    </row>
    <row r="70" spans="20:45" x14ac:dyDescent="0.25">
      <c r="T70" s="527"/>
      <c r="U70" s="527"/>
      <c r="V70" s="527"/>
      <c r="W70" s="527"/>
      <c r="X70" s="527"/>
      <c r="Y70" s="527"/>
      <c r="Z70" s="527"/>
      <c r="AA70" s="527"/>
      <c r="AB70" s="527"/>
      <c r="AC70" s="527"/>
      <c r="AD70" s="527"/>
      <c r="AE70" s="527"/>
      <c r="AF70" s="527"/>
      <c r="AG70" s="527"/>
      <c r="AH70" s="527"/>
      <c r="AL70" s="527"/>
      <c r="AM70" s="527"/>
      <c r="AN70" s="527"/>
      <c r="AO70" s="527"/>
      <c r="AP70" s="527"/>
      <c r="AQ70" s="527"/>
      <c r="AR70" s="527"/>
      <c r="AS70" s="527"/>
    </row>
    <row r="71" spans="20:45" x14ac:dyDescent="0.25">
      <c r="T71" s="527"/>
      <c r="U71" s="527"/>
      <c r="V71" s="527"/>
      <c r="W71" s="527"/>
      <c r="X71" s="527"/>
      <c r="Y71" s="527"/>
      <c r="Z71" s="527"/>
      <c r="AA71" s="527"/>
      <c r="AB71" s="527"/>
      <c r="AC71" s="527"/>
      <c r="AD71" s="527"/>
      <c r="AE71" s="527"/>
      <c r="AF71" s="527"/>
      <c r="AG71" s="527"/>
      <c r="AH71" s="527"/>
      <c r="AL71" s="527"/>
      <c r="AM71" s="527"/>
      <c r="AN71" s="527"/>
      <c r="AO71" s="527"/>
      <c r="AP71" s="527"/>
      <c r="AQ71" s="527"/>
      <c r="AR71" s="527"/>
      <c r="AS71" s="527"/>
    </row>
    <row r="72" spans="20:45" x14ac:dyDescent="0.25">
      <c r="T72" s="527"/>
      <c r="U72" s="527"/>
      <c r="V72" s="527"/>
      <c r="W72" s="527"/>
      <c r="X72" s="527"/>
      <c r="Y72" s="527"/>
      <c r="Z72" s="527"/>
      <c r="AA72" s="527"/>
      <c r="AB72" s="527"/>
      <c r="AC72" s="527"/>
      <c r="AD72" s="527"/>
      <c r="AE72" s="527"/>
      <c r="AF72" s="527"/>
      <c r="AG72" s="527"/>
      <c r="AH72" s="527"/>
      <c r="AL72" s="527"/>
      <c r="AM72" s="527"/>
      <c r="AN72" s="527"/>
      <c r="AO72" s="527"/>
      <c r="AP72" s="527"/>
      <c r="AQ72" s="527"/>
      <c r="AR72" s="527"/>
      <c r="AS72" s="527"/>
    </row>
    <row r="73" spans="20:45" x14ac:dyDescent="0.25">
      <c r="T73" s="527"/>
      <c r="U73" s="527"/>
      <c r="V73" s="527"/>
      <c r="W73" s="527"/>
      <c r="X73" s="527"/>
      <c r="Y73" s="527"/>
      <c r="Z73" s="527"/>
      <c r="AA73" s="527"/>
      <c r="AB73" s="527"/>
      <c r="AC73" s="527"/>
      <c r="AD73" s="527"/>
      <c r="AE73" s="527"/>
      <c r="AF73" s="527"/>
      <c r="AG73" s="527"/>
      <c r="AH73" s="527"/>
      <c r="AL73" s="527"/>
      <c r="AM73" s="527"/>
      <c r="AN73" s="527"/>
      <c r="AO73" s="527"/>
      <c r="AP73" s="527"/>
      <c r="AQ73" s="527"/>
      <c r="AR73" s="527"/>
      <c r="AS73" s="527"/>
    </row>
    <row r="74" spans="20:45" x14ac:dyDescent="0.25">
      <c r="T74" s="527"/>
      <c r="U74" s="527"/>
      <c r="V74" s="527"/>
      <c r="W74" s="527"/>
      <c r="X74" s="527"/>
      <c r="Y74" s="527"/>
      <c r="Z74" s="527"/>
      <c r="AA74" s="527"/>
      <c r="AB74" s="527"/>
      <c r="AC74" s="527"/>
      <c r="AD74" s="527"/>
      <c r="AE74" s="527"/>
      <c r="AF74" s="527"/>
      <c r="AG74" s="527"/>
      <c r="AH74" s="527"/>
      <c r="AL74" s="527"/>
      <c r="AM74" s="527"/>
      <c r="AN74" s="527"/>
      <c r="AO74" s="527"/>
      <c r="AP74" s="527"/>
      <c r="AQ74" s="527"/>
      <c r="AR74" s="527"/>
      <c r="AS74" s="527"/>
    </row>
    <row r="75" spans="20:45" x14ac:dyDescent="0.25">
      <c r="T75" s="527"/>
      <c r="U75" s="527"/>
      <c r="V75" s="527"/>
      <c r="W75" s="527"/>
      <c r="X75" s="527"/>
      <c r="Y75" s="527"/>
      <c r="Z75" s="527"/>
      <c r="AA75" s="527"/>
      <c r="AB75" s="527"/>
      <c r="AC75" s="527"/>
      <c r="AD75" s="527"/>
      <c r="AE75" s="527"/>
      <c r="AF75" s="527"/>
      <c r="AG75" s="527"/>
      <c r="AH75" s="527"/>
      <c r="AL75" s="527"/>
      <c r="AM75" s="527"/>
      <c r="AN75" s="527"/>
      <c r="AO75" s="527"/>
      <c r="AP75" s="527"/>
      <c r="AQ75" s="527"/>
      <c r="AR75" s="527"/>
      <c r="AS75" s="527"/>
    </row>
    <row r="76" spans="20:45" x14ac:dyDescent="0.25">
      <c r="T76" s="527"/>
      <c r="U76" s="527"/>
      <c r="V76" s="527"/>
      <c r="W76" s="527"/>
      <c r="X76" s="527"/>
      <c r="Y76" s="527"/>
      <c r="Z76" s="527"/>
      <c r="AA76" s="527"/>
      <c r="AB76" s="527"/>
      <c r="AC76" s="527"/>
      <c r="AD76" s="527"/>
      <c r="AE76" s="527"/>
      <c r="AF76" s="527"/>
      <c r="AG76" s="527"/>
      <c r="AH76" s="527"/>
      <c r="AL76" s="527"/>
      <c r="AM76" s="527"/>
      <c r="AN76" s="527"/>
      <c r="AO76" s="527"/>
      <c r="AP76" s="527"/>
      <c r="AQ76" s="527"/>
      <c r="AR76" s="527"/>
      <c r="AS76" s="527"/>
    </row>
    <row r="77" spans="20:45" x14ac:dyDescent="0.25">
      <c r="T77" s="527"/>
      <c r="U77" s="527"/>
      <c r="V77" s="527"/>
      <c r="W77" s="527"/>
      <c r="X77" s="527"/>
      <c r="Y77" s="527"/>
      <c r="Z77" s="527"/>
      <c r="AA77" s="527"/>
      <c r="AB77" s="527"/>
      <c r="AC77" s="527"/>
      <c r="AD77" s="527"/>
      <c r="AE77" s="527"/>
      <c r="AF77" s="527"/>
      <c r="AG77" s="527"/>
      <c r="AH77" s="527"/>
      <c r="AL77" s="527"/>
      <c r="AM77" s="527"/>
      <c r="AN77" s="527"/>
      <c r="AO77" s="527"/>
      <c r="AP77" s="527"/>
      <c r="AQ77" s="527"/>
      <c r="AR77" s="527"/>
      <c r="AS77" s="527"/>
    </row>
    <row r="78" spans="20:45" x14ac:dyDescent="0.25">
      <c r="T78" s="527"/>
      <c r="U78" s="527"/>
      <c r="V78" s="527"/>
      <c r="W78" s="527"/>
      <c r="X78" s="527"/>
      <c r="Y78" s="527"/>
      <c r="Z78" s="527"/>
      <c r="AA78" s="527"/>
      <c r="AB78" s="527"/>
      <c r="AC78" s="527"/>
      <c r="AD78" s="527"/>
      <c r="AE78" s="527"/>
      <c r="AF78" s="527"/>
      <c r="AG78" s="527"/>
      <c r="AH78" s="527"/>
      <c r="AL78" s="527"/>
      <c r="AM78" s="527"/>
      <c r="AN78" s="527"/>
      <c r="AO78" s="527"/>
      <c r="AP78" s="527"/>
      <c r="AQ78" s="527"/>
      <c r="AR78" s="527"/>
      <c r="AS78" s="527"/>
    </row>
    <row r="79" spans="20:45" x14ac:dyDescent="0.25">
      <c r="T79" s="527"/>
      <c r="U79" s="527"/>
      <c r="V79" s="527"/>
      <c r="W79" s="527"/>
      <c r="X79" s="527"/>
      <c r="Y79" s="527"/>
      <c r="Z79" s="527"/>
      <c r="AA79" s="527"/>
      <c r="AB79" s="527"/>
      <c r="AC79" s="527"/>
      <c r="AD79" s="527"/>
      <c r="AE79" s="527"/>
      <c r="AF79" s="527"/>
      <c r="AG79" s="527"/>
      <c r="AH79" s="527"/>
      <c r="AL79" s="527"/>
      <c r="AM79" s="527"/>
      <c r="AN79" s="527"/>
      <c r="AO79" s="527"/>
      <c r="AP79" s="527"/>
      <c r="AQ79" s="527"/>
      <c r="AR79" s="527"/>
      <c r="AS79" s="527"/>
    </row>
    <row r="80" spans="20:45" x14ac:dyDescent="0.25">
      <c r="T80" s="527"/>
      <c r="U80" s="527"/>
      <c r="V80" s="527"/>
      <c r="W80" s="527"/>
      <c r="X80" s="527"/>
      <c r="Y80" s="527"/>
      <c r="Z80" s="527"/>
      <c r="AA80" s="527"/>
      <c r="AB80" s="527"/>
      <c r="AC80" s="527"/>
      <c r="AD80" s="527"/>
      <c r="AE80" s="527"/>
      <c r="AF80" s="527"/>
      <c r="AG80" s="527"/>
      <c r="AH80" s="527"/>
      <c r="AL80" s="527"/>
      <c r="AM80" s="527"/>
      <c r="AN80" s="527"/>
      <c r="AO80" s="527"/>
      <c r="AP80" s="527"/>
      <c r="AQ80" s="527"/>
      <c r="AR80" s="527"/>
      <c r="AS80" s="527"/>
    </row>
    <row r="81" spans="20:45" x14ac:dyDescent="0.25">
      <c r="T81" s="527"/>
      <c r="U81" s="527"/>
      <c r="V81" s="527"/>
      <c r="W81" s="527"/>
      <c r="X81" s="527"/>
      <c r="Y81" s="527"/>
      <c r="Z81" s="527"/>
      <c r="AA81" s="527"/>
      <c r="AB81" s="527"/>
      <c r="AC81" s="527"/>
      <c r="AD81" s="527"/>
      <c r="AE81" s="527"/>
      <c r="AF81" s="527"/>
      <c r="AG81" s="527"/>
      <c r="AH81" s="527"/>
      <c r="AL81" s="527"/>
      <c r="AM81" s="527"/>
      <c r="AN81" s="527"/>
      <c r="AO81" s="527"/>
      <c r="AP81" s="527"/>
      <c r="AQ81" s="527"/>
      <c r="AR81" s="527"/>
      <c r="AS81" s="527"/>
    </row>
    <row r="82" spans="20:45" x14ac:dyDescent="0.25">
      <c r="T82" s="527"/>
      <c r="U82" s="527"/>
      <c r="V82" s="527"/>
      <c r="W82" s="527"/>
      <c r="X82" s="527"/>
      <c r="Y82" s="527"/>
      <c r="Z82" s="527"/>
      <c r="AA82" s="527"/>
      <c r="AB82" s="527"/>
      <c r="AC82" s="527"/>
      <c r="AD82" s="527"/>
      <c r="AE82" s="527"/>
      <c r="AF82" s="527"/>
      <c r="AG82" s="527"/>
      <c r="AH82" s="527"/>
      <c r="AL82" s="527"/>
      <c r="AM82" s="527"/>
      <c r="AN82" s="527"/>
      <c r="AO82" s="527"/>
      <c r="AP82" s="527"/>
      <c r="AQ82" s="527"/>
      <c r="AR82" s="527"/>
      <c r="AS82" s="527"/>
    </row>
    <row r="83" spans="20:45" x14ac:dyDescent="0.25">
      <c r="T83" s="527"/>
      <c r="U83" s="527"/>
      <c r="V83" s="527"/>
      <c r="W83" s="527"/>
      <c r="X83" s="527"/>
      <c r="Y83" s="527"/>
      <c r="Z83" s="527"/>
      <c r="AA83" s="527"/>
      <c r="AB83" s="527"/>
      <c r="AC83" s="527"/>
      <c r="AD83" s="527"/>
      <c r="AE83" s="527"/>
      <c r="AF83" s="527"/>
      <c r="AG83" s="527"/>
      <c r="AH83" s="527"/>
      <c r="AL83" s="527"/>
      <c r="AM83" s="527"/>
      <c r="AN83" s="527"/>
      <c r="AO83" s="527"/>
      <c r="AP83" s="527"/>
      <c r="AQ83" s="527"/>
      <c r="AR83" s="527"/>
      <c r="AS83" s="527"/>
    </row>
    <row r="84" spans="20:45" x14ac:dyDescent="0.25">
      <c r="T84" s="527"/>
      <c r="U84" s="527"/>
      <c r="V84" s="527"/>
      <c r="W84" s="527"/>
      <c r="X84" s="527"/>
      <c r="Y84" s="527"/>
      <c r="Z84" s="527"/>
      <c r="AA84" s="527"/>
      <c r="AB84" s="527"/>
      <c r="AC84" s="527"/>
      <c r="AD84" s="527"/>
      <c r="AE84" s="527"/>
      <c r="AF84" s="527"/>
      <c r="AG84" s="527"/>
      <c r="AH84" s="527"/>
      <c r="AL84" s="527"/>
      <c r="AM84" s="527"/>
      <c r="AN84" s="527"/>
      <c r="AO84" s="527"/>
      <c r="AP84" s="527"/>
      <c r="AQ84" s="527"/>
      <c r="AR84" s="527"/>
      <c r="AS84" s="527"/>
    </row>
    <row r="85" spans="20:45" x14ac:dyDescent="0.25">
      <c r="T85" s="527"/>
      <c r="U85" s="527"/>
      <c r="V85" s="527"/>
      <c r="W85" s="527"/>
      <c r="X85" s="527"/>
      <c r="Y85" s="527"/>
      <c r="Z85" s="527"/>
      <c r="AA85" s="527"/>
      <c r="AB85" s="527"/>
      <c r="AC85" s="527"/>
      <c r="AD85" s="527"/>
      <c r="AE85" s="527"/>
      <c r="AF85" s="527"/>
      <c r="AG85" s="527"/>
      <c r="AH85" s="527"/>
      <c r="AL85" s="527"/>
      <c r="AM85" s="527"/>
      <c r="AN85" s="527"/>
      <c r="AO85" s="527"/>
      <c r="AP85" s="527"/>
      <c r="AQ85" s="527"/>
      <c r="AR85" s="527"/>
      <c r="AS85" s="527"/>
    </row>
    <row r="86" spans="20:45" x14ac:dyDescent="0.25">
      <c r="T86" s="527"/>
      <c r="U86" s="527"/>
      <c r="V86" s="527"/>
      <c r="W86" s="527"/>
      <c r="X86" s="527"/>
      <c r="Y86" s="527"/>
      <c r="Z86" s="527"/>
      <c r="AA86" s="527"/>
      <c r="AB86" s="527"/>
      <c r="AC86" s="527"/>
      <c r="AD86" s="527"/>
      <c r="AE86" s="527"/>
      <c r="AF86" s="527"/>
      <c r="AG86" s="527"/>
      <c r="AH86" s="527"/>
      <c r="AL86" s="527"/>
      <c r="AM86" s="527"/>
      <c r="AN86" s="527"/>
      <c r="AO86" s="527"/>
      <c r="AP86" s="527"/>
      <c r="AQ86" s="527"/>
      <c r="AR86" s="527"/>
      <c r="AS86" s="527"/>
    </row>
    <row r="87" spans="20:45" x14ac:dyDescent="0.25">
      <c r="T87" s="527"/>
      <c r="U87" s="527"/>
      <c r="V87" s="527"/>
      <c r="W87" s="527"/>
      <c r="X87" s="527"/>
      <c r="Y87" s="527"/>
      <c r="Z87" s="527"/>
      <c r="AA87" s="527"/>
      <c r="AB87" s="527"/>
      <c r="AC87" s="527"/>
      <c r="AD87" s="527"/>
      <c r="AE87" s="527"/>
      <c r="AF87" s="527"/>
      <c r="AG87" s="527"/>
      <c r="AH87" s="527"/>
      <c r="AL87" s="527"/>
      <c r="AM87" s="527"/>
      <c r="AN87" s="527"/>
      <c r="AO87" s="527"/>
      <c r="AP87" s="527"/>
      <c r="AQ87" s="527"/>
      <c r="AR87" s="527"/>
      <c r="AS87" s="527"/>
    </row>
    <row r="88" spans="20:45" x14ac:dyDescent="0.25">
      <c r="T88" s="527"/>
      <c r="U88" s="527"/>
      <c r="V88" s="527"/>
      <c r="W88" s="527"/>
      <c r="X88" s="527"/>
      <c r="Y88" s="527"/>
      <c r="Z88" s="527"/>
      <c r="AA88" s="527"/>
      <c r="AB88" s="527"/>
      <c r="AC88" s="527"/>
      <c r="AD88" s="527"/>
      <c r="AE88" s="527"/>
      <c r="AF88" s="527"/>
      <c r="AG88" s="527"/>
      <c r="AH88" s="527"/>
      <c r="AL88" s="527"/>
      <c r="AM88" s="527"/>
      <c r="AN88" s="527"/>
      <c r="AO88" s="527"/>
      <c r="AP88" s="527"/>
      <c r="AQ88" s="527"/>
      <c r="AR88" s="527"/>
      <c r="AS88" s="527"/>
    </row>
    <row r="89" spans="20:45" x14ac:dyDescent="0.25">
      <c r="T89" s="527"/>
      <c r="U89" s="527"/>
      <c r="V89" s="527"/>
      <c r="W89" s="527"/>
      <c r="X89" s="527"/>
      <c r="Y89" s="527"/>
      <c r="Z89" s="527"/>
      <c r="AA89" s="527"/>
      <c r="AB89" s="527"/>
      <c r="AC89" s="527"/>
      <c r="AD89" s="527"/>
      <c r="AE89" s="527"/>
      <c r="AF89" s="527"/>
      <c r="AG89" s="527"/>
      <c r="AH89" s="527"/>
      <c r="AL89" s="527"/>
      <c r="AM89" s="527"/>
      <c r="AN89" s="527"/>
      <c r="AO89" s="527"/>
      <c r="AP89" s="527"/>
      <c r="AQ89" s="527"/>
      <c r="AR89" s="527"/>
      <c r="AS89" s="527"/>
    </row>
    <row r="90" spans="20:45" x14ac:dyDescent="0.25">
      <c r="T90" s="527"/>
      <c r="U90" s="527"/>
      <c r="V90" s="527"/>
      <c r="W90" s="527"/>
      <c r="X90" s="527"/>
      <c r="Y90" s="527"/>
      <c r="Z90" s="527"/>
      <c r="AA90" s="527"/>
      <c r="AB90" s="527"/>
      <c r="AC90" s="527"/>
      <c r="AD90" s="527"/>
      <c r="AE90" s="527"/>
      <c r="AF90" s="527"/>
      <c r="AG90" s="527"/>
      <c r="AH90" s="527"/>
      <c r="AL90" s="527"/>
      <c r="AM90" s="527"/>
      <c r="AN90" s="527"/>
      <c r="AO90" s="527"/>
      <c r="AP90" s="527"/>
      <c r="AQ90" s="527"/>
      <c r="AR90" s="527"/>
      <c r="AS90" s="527"/>
    </row>
    <row r="91" spans="20:45" x14ac:dyDescent="0.25">
      <c r="T91" s="527"/>
      <c r="U91" s="527"/>
      <c r="V91" s="527"/>
      <c r="W91" s="527"/>
      <c r="X91" s="527"/>
      <c r="Y91" s="527"/>
      <c r="Z91" s="527"/>
      <c r="AA91" s="527"/>
      <c r="AB91" s="527"/>
      <c r="AC91" s="527"/>
      <c r="AD91" s="527"/>
      <c r="AE91" s="527"/>
      <c r="AF91" s="527"/>
      <c r="AG91" s="527"/>
      <c r="AH91" s="527"/>
      <c r="AL91" s="527"/>
      <c r="AM91" s="527"/>
      <c r="AN91" s="527"/>
      <c r="AO91" s="527"/>
      <c r="AP91" s="527"/>
      <c r="AQ91" s="527"/>
      <c r="AR91" s="527"/>
      <c r="AS91" s="527"/>
    </row>
    <row r="92" spans="20:45" x14ac:dyDescent="0.25">
      <c r="T92" s="527"/>
      <c r="U92" s="527"/>
      <c r="V92" s="527"/>
      <c r="W92" s="527"/>
      <c r="X92" s="527"/>
      <c r="Y92" s="527"/>
      <c r="Z92" s="527"/>
      <c r="AA92" s="527"/>
      <c r="AB92" s="527"/>
      <c r="AC92" s="527"/>
      <c r="AD92" s="527"/>
      <c r="AE92" s="527"/>
      <c r="AF92" s="527"/>
      <c r="AG92" s="527"/>
      <c r="AH92" s="527"/>
      <c r="AL92" s="527"/>
      <c r="AM92" s="527"/>
      <c r="AN92" s="527"/>
      <c r="AO92" s="527"/>
      <c r="AP92" s="527"/>
      <c r="AQ92" s="527"/>
      <c r="AR92" s="527"/>
      <c r="AS92" s="527"/>
    </row>
    <row r="93" spans="20:45" x14ac:dyDescent="0.25">
      <c r="T93" s="527"/>
      <c r="U93" s="527"/>
      <c r="V93" s="527"/>
      <c r="W93" s="527"/>
      <c r="X93" s="527"/>
      <c r="Y93" s="527"/>
      <c r="Z93" s="527"/>
      <c r="AA93" s="527"/>
      <c r="AB93" s="527"/>
      <c r="AC93" s="527"/>
      <c r="AD93" s="527"/>
      <c r="AE93" s="527"/>
      <c r="AF93" s="527"/>
      <c r="AG93" s="527"/>
      <c r="AH93" s="527"/>
      <c r="AL93" s="527"/>
      <c r="AM93" s="527"/>
      <c r="AN93" s="527"/>
      <c r="AO93" s="527"/>
      <c r="AP93" s="527"/>
      <c r="AQ93" s="527"/>
      <c r="AR93" s="527"/>
      <c r="AS93" s="527"/>
    </row>
    <row r="94" spans="20:45" x14ac:dyDescent="0.25">
      <c r="T94" s="527"/>
      <c r="U94" s="527"/>
      <c r="V94" s="527"/>
      <c r="W94" s="527"/>
      <c r="X94" s="527"/>
      <c r="Y94" s="527"/>
      <c r="Z94" s="527"/>
      <c r="AA94" s="527"/>
      <c r="AB94" s="527"/>
      <c r="AC94" s="527"/>
      <c r="AD94" s="527"/>
      <c r="AE94" s="527"/>
      <c r="AF94" s="527"/>
      <c r="AG94" s="527"/>
      <c r="AH94" s="527"/>
      <c r="AL94" s="527"/>
      <c r="AM94" s="527"/>
      <c r="AN94" s="527"/>
      <c r="AO94" s="527"/>
      <c r="AP94" s="527"/>
      <c r="AQ94" s="527"/>
      <c r="AR94" s="527"/>
      <c r="AS94" s="527"/>
    </row>
    <row r="95" spans="20:45" x14ac:dyDescent="0.25">
      <c r="T95" s="527"/>
      <c r="U95" s="527"/>
      <c r="V95" s="527"/>
      <c r="W95" s="527"/>
      <c r="X95" s="527"/>
      <c r="Y95" s="527"/>
      <c r="Z95" s="527"/>
      <c r="AA95" s="527"/>
      <c r="AB95" s="527"/>
      <c r="AC95" s="527"/>
      <c r="AD95" s="527"/>
      <c r="AE95" s="527"/>
      <c r="AF95" s="527"/>
      <c r="AG95" s="527"/>
      <c r="AH95" s="527"/>
      <c r="AL95" s="527"/>
      <c r="AM95" s="527"/>
      <c r="AN95" s="527"/>
      <c r="AO95" s="527"/>
      <c r="AP95" s="527"/>
      <c r="AQ95" s="527"/>
      <c r="AR95" s="527"/>
      <c r="AS95" s="527"/>
    </row>
    <row r="96" spans="20:45" x14ac:dyDescent="0.25">
      <c r="T96" s="527"/>
      <c r="U96" s="527"/>
      <c r="V96" s="527"/>
      <c r="W96" s="527"/>
      <c r="X96" s="527"/>
      <c r="Y96" s="527"/>
      <c r="Z96" s="527"/>
      <c r="AA96" s="527"/>
      <c r="AB96" s="527"/>
      <c r="AC96" s="527"/>
      <c r="AD96" s="527"/>
      <c r="AE96" s="527"/>
      <c r="AF96" s="527"/>
      <c r="AG96" s="527"/>
      <c r="AH96" s="527"/>
      <c r="AL96" s="527"/>
      <c r="AM96" s="527"/>
      <c r="AN96" s="527"/>
      <c r="AO96" s="527"/>
      <c r="AP96" s="527"/>
      <c r="AQ96" s="527"/>
      <c r="AR96" s="527"/>
      <c r="AS96" s="527"/>
    </row>
    <row r="97" spans="20:45" x14ac:dyDescent="0.25">
      <c r="T97" s="527"/>
      <c r="U97" s="527"/>
      <c r="V97" s="527"/>
      <c r="W97" s="527"/>
      <c r="X97" s="527"/>
      <c r="Y97" s="527"/>
      <c r="Z97" s="527"/>
      <c r="AA97" s="527"/>
      <c r="AB97" s="527"/>
      <c r="AC97" s="527"/>
      <c r="AD97" s="527"/>
      <c r="AE97" s="527"/>
      <c r="AF97" s="527"/>
      <c r="AG97" s="527"/>
      <c r="AH97" s="527"/>
      <c r="AL97" s="527"/>
      <c r="AM97" s="527"/>
      <c r="AN97" s="527"/>
      <c r="AO97" s="527"/>
      <c r="AP97" s="527"/>
      <c r="AQ97" s="527"/>
      <c r="AR97" s="527"/>
      <c r="AS97" s="527"/>
    </row>
    <row r="98" spans="20:45" x14ac:dyDescent="0.25">
      <c r="T98" s="527"/>
      <c r="U98" s="527"/>
      <c r="V98" s="527"/>
      <c r="W98" s="527"/>
      <c r="X98" s="527"/>
      <c r="Y98" s="527"/>
      <c r="Z98" s="527"/>
      <c r="AA98" s="527"/>
      <c r="AB98" s="527"/>
      <c r="AC98" s="527"/>
      <c r="AD98" s="527"/>
      <c r="AE98" s="527"/>
      <c r="AF98" s="527"/>
      <c r="AG98" s="527"/>
      <c r="AH98" s="527"/>
      <c r="AL98" s="527"/>
      <c r="AM98" s="527"/>
      <c r="AN98" s="527"/>
      <c r="AO98" s="527"/>
      <c r="AP98" s="527"/>
      <c r="AQ98" s="527"/>
      <c r="AR98" s="527"/>
      <c r="AS98" s="527"/>
    </row>
    <row r="99" spans="20:45" x14ac:dyDescent="0.25">
      <c r="T99" s="527"/>
      <c r="U99" s="527"/>
      <c r="V99" s="527"/>
      <c r="W99" s="527"/>
      <c r="X99" s="527"/>
      <c r="Y99" s="527"/>
      <c r="Z99" s="527"/>
      <c r="AA99" s="527"/>
      <c r="AB99" s="527"/>
      <c r="AC99" s="527"/>
      <c r="AD99" s="527"/>
      <c r="AE99" s="527"/>
      <c r="AF99" s="527"/>
      <c r="AG99" s="527"/>
      <c r="AH99" s="527"/>
      <c r="AL99" s="527"/>
      <c r="AM99" s="527"/>
      <c r="AN99" s="527"/>
      <c r="AO99" s="527"/>
      <c r="AP99" s="527"/>
      <c r="AQ99" s="527"/>
      <c r="AR99" s="527"/>
      <c r="AS99" s="527"/>
    </row>
    <row r="100" spans="20:45" x14ac:dyDescent="0.25">
      <c r="T100" s="527"/>
      <c r="U100" s="527"/>
      <c r="V100" s="527"/>
      <c r="W100" s="527"/>
      <c r="X100" s="527"/>
      <c r="Y100" s="527"/>
      <c r="Z100" s="527"/>
      <c r="AA100" s="527"/>
      <c r="AB100" s="527"/>
      <c r="AC100" s="527"/>
      <c r="AD100" s="527"/>
      <c r="AE100" s="527"/>
      <c r="AF100" s="527"/>
      <c r="AG100" s="527"/>
      <c r="AH100" s="527"/>
      <c r="AL100" s="527"/>
      <c r="AM100" s="527"/>
      <c r="AN100" s="527"/>
      <c r="AO100" s="527"/>
      <c r="AP100" s="527"/>
      <c r="AQ100" s="527"/>
      <c r="AR100" s="527"/>
      <c r="AS100" s="527"/>
    </row>
    <row r="101" spans="20:45" x14ac:dyDescent="0.25">
      <c r="T101" s="527"/>
      <c r="U101" s="527"/>
      <c r="V101" s="527"/>
      <c r="W101" s="527"/>
      <c r="X101" s="527"/>
      <c r="Y101" s="527"/>
      <c r="Z101" s="527"/>
      <c r="AA101" s="527"/>
      <c r="AB101" s="527"/>
      <c r="AC101" s="527"/>
      <c r="AD101" s="527"/>
      <c r="AE101" s="527"/>
      <c r="AF101" s="527"/>
      <c r="AG101" s="527"/>
      <c r="AH101" s="527"/>
      <c r="AL101" s="527"/>
      <c r="AM101" s="527"/>
      <c r="AN101" s="527"/>
      <c r="AO101" s="527"/>
      <c r="AP101" s="527"/>
      <c r="AQ101" s="527"/>
      <c r="AR101" s="527"/>
      <c r="AS101" s="527"/>
    </row>
    <row r="102" spans="20:45" x14ac:dyDescent="0.25">
      <c r="T102" s="527"/>
      <c r="U102" s="527"/>
      <c r="V102" s="527"/>
      <c r="W102" s="527"/>
      <c r="X102" s="527"/>
      <c r="Y102" s="527"/>
      <c r="Z102" s="527"/>
      <c r="AA102" s="527"/>
      <c r="AB102" s="527"/>
      <c r="AC102" s="527"/>
      <c r="AD102" s="527"/>
      <c r="AE102" s="527"/>
      <c r="AF102" s="527"/>
      <c r="AG102" s="527"/>
      <c r="AH102" s="527"/>
      <c r="AL102" s="527"/>
      <c r="AM102" s="527"/>
      <c r="AN102" s="527"/>
      <c r="AO102" s="527"/>
      <c r="AP102" s="527"/>
      <c r="AQ102" s="527"/>
      <c r="AR102" s="527"/>
      <c r="AS102" s="527"/>
    </row>
    <row r="103" spans="20:45" x14ac:dyDescent="0.25">
      <c r="T103" s="527"/>
      <c r="U103" s="527"/>
      <c r="V103" s="527"/>
      <c r="W103" s="527"/>
      <c r="X103" s="527"/>
      <c r="Y103" s="527"/>
      <c r="Z103" s="527"/>
      <c r="AA103" s="527"/>
      <c r="AB103" s="527"/>
      <c r="AC103" s="527"/>
      <c r="AD103" s="527"/>
      <c r="AE103" s="527"/>
      <c r="AF103" s="527"/>
      <c r="AG103" s="527"/>
      <c r="AH103" s="527"/>
      <c r="AL103" s="527"/>
      <c r="AM103" s="527"/>
      <c r="AN103" s="527"/>
      <c r="AO103" s="527"/>
      <c r="AP103" s="527"/>
      <c r="AQ103" s="527"/>
      <c r="AR103" s="527"/>
      <c r="AS103" s="527"/>
    </row>
    <row r="104" spans="20:45" x14ac:dyDescent="0.25">
      <c r="T104" s="527"/>
      <c r="U104" s="527"/>
      <c r="V104" s="527"/>
      <c r="W104" s="527"/>
      <c r="X104" s="527"/>
      <c r="Y104" s="527"/>
      <c r="Z104" s="527"/>
      <c r="AA104" s="527"/>
      <c r="AB104" s="527"/>
      <c r="AC104" s="527"/>
      <c r="AD104" s="527"/>
      <c r="AE104" s="527"/>
      <c r="AF104" s="527"/>
      <c r="AG104" s="527"/>
      <c r="AH104" s="527"/>
      <c r="AL104" s="527"/>
      <c r="AM104" s="527"/>
      <c r="AN104" s="527"/>
      <c r="AO104" s="527"/>
      <c r="AP104" s="527"/>
      <c r="AQ104" s="527"/>
      <c r="AR104" s="527"/>
      <c r="AS104" s="527"/>
    </row>
    <row r="105" spans="20:45" x14ac:dyDescent="0.25">
      <c r="T105" s="527"/>
      <c r="U105" s="527"/>
      <c r="V105" s="527"/>
      <c r="W105" s="527"/>
      <c r="X105" s="527"/>
      <c r="Y105" s="527"/>
      <c r="Z105" s="527"/>
      <c r="AA105" s="527"/>
      <c r="AB105" s="527"/>
      <c r="AC105" s="527"/>
      <c r="AD105" s="527"/>
      <c r="AE105" s="527"/>
      <c r="AF105" s="527"/>
      <c r="AG105" s="527"/>
      <c r="AH105" s="527"/>
      <c r="AL105" s="527"/>
      <c r="AM105" s="527"/>
      <c r="AN105" s="527"/>
      <c r="AO105" s="527"/>
      <c r="AP105" s="527"/>
      <c r="AQ105" s="527"/>
      <c r="AR105" s="527"/>
      <c r="AS105" s="527"/>
    </row>
    <row r="106" spans="20:45" x14ac:dyDescent="0.25">
      <c r="T106" s="527"/>
      <c r="U106" s="527"/>
      <c r="V106" s="527"/>
      <c r="W106" s="527"/>
      <c r="X106" s="527"/>
      <c r="Y106" s="527"/>
      <c r="Z106" s="527"/>
      <c r="AA106" s="527"/>
      <c r="AB106" s="527"/>
      <c r="AC106" s="527"/>
      <c r="AD106" s="527"/>
      <c r="AE106" s="527"/>
      <c r="AF106" s="527"/>
      <c r="AG106" s="527"/>
      <c r="AH106" s="527"/>
      <c r="AL106" s="527"/>
      <c r="AM106" s="527"/>
      <c r="AN106" s="527"/>
      <c r="AO106" s="527"/>
      <c r="AP106" s="527"/>
      <c r="AQ106" s="527"/>
      <c r="AR106" s="527"/>
      <c r="AS106" s="527"/>
    </row>
    <row r="107" spans="20:45" x14ac:dyDescent="0.25">
      <c r="T107" s="527"/>
      <c r="U107" s="527"/>
      <c r="V107" s="527"/>
      <c r="W107" s="527"/>
      <c r="X107" s="527"/>
      <c r="Y107" s="527"/>
      <c r="Z107" s="527"/>
      <c r="AA107" s="527"/>
      <c r="AB107" s="527"/>
      <c r="AC107" s="527"/>
      <c r="AD107" s="527"/>
      <c r="AE107" s="527"/>
      <c r="AF107" s="527"/>
      <c r="AG107" s="527"/>
      <c r="AH107" s="527"/>
      <c r="AL107" s="527"/>
      <c r="AM107" s="527"/>
      <c r="AN107" s="527"/>
      <c r="AO107" s="527"/>
      <c r="AP107" s="527"/>
      <c r="AQ107" s="527"/>
      <c r="AR107" s="527"/>
      <c r="AS107" s="527"/>
    </row>
    <row r="108" spans="20:45" x14ac:dyDescent="0.25">
      <c r="T108" s="527"/>
      <c r="U108" s="527"/>
      <c r="V108" s="527"/>
      <c r="W108" s="527"/>
      <c r="X108" s="527"/>
      <c r="Y108" s="527"/>
      <c r="Z108" s="527"/>
      <c r="AA108" s="527"/>
      <c r="AB108" s="527"/>
      <c r="AC108" s="527"/>
      <c r="AD108" s="527"/>
      <c r="AE108" s="527"/>
      <c r="AF108" s="527"/>
      <c r="AG108" s="527"/>
      <c r="AH108" s="527"/>
      <c r="AL108" s="527"/>
      <c r="AM108" s="527"/>
      <c r="AN108" s="527"/>
      <c r="AO108" s="527"/>
      <c r="AP108" s="527"/>
      <c r="AQ108" s="527"/>
      <c r="AR108" s="527"/>
      <c r="AS108" s="527"/>
    </row>
    <row r="109" spans="20:45" x14ac:dyDescent="0.25">
      <c r="T109" s="527"/>
      <c r="U109" s="527"/>
      <c r="V109" s="527"/>
      <c r="W109" s="527"/>
      <c r="X109" s="527"/>
      <c r="Y109" s="527"/>
      <c r="Z109" s="527"/>
      <c r="AA109" s="527"/>
      <c r="AB109" s="527"/>
      <c r="AC109" s="527"/>
      <c r="AD109" s="527"/>
      <c r="AE109" s="527"/>
      <c r="AF109" s="527"/>
      <c r="AG109" s="527"/>
      <c r="AH109" s="527"/>
      <c r="AL109" s="527"/>
      <c r="AM109" s="527"/>
      <c r="AN109" s="527"/>
      <c r="AO109" s="527"/>
      <c r="AP109" s="527"/>
      <c r="AQ109" s="527"/>
      <c r="AR109" s="527"/>
      <c r="AS109" s="527"/>
    </row>
    <row r="110" spans="20:45" x14ac:dyDescent="0.25">
      <c r="T110" s="527"/>
      <c r="U110" s="527"/>
      <c r="V110" s="527"/>
      <c r="W110" s="527"/>
      <c r="X110" s="527"/>
      <c r="Y110" s="527"/>
      <c r="Z110" s="527"/>
      <c r="AA110" s="527"/>
      <c r="AB110" s="527"/>
      <c r="AC110" s="527"/>
      <c r="AD110" s="527"/>
      <c r="AE110" s="527"/>
      <c r="AF110" s="527"/>
      <c r="AG110" s="527"/>
      <c r="AH110" s="527"/>
      <c r="AL110" s="527"/>
      <c r="AM110" s="527"/>
      <c r="AN110" s="527"/>
      <c r="AO110" s="527"/>
      <c r="AP110" s="527"/>
      <c r="AQ110" s="527"/>
      <c r="AR110" s="527"/>
      <c r="AS110" s="527"/>
    </row>
    <row r="111" spans="20:45" x14ac:dyDescent="0.25">
      <c r="T111" s="527"/>
      <c r="U111" s="527"/>
      <c r="V111" s="527"/>
      <c r="W111" s="527"/>
      <c r="X111" s="527"/>
      <c r="Y111" s="527"/>
      <c r="Z111" s="527"/>
      <c r="AA111" s="527"/>
      <c r="AB111" s="527"/>
      <c r="AC111" s="527"/>
      <c r="AD111" s="527"/>
      <c r="AE111" s="527"/>
      <c r="AF111" s="527"/>
      <c r="AG111" s="527"/>
      <c r="AH111" s="527"/>
      <c r="AL111" s="527"/>
      <c r="AM111" s="527"/>
      <c r="AN111" s="527"/>
      <c r="AO111" s="527"/>
      <c r="AP111" s="527"/>
      <c r="AQ111" s="527"/>
      <c r="AR111" s="527"/>
      <c r="AS111" s="527"/>
    </row>
    <row r="112" spans="20:45" x14ac:dyDescent="0.25">
      <c r="T112" s="527"/>
      <c r="U112" s="527"/>
      <c r="V112" s="527"/>
      <c r="W112" s="527"/>
      <c r="X112" s="527"/>
      <c r="Y112" s="527"/>
      <c r="Z112" s="527"/>
      <c r="AA112" s="527"/>
      <c r="AB112" s="527"/>
      <c r="AC112" s="527"/>
      <c r="AD112" s="527"/>
      <c r="AE112" s="527"/>
      <c r="AF112" s="527"/>
      <c r="AG112" s="527"/>
      <c r="AH112" s="527"/>
      <c r="AL112" s="527"/>
      <c r="AM112" s="527"/>
      <c r="AN112" s="527"/>
      <c r="AO112" s="527"/>
      <c r="AP112" s="527"/>
      <c r="AQ112" s="527"/>
      <c r="AR112" s="527"/>
      <c r="AS112" s="527"/>
    </row>
    <row r="113" spans="20:45" x14ac:dyDescent="0.25">
      <c r="T113" s="527"/>
      <c r="U113" s="527"/>
      <c r="V113" s="527"/>
      <c r="W113" s="527"/>
      <c r="X113" s="527"/>
      <c r="Y113" s="527"/>
      <c r="Z113" s="527"/>
      <c r="AA113" s="527"/>
      <c r="AB113" s="527"/>
      <c r="AC113" s="527"/>
      <c r="AD113" s="527"/>
      <c r="AE113" s="527"/>
      <c r="AF113" s="527"/>
      <c r="AG113" s="527"/>
      <c r="AH113" s="527"/>
      <c r="AL113" s="527"/>
      <c r="AM113" s="527"/>
      <c r="AN113" s="527"/>
      <c r="AO113" s="527"/>
      <c r="AP113" s="527"/>
      <c r="AQ113" s="527"/>
      <c r="AR113" s="527"/>
      <c r="AS113" s="527"/>
    </row>
    <row r="114" spans="20:45" x14ac:dyDescent="0.25">
      <c r="T114" s="527"/>
      <c r="U114" s="527"/>
      <c r="V114" s="527"/>
      <c r="W114" s="527"/>
      <c r="X114" s="527"/>
      <c r="Y114" s="527"/>
      <c r="Z114" s="527"/>
      <c r="AA114" s="527"/>
      <c r="AB114" s="527"/>
      <c r="AC114" s="527"/>
      <c r="AD114" s="527"/>
      <c r="AE114" s="527"/>
      <c r="AF114" s="527"/>
      <c r="AG114" s="527"/>
      <c r="AH114" s="527"/>
      <c r="AL114" s="527"/>
      <c r="AM114" s="527"/>
      <c r="AN114" s="527"/>
      <c r="AO114" s="527"/>
      <c r="AP114" s="527"/>
      <c r="AQ114" s="527"/>
      <c r="AR114" s="527"/>
      <c r="AS114" s="527"/>
    </row>
    <row r="115" spans="20:45" x14ac:dyDescent="0.25">
      <c r="T115" s="527"/>
      <c r="U115" s="527"/>
      <c r="V115" s="527"/>
      <c r="W115" s="527"/>
      <c r="X115" s="527"/>
      <c r="Y115" s="527"/>
      <c r="Z115" s="527"/>
      <c r="AA115" s="527"/>
      <c r="AB115" s="527"/>
      <c r="AC115" s="527"/>
      <c r="AD115" s="527"/>
      <c r="AE115" s="527"/>
      <c r="AF115" s="527"/>
      <c r="AG115" s="527"/>
      <c r="AH115" s="527"/>
      <c r="AL115" s="527"/>
      <c r="AM115" s="527"/>
      <c r="AN115" s="527"/>
      <c r="AO115" s="527"/>
      <c r="AP115" s="527"/>
      <c r="AQ115" s="527"/>
      <c r="AR115" s="527"/>
      <c r="AS115" s="527"/>
    </row>
    <row r="116" spans="20:45" x14ac:dyDescent="0.25">
      <c r="T116" s="527"/>
      <c r="U116" s="527"/>
      <c r="V116" s="527"/>
      <c r="W116" s="527"/>
      <c r="X116" s="527"/>
      <c r="Y116" s="527"/>
      <c r="Z116" s="527"/>
      <c r="AA116" s="527"/>
      <c r="AB116" s="527"/>
      <c r="AC116" s="527"/>
      <c r="AD116" s="527"/>
      <c r="AE116" s="527"/>
      <c r="AF116" s="527"/>
      <c r="AG116" s="527"/>
      <c r="AH116" s="527"/>
      <c r="AL116" s="527"/>
      <c r="AM116" s="527"/>
      <c r="AN116" s="527"/>
      <c r="AO116" s="527"/>
      <c r="AP116" s="527"/>
      <c r="AQ116" s="527"/>
      <c r="AR116" s="527"/>
      <c r="AS116" s="527"/>
    </row>
    <row r="117" spans="20:45" x14ac:dyDescent="0.25">
      <c r="T117" s="527"/>
      <c r="U117" s="527"/>
      <c r="V117" s="527"/>
      <c r="W117" s="527"/>
      <c r="X117" s="527"/>
      <c r="Y117" s="527"/>
      <c r="Z117" s="527"/>
      <c r="AA117" s="527"/>
      <c r="AB117" s="527"/>
      <c r="AC117" s="527"/>
      <c r="AD117" s="527"/>
      <c r="AE117" s="527"/>
      <c r="AF117" s="527"/>
      <c r="AG117" s="527"/>
      <c r="AH117" s="527"/>
      <c r="AL117" s="527"/>
      <c r="AM117" s="527"/>
      <c r="AN117" s="527"/>
      <c r="AO117" s="527"/>
      <c r="AP117" s="527"/>
      <c r="AQ117" s="527"/>
      <c r="AR117" s="527"/>
      <c r="AS117" s="527"/>
    </row>
    <row r="118" spans="20:45" x14ac:dyDescent="0.25">
      <c r="T118" s="527"/>
      <c r="U118" s="527"/>
      <c r="V118" s="527"/>
      <c r="W118" s="527"/>
      <c r="X118" s="527"/>
      <c r="Y118" s="527"/>
      <c r="Z118" s="527"/>
      <c r="AA118" s="527"/>
      <c r="AB118" s="527"/>
      <c r="AC118" s="527"/>
      <c r="AD118" s="527"/>
      <c r="AE118" s="527"/>
      <c r="AF118" s="527"/>
      <c r="AG118" s="527"/>
      <c r="AH118" s="527"/>
      <c r="AL118" s="527"/>
      <c r="AM118" s="527"/>
      <c r="AN118" s="527"/>
      <c r="AO118" s="527"/>
      <c r="AP118" s="527"/>
      <c r="AQ118" s="527"/>
      <c r="AR118" s="527"/>
      <c r="AS118" s="527"/>
    </row>
    <row r="119" spans="20:45" x14ac:dyDescent="0.25">
      <c r="T119" s="527"/>
      <c r="U119" s="527"/>
      <c r="V119" s="527"/>
      <c r="W119" s="527"/>
      <c r="X119" s="527"/>
      <c r="Y119" s="527"/>
      <c r="Z119" s="527"/>
      <c r="AA119" s="527"/>
      <c r="AB119" s="527"/>
      <c r="AC119" s="527"/>
      <c r="AD119" s="527"/>
      <c r="AE119" s="527"/>
      <c r="AF119" s="527"/>
      <c r="AG119" s="527"/>
      <c r="AH119" s="527"/>
      <c r="AL119" s="527"/>
      <c r="AM119" s="527"/>
      <c r="AN119" s="527"/>
      <c r="AO119" s="527"/>
      <c r="AP119" s="527"/>
      <c r="AQ119" s="527"/>
      <c r="AR119" s="527"/>
      <c r="AS119" s="527"/>
    </row>
    <row r="120" spans="20:45" x14ac:dyDescent="0.25">
      <c r="T120" s="527"/>
      <c r="U120" s="527"/>
      <c r="V120" s="527"/>
      <c r="W120" s="527"/>
      <c r="X120" s="527"/>
      <c r="Y120" s="527"/>
      <c r="Z120" s="527"/>
      <c r="AA120" s="527"/>
      <c r="AB120" s="527"/>
      <c r="AC120" s="527"/>
      <c r="AD120" s="527"/>
      <c r="AE120" s="527"/>
      <c r="AF120" s="527"/>
      <c r="AG120" s="527"/>
      <c r="AH120" s="527"/>
      <c r="AL120" s="527"/>
      <c r="AM120" s="527"/>
      <c r="AN120" s="527"/>
      <c r="AO120" s="527"/>
      <c r="AP120" s="527"/>
      <c r="AQ120" s="527"/>
      <c r="AR120" s="527"/>
      <c r="AS120" s="527"/>
    </row>
    <row r="121" spans="20:45" x14ac:dyDescent="0.25">
      <c r="T121" s="527"/>
      <c r="U121" s="527"/>
      <c r="V121" s="527"/>
      <c r="W121" s="527"/>
      <c r="X121" s="527"/>
      <c r="Y121" s="527"/>
      <c r="Z121" s="527"/>
      <c r="AA121" s="527"/>
      <c r="AB121" s="527"/>
      <c r="AC121" s="527"/>
      <c r="AD121" s="527"/>
      <c r="AE121" s="527"/>
      <c r="AF121" s="527"/>
      <c r="AG121" s="527"/>
      <c r="AH121" s="527"/>
      <c r="AL121" s="527"/>
      <c r="AM121" s="527"/>
      <c r="AN121" s="527"/>
      <c r="AO121" s="527"/>
      <c r="AP121" s="527"/>
      <c r="AQ121" s="527"/>
      <c r="AR121" s="527"/>
      <c r="AS121" s="527"/>
    </row>
    <row r="122" spans="20:45" x14ac:dyDescent="0.25">
      <c r="T122" s="527"/>
      <c r="U122" s="527"/>
      <c r="V122" s="527"/>
      <c r="W122" s="527"/>
      <c r="X122" s="527"/>
      <c r="Y122" s="527"/>
      <c r="Z122" s="527"/>
      <c r="AA122" s="527"/>
      <c r="AB122" s="527"/>
      <c r="AC122" s="527"/>
      <c r="AD122" s="527"/>
      <c r="AE122" s="527"/>
      <c r="AF122" s="527"/>
      <c r="AG122" s="527"/>
      <c r="AH122" s="527"/>
      <c r="AL122" s="527"/>
      <c r="AM122" s="527"/>
      <c r="AN122" s="527"/>
      <c r="AO122" s="527"/>
      <c r="AP122" s="527"/>
      <c r="AQ122" s="527"/>
      <c r="AR122" s="527"/>
      <c r="AS122" s="527"/>
    </row>
    <row r="123" spans="20:45" x14ac:dyDescent="0.25">
      <c r="T123" s="527"/>
      <c r="U123" s="527"/>
      <c r="V123" s="527"/>
      <c r="W123" s="527"/>
      <c r="X123" s="527"/>
      <c r="Y123" s="527"/>
      <c r="Z123" s="527"/>
      <c r="AA123" s="527"/>
      <c r="AB123" s="527"/>
      <c r="AC123" s="527"/>
      <c r="AD123" s="527"/>
      <c r="AE123" s="527"/>
      <c r="AF123" s="527"/>
      <c r="AG123" s="527"/>
      <c r="AH123" s="527"/>
      <c r="AL123" s="527"/>
      <c r="AM123" s="527"/>
      <c r="AN123" s="527"/>
      <c r="AO123" s="527"/>
      <c r="AP123" s="527"/>
      <c r="AQ123" s="527"/>
      <c r="AR123" s="527"/>
      <c r="AS123" s="527"/>
    </row>
    <row r="124" spans="20:45" x14ac:dyDescent="0.25">
      <c r="T124" s="527"/>
      <c r="U124" s="527"/>
      <c r="V124" s="527"/>
      <c r="W124" s="527"/>
      <c r="X124" s="527"/>
      <c r="Y124" s="527"/>
      <c r="Z124" s="527"/>
      <c r="AA124" s="527"/>
      <c r="AB124" s="527"/>
      <c r="AC124" s="527"/>
      <c r="AD124" s="527"/>
      <c r="AE124" s="527"/>
      <c r="AF124" s="527"/>
      <c r="AG124" s="527"/>
      <c r="AH124" s="527"/>
      <c r="AL124" s="527"/>
      <c r="AM124" s="527"/>
      <c r="AN124" s="527"/>
      <c r="AO124" s="527"/>
      <c r="AP124" s="527"/>
      <c r="AQ124" s="527"/>
      <c r="AR124" s="527"/>
      <c r="AS124" s="527"/>
    </row>
    <row r="125" spans="20:45" x14ac:dyDescent="0.25">
      <c r="T125" s="527"/>
      <c r="U125" s="527"/>
      <c r="V125" s="527"/>
      <c r="W125" s="527"/>
      <c r="X125" s="527"/>
      <c r="Y125" s="527"/>
      <c r="Z125" s="527"/>
      <c r="AA125" s="527"/>
      <c r="AB125" s="527"/>
      <c r="AC125" s="527"/>
      <c r="AD125" s="527"/>
      <c r="AE125" s="527"/>
      <c r="AF125" s="527"/>
      <c r="AG125" s="527"/>
      <c r="AH125" s="527"/>
      <c r="AL125" s="527"/>
      <c r="AM125" s="527"/>
      <c r="AN125" s="527"/>
      <c r="AO125" s="527"/>
      <c r="AP125" s="527"/>
      <c r="AQ125" s="527"/>
      <c r="AR125" s="527"/>
      <c r="AS125" s="527"/>
    </row>
    <row r="126" spans="20:45" x14ac:dyDescent="0.25">
      <c r="T126" s="527"/>
      <c r="U126" s="527"/>
      <c r="V126" s="527"/>
      <c r="W126" s="527"/>
      <c r="X126" s="527"/>
      <c r="Y126" s="527"/>
      <c r="Z126" s="527"/>
      <c r="AA126" s="527"/>
      <c r="AB126" s="527"/>
      <c r="AC126" s="527"/>
      <c r="AD126" s="527"/>
      <c r="AE126" s="527"/>
      <c r="AF126" s="527"/>
      <c r="AG126" s="527"/>
      <c r="AH126" s="527"/>
      <c r="AL126" s="527"/>
      <c r="AM126" s="527"/>
      <c r="AN126" s="527"/>
      <c r="AO126" s="527"/>
      <c r="AP126" s="527"/>
      <c r="AQ126" s="527"/>
      <c r="AR126" s="527"/>
      <c r="AS126" s="527"/>
    </row>
    <row r="127" spans="20:45" x14ac:dyDescent="0.25">
      <c r="T127" s="527"/>
      <c r="U127" s="527"/>
      <c r="V127" s="527"/>
      <c r="W127" s="527"/>
      <c r="X127" s="527"/>
      <c r="Y127" s="527"/>
      <c r="Z127" s="527"/>
      <c r="AA127" s="527"/>
      <c r="AB127" s="527"/>
      <c r="AC127" s="527"/>
      <c r="AD127" s="527"/>
      <c r="AE127" s="527"/>
      <c r="AF127" s="527"/>
      <c r="AG127" s="527"/>
      <c r="AH127" s="527"/>
      <c r="AL127" s="527"/>
      <c r="AM127" s="527"/>
      <c r="AN127" s="527"/>
      <c r="AO127" s="527"/>
      <c r="AP127" s="527"/>
      <c r="AQ127" s="527"/>
      <c r="AR127" s="527"/>
      <c r="AS127" s="527"/>
    </row>
    <row r="128" spans="20:45" x14ac:dyDescent="0.25">
      <c r="T128" s="527"/>
      <c r="U128" s="527"/>
      <c r="V128" s="527"/>
      <c r="W128" s="527"/>
      <c r="X128" s="527"/>
      <c r="Y128" s="527"/>
      <c r="Z128" s="527"/>
      <c r="AA128" s="527"/>
      <c r="AB128" s="527"/>
      <c r="AC128" s="527"/>
      <c r="AD128" s="527"/>
      <c r="AE128" s="527"/>
      <c r="AF128" s="527"/>
      <c r="AG128" s="527"/>
      <c r="AH128" s="527"/>
      <c r="AL128" s="527"/>
      <c r="AM128" s="527"/>
      <c r="AN128" s="527"/>
      <c r="AO128" s="527"/>
      <c r="AP128" s="527"/>
      <c r="AQ128" s="527"/>
      <c r="AR128" s="527"/>
      <c r="AS128" s="527"/>
    </row>
    <row r="129" spans="20:45" x14ac:dyDescent="0.25">
      <c r="T129" s="527"/>
      <c r="U129" s="527"/>
      <c r="V129" s="527"/>
      <c r="W129" s="527"/>
      <c r="X129" s="527"/>
      <c r="Y129" s="527"/>
      <c r="Z129" s="527"/>
      <c r="AA129" s="527"/>
      <c r="AB129" s="527"/>
      <c r="AC129" s="527"/>
      <c r="AD129" s="527"/>
      <c r="AE129" s="527"/>
      <c r="AF129" s="527"/>
      <c r="AG129" s="527"/>
      <c r="AH129" s="527"/>
      <c r="AL129" s="527"/>
      <c r="AM129" s="527"/>
      <c r="AN129" s="527"/>
      <c r="AO129" s="527"/>
      <c r="AP129" s="527"/>
      <c r="AQ129" s="527"/>
      <c r="AR129" s="527"/>
      <c r="AS129" s="527"/>
    </row>
    <row r="130" spans="20:45" x14ac:dyDescent="0.25">
      <c r="T130" s="527"/>
      <c r="U130" s="527"/>
      <c r="V130" s="527"/>
      <c r="W130" s="527"/>
      <c r="X130" s="527"/>
      <c r="Y130" s="527"/>
      <c r="Z130" s="527"/>
      <c r="AA130" s="527"/>
      <c r="AB130" s="527"/>
      <c r="AC130" s="527"/>
      <c r="AD130" s="527"/>
      <c r="AE130" s="527"/>
      <c r="AF130" s="527"/>
      <c r="AG130" s="527"/>
      <c r="AH130" s="527"/>
      <c r="AL130" s="527"/>
      <c r="AM130" s="527"/>
      <c r="AN130" s="527"/>
      <c r="AO130" s="527"/>
      <c r="AP130" s="527"/>
      <c r="AQ130" s="527"/>
      <c r="AR130" s="527"/>
      <c r="AS130" s="527"/>
    </row>
    <row r="131" spans="20:45" x14ac:dyDescent="0.25">
      <c r="T131" s="527"/>
      <c r="U131" s="527"/>
      <c r="V131" s="527"/>
      <c r="W131" s="527"/>
      <c r="X131" s="527"/>
      <c r="Y131" s="527"/>
      <c r="Z131" s="527"/>
      <c r="AA131" s="527"/>
      <c r="AB131" s="527"/>
      <c r="AC131" s="527"/>
      <c r="AD131" s="527"/>
      <c r="AE131" s="527"/>
      <c r="AF131" s="527"/>
      <c r="AG131" s="527"/>
      <c r="AH131" s="527"/>
      <c r="AL131" s="527"/>
      <c r="AM131" s="527"/>
      <c r="AN131" s="527"/>
      <c r="AO131" s="527"/>
      <c r="AP131" s="527"/>
      <c r="AQ131" s="527"/>
      <c r="AR131" s="527"/>
      <c r="AS131" s="527"/>
    </row>
    <row r="132" spans="20:45" x14ac:dyDescent="0.25">
      <c r="T132" s="527"/>
      <c r="U132" s="527"/>
      <c r="V132" s="527"/>
      <c r="W132" s="527"/>
      <c r="X132" s="527"/>
      <c r="Y132" s="527"/>
      <c r="Z132" s="527"/>
      <c r="AA132" s="527"/>
      <c r="AB132" s="527"/>
      <c r="AC132" s="527"/>
      <c r="AD132" s="527"/>
      <c r="AE132" s="527"/>
      <c r="AF132" s="527"/>
      <c r="AG132" s="527"/>
      <c r="AH132" s="527"/>
      <c r="AL132" s="527"/>
      <c r="AM132" s="527"/>
      <c r="AN132" s="527"/>
      <c r="AO132" s="527"/>
      <c r="AP132" s="527"/>
      <c r="AQ132" s="527"/>
      <c r="AR132" s="527"/>
      <c r="AS132" s="527"/>
    </row>
    <row r="133" spans="20:45" x14ac:dyDescent="0.25">
      <c r="T133" s="527"/>
      <c r="U133" s="527"/>
      <c r="V133" s="527"/>
      <c r="W133" s="527"/>
      <c r="X133" s="527"/>
      <c r="Y133" s="527"/>
      <c r="Z133" s="527"/>
      <c r="AA133" s="527"/>
      <c r="AB133" s="527"/>
      <c r="AC133" s="527"/>
      <c r="AD133" s="527"/>
      <c r="AE133" s="527"/>
      <c r="AF133" s="527"/>
      <c r="AG133" s="527"/>
      <c r="AH133" s="527"/>
      <c r="AL133" s="527"/>
      <c r="AM133" s="527"/>
      <c r="AN133" s="527"/>
      <c r="AO133" s="527"/>
      <c r="AP133" s="527"/>
      <c r="AQ133" s="527"/>
      <c r="AR133" s="527"/>
      <c r="AS133" s="527"/>
    </row>
    <row r="134" spans="20:45" x14ac:dyDescent="0.25">
      <c r="T134" s="527"/>
      <c r="U134" s="527"/>
      <c r="V134" s="527"/>
      <c r="W134" s="527"/>
      <c r="X134" s="527"/>
      <c r="Y134" s="527"/>
      <c r="Z134" s="527"/>
      <c r="AA134" s="527"/>
      <c r="AB134" s="527"/>
      <c r="AC134" s="527"/>
      <c r="AD134" s="527"/>
      <c r="AE134" s="527"/>
      <c r="AF134" s="527"/>
      <c r="AG134" s="527"/>
      <c r="AH134" s="527"/>
      <c r="AL134" s="527"/>
      <c r="AM134" s="527"/>
      <c r="AN134" s="527"/>
      <c r="AO134" s="527"/>
      <c r="AP134" s="527"/>
      <c r="AQ134" s="527"/>
      <c r="AR134" s="527"/>
      <c r="AS134" s="527"/>
    </row>
    <row r="135" spans="20:45" x14ac:dyDescent="0.25">
      <c r="T135" s="527"/>
      <c r="U135" s="527"/>
      <c r="V135" s="527"/>
      <c r="W135" s="527"/>
      <c r="X135" s="527"/>
      <c r="Y135" s="527"/>
      <c r="Z135" s="527"/>
      <c r="AA135" s="527"/>
      <c r="AB135" s="527"/>
      <c r="AC135" s="527"/>
      <c r="AD135" s="527"/>
      <c r="AE135" s="527"/>
      <c r="AF135" s="527"/>
      <c r="AG135" s="527"/>
      <c r="AH135" s="527"/>
      <c r="AL135" s="527"/>
      <c r="AM135" s="527"/>
      <c r="AN135" s="527"/>
      <c r="AO135" s="527"/>
      <c r="AP135" s="527"/>
      <c r="AQ135" s="527"/>
      <c r="AR135" s="527"/>
      <c r="AS135" s="527"/>
    </row>
    <row r="136" spans="20:45" x14ac:dyDescent="0.25">
      <c r="T136" s="527"/>
      <c r="U136" s="527"/>
      <c r="V136" s="527"/>
      <c r="W136" s="527"/>
      <c r="X136" s="527"/>
      <c r="Y136" s="527"/>
      <c r="Z136" s="527"/>
      <c r="AA136" s="527"/>
      <c r="AB136" s="527"/>
      <c r="AC136" s="527"/>
      <c r="AD136" s="527"/>
      <c r="AE136" s="527"/>
      <c r="AF136" s="527"/>
      <c r="AG136" s="527"/>
      <c r="AH136" s="527"/>
      <c r="AL136" s="527"/>
      <c r="AM136" s="527"/>
      <c r="AN136" s="527"/>
      <c r="AO136" s="527"/>
      <c r="AP136" s="527"/>
      <c r="AQ136" s="527"/>
      <c r="AR136" s="527"/>
      <c r="AS136" s="527"/>
    </row>
    <row r="137" spans="20:45" x14ac:dyDescent="0.25">
      <c r="T137" s="527"/>
      <c r="U137" s="527"/>
      <c r="V137" s="527"/>
      <c r="W137" s="527"/>
      <c r="X137" s="527"/>
      <c r="Y137" s="527"/>
      <c r="Z137" s="527"/>
      <c r="AA137" s="527"/>
      <c r="AB137" s="527"/>
      <c r="AC137" s="527"/>
      <c r="AD137" s="527"/>
      <c r="AE137" s="527"/>
      <c r="AF137" s="527"/>
      <c r="AG137" s="527"/>
      <c r="AH137" s="527"/>
      <c r="AL137" s="527"/>
      <c r="AM137" s="527"/>
      <c r="AN137" s="527"/>
      <c r="AO137" s="527"/>
      <c r="AP137" s="527"/>
      <c r="AQ137" s="527"/>
      <c r="AR137" s="527"/>
      <c r="AS137" s="527"/>
    </row>
    <row r="138" spans="20:45" x14ac:dyDescent="0.25">
      <c r="T138" s="527"/>
      <c r="U138" s="527"/>
      <c r="V138" s="527"/>
      <c r="W138" s="527"/>
      <c r="X138" s="527"/>
      <c r="Y138" s="527"/>
      <c r="Z138" s="527"/>
      <c r="AA138" s="527"/>
      <c r="AB138" s="527"/>
      <c r="AC138" s="527"/>
      <c r="AD138" s="527"/>
      <c r="AE138" s="527"/>
      <c r="AF138" s="527"/>
      <c r="AG138" s="527"/>
      <c r="AH138" s="527"/>
      <c r="AL138" s="527"/>
      <c r="AM138" s="527"/>
      <c r="AN138" s="527"/>
      <c r="AO138" s="527"/>
      <c r="AP138" s="527"/>
      <c r="AQ138" s="527"/>
      <c r="AR138" s="527"/>
      <c r="AS138" s="527"/>
    </row>
    <row r="139" spans="20:45" x14ac:dyDescent="0.25">
      <c r="T139" s="527"/>
      <c r="U139" s="527"/>
      <c r="V139" s="527"/>
      <c r="W139" s="527"/>
      <c r="X139" s="527"/>
      <c r="Y139" s="527"/>
      <c r="Z139" s="527"/>
      <c r="AA139" s="527"/>
      <c r="AB139" s="527"/>
      <c r="AC139" s="527"/>
      <c r="AD139" s="527"/>
      <c r="AE139" s="527"/>
      <c r="AF139" s="527"/>
      <c r="AG139" s="527"/>
      <c r="AH139" s="527"/>
      <c r="AL139" s="527"/>
      <c r="AM139" s="527"/>
      <c r="AN139" s="527"/>
      <c r="AO139" s="527"/>
      <c r="AP139" s="527"/>
      <c r="AQ139" s="527"/>
      <c r="AR139" s="527"/>
      <c r="AS139" s="527"/>
    </row>
    <row r="140" spans="20:45" x14ac:dyDescent="0.25">
      <c r="T140" s="527"/>
      <c r="U140" s="527"/>
      <c r="V140" s="527"/>
      <c r="W140" s="527"/>
      <c r="X140" s="527"/>
      <c r="Y140" s="527"/>
      <c r="Z140" s="527"/>
      <c r="AA140" s="527"/>
      <c r="AB140" s="527"/>
      <c r="AC140" s="527"/>
      <c r="AD140" s="527"/>
      <c r="AE140" s="527"/>
      <c r="AF140" s="527"/>
      <c r="AG140" s="527"/>
      <c r="AH140" s="527"/>
      <c r="AL140" s="527"/>
      <c r="AM140" s="527"/>
      <c r="AN140" s="527"/>
      <c r="AO140" s="527"/>
      <c r="AP140" s="527"/>
      <c r="AQ140" s="527"/>
      <c r="AR140" s="527"/>
      <c r="AS140" s="527"/>
    </row>
  </sheetData>
  <mergeCells count="1">
    <mergeCell ref="A4:C4"/>
  </mergeCells>
  <conditionalFormatting sqref="B22 B24 B26 B28 B30 B32 B34 B36 B38 B40 B42 B44 B46 B48 B50 B52">
    <cfRule type="cellIs" dxfId="62" priority="15" stopIfTrue="1" operator="equal">
      <formula>"QA"</formula>
    </cfRule>
    <cfRule type="cellIs" dxfId="61" priority="16" stopIfTrue="1" operator="equal">
      <formula>"DA"</formula>
    </cfRule>
  </conditionalFormatting>
  <conditionalFormatting sqref="E7 E21">
    <cfRule type="expression" dxfId="60" priority="18" stopIfTrue="1">
      <formula>$E7&lt;5</formula>
    </cfRule>
  </conditionalFormatting>
  <conditionalFormatting sqref="E22 E24 E26 E28 E30 E32 E34 E36 E38 E40 E42 E44 E46 E48 E50 E52">
    <cfRule type="expression" dxfId="59" priority="10" stopIfTrue="1">
      <formula>AND($E22&lt;9,$C22&gt;0)</formula>
    </cfRule>
  </conditionalFormatting>
  <conditionalFormatting sqref="F7 F9 F11 F13 F15 F17 F19">
    <cfRule type="cellIs" dxfId="58" priority="19" stopIfTrue="1" operator="equal">
      <formula>"Bye"</formula>
    </cfRule>
  </conditionalFormatting>
  <conditionalFormatting sqref="F21:F22 F24 F26 F28 F30 F32 F34 F36 F38 F40 F42 F44 F46 F48 F50">
    <cfRule type="cellIs" dxfId="57" priority="11" stopIfTrue="1" operator="equal">
      <formula>"Bye"</formula>
    </cfRule>
  </conditionalFormatting>
  <conditionalFormatting sqref="F22 F24 F26 F28 F30 F32 F34 F36 F38 F40 F42 F44 F46 F48 F50">
    <cfRule type="expression" dxfId="56" priority="12" stopIfTrue="1">
      <formula>AND($E22&lt;9,$C22&gt;0)</formula>
    </cfRule>
  </conditionalFormatting>
  <conditionalFormatting sqref="H7 H9 H11 H13 H15 H17 H19 H21 G22:I22 G24:I24 G26:I26 G28:I28 G30:I30 G32:I32 G34:I34 G36:I36 G38:I38 G40:I40 G42:I42 G44:I44 G46:I46 G48:I48 G50:I50">
    <cfRule type="expression" dxfId="55" priority="6" stopIfTrue="1">
      <formula>AND($E7&lt;9,$C7&gt;0)</formula>
    </cfRule>
  </conditionalFormatting>
  <conditionalFormatting sqref="I8 K10 I12 M14 I16 K18 I20 I23 K25 I27 M29 I31 K33 I35 I39 K41 I43 M45 I47 K49 I51">
    <cfRule type="expression" dxfId="54" priority="7" stopIfTrue="1">
      <formula>AND($O$1="CU",I8="Umpire")</formula>
    </cfRule>
    <cfRule type="expression" dxfId="53" priority="8" stopIfTrue="1">
      <formula>AND($O$1="CU",I8&lt;&gt;"Umpire",J8&lt;&gt;"")</formula>
    </cfRule>
    <cfRule type="expression" dxfId="52" priority="9" stopIfTrue="1">
      <formula>AND($O$1="CU",I8&lt;&gt;"Umpire")</formula>
    </cfRule>
  </conditionalFormatting>
  <conditionalFormatting sqref="I9">
    <cfRule type="cellIs" dxfId="51" priority="2" stopIfTrue="1" operator="equal">
      <formula>"Bye"</formula>
    </cfRule>
  </conditionalFormatting>
  <conditionalFormatting sqref="J8 L10 J12 N14 J16 L18 J20 R62">
    <cfRule type="expression" dxfId="50" priority="17" stopIfTrue="1">
      <formula>$O$1="CU"</formula>
    </cfRule>
  </conditionalFormatting>
  <conditionalFormatting sqref="K8">
    <cfRule type="cellIs" dxfId="49" priority="1" stopIfTrue="1" operator="equal">
      <formula>"Bye"</formula>
    </cfRule>
  </conditionalFormatting>
  <conditionalFormatting sqref="M10 K12 O14 K16 M18 K20 K23 M25 K27 O29 K31 M33 K35 K39 M41 K43 O45 K47 M49 K51">
    <cfRule type="expression" dxfId="48" priority="13" stopIfTrue="1">
      <formula>J10="as"</formula>
    </cfRule>
    <cfRule type="expression" dxfId="47" priority="14" stopIfTrue="1">
      <formula>J10="bs"</formula>
    </cfRule>
  </conditionalFormatting>
  <conditionalFormatting sqref="O16">
    <cfRule type="expression" dxfId="46" priority="3" stopIfTrue="1">
      <formula>AND($O$1="CU",O16="Umpire")</formula>
    </cfRule>
    <cfRule type="expression" dxfId="45" priority="4" stopIfTrue="1">
      <formula>AND($O$1="CU",O16&lt;&gt;"Umpire",P16&lt;&gt;"")</formula>
    </cfRule>
    <cfRule type="expression" dxfId="44" priority="5" stopIfTrue="1">
      <formula>AND($O$1="CU",O16&lt;&gt;"Umpire")</formula>
    </cfRule>
  </conditionalFormatting>
  <dataValidations count="1">
    <dataValidation type="list" allowBlank="1" showInputMessage="1" sqref="I23 I39 I27 I35 I43 I31 I51 I47 K49 K41 M45 K33 K25 M29 I16 K18 K10 I20 I12 I8 M14 O16" xr:uid="{78F4F73E-12C3-42F9-8F5B-7E43BD34174B}">
      <formula1>$U$7:$U$16</formula1>
    </dataValidation>
  </dataValidations>
  <printOptions horizontalCentered="1" verticalCentered="1"/>
  <pageMargins left="0" right="0" top="0.98425196850393704" bottom="0.98425196850393704" header="0.51181102362204722" footer="0.51181102362204722"/>
  <pageSetup paperSize="9" scale="95" orientation="portrait" horizontalDpi="1200" verticalDpi="12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3105" r:id="rId4" name="Button 1">
              <controlPr defaultSize="0" print="0" autoFill="0" autoPict="0" macro="[0]!Jun_Show_CU">
                <anchor moveWithCells="1" sizeWithCells="1">
                  <from>
                    <xdr:col>12</xdr:col>
                    <xdr:colOff>525780</xdr:colOff>
                    <xdr:row>0</xdr:row>
                    <xdr:rowOff>7620</xdr:rowOff>
                  </from>
                  <to>
                    <xdr:col>14</xdr:col>
                    <xdr:colOff>373380</xdr:colOff>
                    <xdr:row>0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3106" r:id="rId5" name="Button 2">
              <controlPr defaultSize="0" print="0" autoFill="0" autoPict="0" macro="[0]!Jun_Hide_CU">
                <anchor moveWithCells="1" sizeWithCells="1">
                  <from>
                    <xdr:col>12</xdr:col>
                    <xdr:colOff>518160</xdr:colOff>
                    <xdr:row>0</xdr:row>
                    <xdr:rowOff>182880</xdr:rowOff>
                  </from>
                  <to>
                    <xdr:col>14</xdr:col>
                    <xdr:colOff>373380</xdr:colOff>
                    <xdr:row>1</xdr:row>
                    <xdr:rowOff>60960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03769B-EF8D-4BC1-B3E0-C3EC5A1CD8AD}">
  <sheetPr>
    <tabColor rgb="FFC00000"/>
  </sheetPr>
  <dimension ref="A1:AG41"/>
  <sheetViews>
    <sheetView workbookViewId="0">
      <selection activeCell="E9" sqref="E9"/>
    </sheetView>
  </sheetViews>
  <sheetFormatPr defaultRowHeight="13.2" x14ac:dyDescent="0.25"/>
  <cols>
    <col min="1" max="1" width="5.44140625" customWidth="1"/>
    <col min="2" max="2" width="4.44140625" customWidth="1"/>
    <col min="3" max="3" width="8.33203125" customWidth="1"/>
    <col min="4" max="4" width="7.109375" customWidth="1"/>
    <col min="5" max="5" width="9.33203125" customWidth="1"/>
    <col min="6" max="6" width="7.109375" customWidth="1"/>
    <col min="7" max="7" width="9.33203125" customWidth="1"/>
    <col min="8" max="8" width="7.109375" customWidth="1"/>
    <col min="9" max="9" width="9.33203125" customWidth="1"/>
    <col min="10" max="10" width="8.44140625" customWidth="1"/>
    <col min="11" max="13" width="8.5546875" customWidth="1"/>
    <col min="21" max="21" width="10.33203125" hidden="1" customWidth="1"/>
    <col min="22" max="33" width="0" hidden="1" customWidth="1"/>
  </cols>
  <sheetData>
    <row r="1" spans="1:33" ht="24.6" x14ac:dyDescent="0.25">
      <c r="A1" s="627" t="str">
        <f>Altalanos!$A$6</f>
        <v>2024/25. DO J-NK-SZ Vármegye</v>
      </c>
      <c r="B1" s="627"/>
      <c r="C1" s="627"/>
      <c r="D1" s="627"/>
      <c r="E1" s="627"/>
      <c r="F1" s="627"/>
      <c r="G1" s="164"/>
      <c r="H1" s="167" t="s">
        <v>38</v>
      </c>
      <c r="I1" s="165"/>
      <c r="J1" s="166"/>
      <c r="L1" s="168"/>
      <c r="M1" s="169"/>
      <c r="N1" s="88"/>
      <c r="X1" s="285" t="e">
        <f>IF(U5=1,CONCATENATE(VLOOKUP(U3,W16:AD27,2)),CONCATENATE(VLOOKUP(U3,W2:AG13,2)))</f>
        <v>#N/A</v>
      </c>
      <c r="Y1" s="285" t="e">
        <f>IF(U5=1,CONCATENATE(VLOOKUP(U3,W16:AG27,3)),CONCATENATE(VLOOKUP(U3,W2:AG13,3)))</f>
        <v>#N/A</v>
      </c>
      <c r="Z1" s="285" t="e">
        <f>IF(U5=1,CONCATENATE(VLOOKUP(U3,W16:AG27,4)),CONCATENATE(VLOOKUP(U3,W2:AG13,4)))</f>
        <v>#N/A</v>
      </c>
      <c r="AA1" s="285" t="e">
        <f>IF(U5=1,CONCATENATE(VLOOKUP(U3,W16:AG27,5)),CONCATENATE(VLOOKUP(U3,W2:AG13,5)))</f>
        <v>#N/A</v>
      </c>
      <c r="AB1" s="285" t="e">
        <f>IF(U5=1,CONCATENATE(VLOOKUP(U3,W16:AG27,6)),CONCATENATE(VLOOKUP(U3,W2:AG13,6)))</f>
        <v>#N/A</v>
      </c>
      <c r="AC1" s="285" t="e">
        <f>IF(U5=1,CONCATENATE(VLOOKUP(U3,W16:AG27,7)),CONCATENATE(VLOOKUP(U3,W2:AG13,7)))</f>
        <v>#N/A</v>
      </c>
      <c r="AD1" s="285" t="e">
        <f>IF(U5=1,CONCATENATE(VLOOKUP(U3,W16:AG27,8)),CONCATENATE(VLOOKUP(U3,W2:AG13,8)))</f>
        <v>#N/A</v>
      </c>
      <c r="AE1" s="285" t="e">
        <f>IF(U5=1,CONCATENATE(VLOOKUP(U3,W16:AG27,9)),CONCATENATE(VLOOKUP(U3,W2:AG13,9)))</f>
        <v>#N/A</v>
      </c>
      <c r="AF1" s="285" t="e">
        <f>IF(U5=1,CONCATENATE(VLOOKUP(U3,W16:AG27,10)),CONCATENATE(VLOOKUP(U3,W2:AG13,10)))</f>
        <v>#N/A</v>
      </c>
      <c r="AG1" s="285" t="e">
        <f>IF(U5=1,CONCATENATE(VLOOKUP(U3,W16:AG27,11)),CONCATENATE(VLOOKUP(U3,W2:AG13,11)))</f>
        <v>#N/A</v>
      </c>
    </row>
    <row r="2" spans="1:33" x14ac:dyDescent="0.25">
      <c r="A2" s="170" t="s">
        <v>37</v>
      </c>
      <c r="B2" s="171"/>
      <c r="C2" s="171"/>
      <c r="D2" s="171"/>
      <c r="E2" s="171" t="s">
        <v>311</v>
      </c>
      <c r="F2" s="171"/>
      <c r="G2" s="172"/>
      <c r="H2" s="173"/>
      <c r="I2" s="173"/>
      <c r="J2" s="174"/>
      <c r="K2" s="168"/>
      <c r="L2" s="168"/>
      <c r="M2" s="168"/>
      <c r="N2" s="89"/>
      <c r="U2" s="280"/>
      <c r="V2" s="279"/>
      <c r="W2" s="279" t="s">
        <v>50</v>
      </c>
      <c r="X2" s="273">
        <v>150</v>
      </c>
      <c r="Y2" s="273">
        <v>120</v>
      </c>
      <c r="Z2" s="273">
        <v>100</v>
      </c>
      <c r="AA2" s="273">
        <v>80</v>
      </c>
      <c r="AB2" s="273">
        <v>70</v>
      </c>
      <c r="AC2" s="273">
        <v>60</v>
      </c>
      <c r="AD2" s="273">
        <v>55</v>
      </c>
      <c r="AE2" s="273">
        <v>50</v>
      </c>
      <c r="AF2" s="273">
        <v>45</v>
      </c>
      <c r="AG2" s="273">
        <v>40</v>
      </c>
    </row>
    <row r="3" spans="1:33" x14ac:dyDescent="0.25">
      <c r="A3" s="50" t="s">
        <v>19</v>
      </c>
      <c r="B3" s="50"/>
      <c r="C3" s="50"/>
      <c r="D3" s="50"/>
      <c r="E3" s="50" t="s">
        <v>16</v>
      </c>
      <c r="F3" s="50"/>
      <c r="G3" s="50"/>
      <c r="H3" s="50" t="s">
        <v>24</v>
      </c>
      <c r="I3" s="50"/>
      <c r="J3" s="90"/>
      <c r="K3" s="50"/>
      <c r="L3" s="51" t="s">
        <v>25</v>
      </c>
      <c r="M3" s="50"/>
      <c r="N3" s="241"/>
      <c r="U3" s="279">
        <f>IF(H4="OB","A",IF(H4="IX","W",H4))</f>
        <v>0</v>
      </c>
      <c r="V3" s="279"/>
      <c r="W3" s="279" t="s">
        <v>68</v>
      </c>
      <c r="X3" s="273">
        <v>120</v>
      </c>
      <c r="Y3" s="273">
        <v>90</v>
      </c>
      <c r="Z3" s="273">
        <v>65</v>
      </c>
      <c r="AA3" s="273">
        <v>55</v>
      </c>
      <c r="AB3" s="273">
        <v>50</v>
      </c>
      <c r="AC3" s="273">
        <v>45</v>
      </c>
      <c r="AD3" s="273">
        <v>40</v>
      </c>
      <c r="AE3" s="273">
        <v>35</v>
      </c>
      <c r="AF3" s="273">
        <v>25</v>
      </c>
      <c r="AG3" s="273">
        <v>20</v>
      </c>
    </row>
    <row r="4" spans="1:33" ht="13.8" thickBot="1" x14ac:dyDescent="0.3">
      <c r="A4" s="628">
        <f>Altalanos!$A$10</f>
        <v>45776</v>
      </c>
      <c r="B4" s="628"/>
      <c r="C4" s="628"/>
      <c r="D4" s="175"/>
      <c r="E4" s="176" t="str">
        <f>Altalanos!$C$10</f>
        <v>Jászberény</v>
      </c>
      <c r="F4" s="176"/>
      <c r="G4" s="176"/>
      <c r="H4" s="179"/>
      <c r="I4" s="176"/>
      <c r="J4" s="178"/>
      <c r="K4" s="179"/>
      <c r="L4" s="181" t="str">
        <f>Altalanos!$E$10</f>
        <v>Sági István</v>
      </c>
      <c r="M4" s="179"/>
      <c r="N4" s="242"/>
      <c r="U4" s="279"/>
      <c r="V4" s="279"/>
      <c r="W4" s="279" t="s">
        <v>69</v>
      </c>
      <c r="X4" s="273">
        <v>90</v>
      </c>
      <c r="Y4" s="273">
        <v>60</v>
      </c>
      <c r="Z4" s="273">
        <v>45</v>
      </c>
      <c r="AA4" s="273">
        <v>34</v>
      </c>
      <c r="AB4" s="273">
        <v>27</v>
      </c>
      <c r="AC4" s="273">
        <v>22</v>
      </c>
      <c r="AD4" s="273">
        <v>18</v>
      </c>
      <c r="AE4" s="273">
        <v>15</v>
      </c>
      <c r="AF4" s="273">
        <v>12</v>
      </c>
      <c r="AG4" s="273">
        <v>9</v>
      </c>
    </row>
    <row r="5" spans="1:33" x14ac:dyDescent="0.25">
      <c r="A5" s="33"/>
      <c r="B5" s="33" t="s">
        <v>36</v>
      </c>
      <c r="C5" s="237" t="s">
        <v>48</v>
      </c>
      <c r="D5" s="33" t="s">
        <v>31</v>
      </c>
      <c r="E5" s="33" t="s">
        <v>53</v>
      </c>
      <c r="F5" s="33"/>
      <c r="G5" s="33" t="s">
        <v>23</v>
      </c>
      <c r="H5" s="33"/>
      <c r="I5" s="33" t="s">
        <v>26</v>
      </c>
      <c r="J5" s="33"/>
      <c r="K5" s="266" t="s">
        <v>54</v>
      </c>
      <c r="L5" s="266" t="s">
        <v>55</v>
      </c>
      <c r="M5" s="266" t="s">
        <v>56</v>
      </c>
      <c r="U5" s="279">
        <f>IF(OR(Altalanos!$A$8="F1",Altalanos!$A$8="F2",Altalanos!$A$8="N1",Altalanos!$A$8="N2"),1,2)</f>
        <v>2</v>
      </c>
      <c r="V5" s="279"/>
      <c r="W5" s="279" t="s">
        <v>70</v>
      </c>
      <c r="X5" s="273">
        <v>60</v>
      </c>
      <c r="Y5" s="273">
        <v>40</v>
      </c>
      <c r="Z5" s="273">
        <v>30</v>
      </c>
      <c r="AA5" s="273">
        <v>20</v>
      </c>
      <c r="AB5" s="273">
        <v>18</v>
      </c>
      <c r="AC5" s="273">
        <v>15</v>
      </c>
      <c r="AD5" s="273">
        <v>12</v>
      </c>
      <c r="AE5" s="273">
        <v>10</v>
      </c>
      <c r="AF5" s="273">
        <v>8</v>
      </c>
      <c r="AG5" s="273">
        <v>6</v>
      </c>
    </row>
    <row r="6" spans="1:33" x14ac:dyDescent="0.25">
      <c r="A6" s="215"/>
      <c r="B6" s="215"/>
      <c r="C6" s="265"/>
      <c r="D6" s="215"/>
      <c r="E6" s="215"/>
      <c r="F6" s="215"/>
      <c r="G6" s="215"/>
      <c r="H6" s="215"/>
      <c r="I6" s="215"/>
      <c r="J6" s="215"/>
      <c r="K6" s="215"/>
      <c r="L6" s="215"/>
      <c r="M6" s="215"/>
      <c r="U6" s="279"/>
      <c r="V6" s="279"/>
      <c r="W6" s="279" t="s">
        <v>71</v>
      </c>
      <c r="X6" s="273">
        <v>40</v>
      </c>
      <c r="Y6" s="273">
        <v>25</v>
      </c>
      <c r="Z6" s="273">
        <v>18</v>
      </c>
      <c r="AA6" s="273">
        <v>13</v>
      </c>
      <c r="AB6" s="273">
        <v>10</v>
      </c>
      <c r="AC6" s="273">
        <v>8</v>
      </c>
      <c r="AD6" s="273">
        <v>6</v>
      </c>
      <c r="AE6" s="273">
        <v>5</v>
      </c>
      <c r="AF6" s="273">
        <v>4</v>
      </c>
      <c r="AG6" s="273">
        <v>3</v>
      </c>
    </row>
    <row r="7" spans="1:33" x14ac:dyDescent="0.25">
      <c r="A7" s="244" t="s">
        <v>50</v>
      </c>
      <c r="B7" s="267"/>
      <c r="C7" s="238" t="str">
        <f>IF($B7="","",VLOOKUP($B7,#REF!,5))</f>
        <v/>
      </c>
      <c r="D7" s="238" t="str">
        <f>IF($B7="","",VLOOKUP($B7,#REF!,15))</f>
        <v/>
      </c>
      <c r="E7" s="317" t="s">
        <v>194</v>
      </c>
      <c r="F7" s="239"/>
      <c r="G7" s="234" t="str">
        <f>IF($B7="","",VLOOKUP($B7,#REF!,3))</f>
        <v/>
      </c>
      <c r="H7" s="239"/>
      <c r="I7" s="317" t="s">
        <v>308</v>
      </c>
      <c r="J7" s="215"/>
      <c r="K7" s="286"/>
      <c r="L7" s="281" t="str">
        <f>IF(K7="","",CONCATENATE(VLOOKUP($U$3,$X$1:$AG$1,K7)," pont"))</f>
        <v/>
      </c>
      <c r="M7" s="287"/>
      <c r="U7" s="279"/>
      <c r="V7" s="279"/>
      <c r="W7" s="279" t="s">
        <v>72</v>
      </c>
      <c r="X7" s="273">
        <v>25</v>
      </c>
      <c r="Y7" s="273">
        <v>15</v>
      </c>
      <c r="Z7" s="273">
        <v>13</v>
      </c>
      <c r="AA7" s="273">
        <v>8</v>
      </c>
      <c r="AB7" s="273">
        <v>6</v>
      </c>
      <c r="AC7" s="273">
        <v>4</v>
      </c>
      <c r="AD7" s="273">
        <v>3</v>
      </c>
      <c r="AE7" s="273">
        <v>2</v>
      </c>
      <c r="AF7" s="273">
        <v>1</v>
      </c>
      <c r="AG7" s="273">
        <v>0</v>
      </c>
    </row>
    <row r="8" spans="1:33" x14ac:dyDescent="0.25">
      <c r="A8" s="244"/>
      <c r="B8" s="268"/>
      <c r="C8" s="245"/>
      <c r="D8" s="245"/>
      <c r="E8" s="245"/>
      <c r="F8" s="245"/>
      <c r="G8" s="245"/>
      <c r="H8" s="245"/>
      <c r="I8" s="245"/>
      <c r="J8" s="215"/>
      <c r="K8" s="244"/>
      <c r="L8" s="244"/>
      <c r="M8" s="288"/>
      <c r="U8" s="279"/>
      <c r="V8" s="279"/>
      <c r="W8" s="279" t="s">
        <v>73</v>
      </c>
      <c r="X8" s="273">
        <v>15</v>
      </c>
      <c r="Y8" s="273">
        <v>10</v>
      </c>
      <c r="Z8" s="273">
        <v>7</v>
      </c>
      <c r="AA8" s="273">
        <v>5</v>
      </c>
      <c r="AB8" s="273">
        <v>4</v>
      </c>
      <c r="AC8" s="273">
        <v>3</v>
      </c>
      <c r="AD8" s="273">
        <v>2</v>
      </c>
      <c r="AE8" s="273">
        <v>1</v>
      </c>
      <c r="AF8" s="273">
        <v>0</v>
      </c>
      <c r="AG8" s="273">
        <v>0</v>
      </c>
    </row>
    <row r="9" spans="1:33" x14ac:dyDescent="0.25">
      <c r="A9" s="244" t="s">
        <v>51</v>
      </c>
      <c r="B9" s="267"/>
      <c r="C9" s="238" t="str">
        <f>IF($B9="","",VLOOKUP($B9,#REF!,5))</f>
        <v/>
      </c>
      <c r="D9" s="238" t="str">
        <f>IF($B9="","",VLOOKUP($B9,#REF!,15))</f>
        <v/>
      </c>
      <c r="E9" s="317" t="s">
        <v>283</v>
      </c>
      <c r="F9" s="239"/>
      <c r="G9" s="234" t="str">
        <f>IF($B9="","",VLOOKUP($B9,#REF!,3))</f>
        <v/>
      </c>
      <c r="H9" s="239"/>
      <c r="I9" s="317" t="s">
        <v>302</v>
      </c>
      <c r="J9" s="215"/>
      <c r="K9" s="286"/>
      <c r="L9" s="281" t="str">
        <f>IF(K9="","",CONCATENATE(VLOOKUP($U$3,$X$1:$AG$1,K9)," pont"))</f>
        <v/>
      </c>
      <c r="M9" s="287"/>
      <c r="U9" s="279"/>
      <c r="V9" s="279"/>
      <c r="W9" s="279" t="s">
        <v>74</v>
      </c>
      <c r="X9" s="273">
        <v>10</v>
      </c>
      <c r="Y9" s="273">
        <v>6</v>
      </c>
      <c r="Z9" s="273">
        <v>4</v>
      </c>
      <c r="AA9" s="273">
        <v>2</v>
      </c>
      <c r="AB9" s="273">
        <v>1</v>
      </c>
      <c r="AC9" s="273">
        <v>0</v>
      </c>
      <c r="AD9" s="273">
        <v>0</v>
      </c>
      <c r="AE9" s="273">
        <v>0</v>
      </c>
      <c r="AF9" s="273">
        <v>0</v>
      </c>
      <c r="AG9" s="273">
        <v>0</v>
      </c>
    </row>
    <row r="10" spans="1:33" x14ac:dyDescent="0.25">
      <c r="A10" s="244"/>
      <c r="B10" s="268"/>
      <c r="C10" s="245"/>
      <c r="D10" s="245"/>
      <c r="E10" s="245"/>
      <c r="F10" s="245"/>
      <c r="G10" s="245"/>
      <c r="H10" s="245"/>
      <c r="I10" s="245"/>
      <c r="J10" s="215"/>
      <c r="K10" s="244"/>
      <c r="L10" s="244"/>
      <c r="M10" s="288"/>
      <c r="U10" s="279"/>
      <c r="V10" s="279"/>
      <c r="W10" s="279" t="s">
        <v>75</v>
      </c>
      <c r="X10" s="273">
        <v>6</v>
      </c>
      <c r="Y10" s="273">
        <v>3</v>
      </c>
      <c r="Z10" s="273">
        <v>2</v>
      </c>
      <c r="AA10" s="273">
        <v>1</v>
      </c>
      <c r="AB10" s="273">
        <v>0</v>
      </c>
      <c r="AC10" s="273">
        <v>0</v>
      </c>
      <c r="AD10" s="273">
        <v>0</v>
      </c>
      <c r="AE10" s="273">
        <v>0</v>
      </c>
      <c r="AF10" s="273">
        <v>0</v>
      </c>
      <c r="AG10" s="273">
        <v>0</v>
      </c>
    </row>
    <row r="11" spans="1:33" x14ac:dyDescent="0.25">
      <c r="A11" s="244" t="s">
        <v>52</v>
      </c>
      <c r="B11" s="267"/>
      <c r="C11" s="238" t="str">
        <f>IF($B11="","",VLOOKUP($B11,#REF!,5))</f>
        <v/>
      </c>
      <c r="D11" s="238" t="str">
        <f>IF($B11="","",VLOOKUP($B11,#REF!,15))</f>
        <v/>
      </c>
      <c r="E11" s="317"/>
      <c r="F11" s="239"/>
      <c r="G11" s="234"/>
      <c r="H11" s="239"/>
      <c r="I11" s="317"/>
      <c r="J11" s="215"/>
      <c r="K11" s="286"/>
      <c r="L11" s="281" t="str">
        <f>IF(K11="","",CONCATENATE(VLOOKUP($U$3,$X$1:$AG$1,K11)," pont"))</f>
        <v/>
      </c>
      <c r="M11" s="287"/>
      <c r="U11" s="279"/>
      <c r="V11" s="279"/>
      <c r="W11" s="279" t="s">
        <v>80</v>
      </c>
      <c r="X11" s="273">
        <v>3</v>
      </c>
      <c r="Y11" s="273">
        <v>2</v>
      </c>
      <c r="Z11" s="273">
        <v>1</v>
      </c>
      <c r="AA11" s="273">
        <v>0</v>
      </c>
      <c r="AB11" s="273">
        <v>0</v>
      </c>
      <c r="AC11" s="273">
        <v>0</v>
      </c>
      <c r="AD11" s="273">
        <v>0</v>
      </c>
      <c r="AE11" s="273">
        <v>0</v>
      </c>
      <c r="AF11" s="273">
        <v>0</v>
      </c>
      <c r="AG11" s="273">
        <v>0</v>
      </c>
    </row>
    <row r="12" spans="1:33" x14ac:dyDescent="0.25">
      <c r="A12" s="215"/>
      <c r="B12" s="215"/>
      <c r="C12" s="215"/>
      <c r="D12" s="215"/>
      <c r="E12" s="215"/>
      <c r="F12" s="215"/>
      <c r="G12" s="215"/>
      <c r="H12" s="215"/>
      <c r="I12" s="215"/>
      <c r="J12" s="215"/>
      <c r="K12" s="215"/>
      <c r="L12" s="215"/>
      <c r="M12" s="215"/>
      <c r="U12" s="279"/>
      <c r="V12" s="279"/>
      <c r="W12" s="279" t="s">
        <v>76</v>
      </c>
      <c r="X12" s="284">
        <v>0</v>
      </c>
      <c r="Y12" s="284">
        <v>0</v>
      </c>
      <c r="Z12" s="284">
        <v>0</v>
      </c>
      <c r="AA12" s="284">
        <v>0</v>
      </c>
      <c r="AB12" s="284">
        <v>0</v>
      </c>
      <c r="AC12" s="284">
        <v>0</v>
      </c>
      <c r="AD12" s="284">
        <v>0</v>
      </c>
      <c r="AE12" s="284">
        <v>0</v>
      </c>
      <c r="AF12" s="284">
        <v>0</v>
      </c>
      <c r="AG12" s="284">
        <v>0</v>
      </c>
    </row>
    <row r="13" spans="1:33" x14ac:dyDescent="0.25">
      <c r="A13" s="215"/>
      <c r="B13" s="215"/>
      <c r="C13" s="215"/>
      <c r="D13" s="215"/>
      <c r="E13" s="215"/>
      <c r="F13" s="215"/>
      <c r="G13" s="215"/>
      <c r="H13" s="215"/>
      <c r="I13" s="215"/>
      <c r="J13" s="215"/>
      <c r="K13" s="215"/>
      <c r="L13" s="215"/>
      <c r="M13" s="215"/>
      <c r="U13" s="279"/>
      <c r="V13" s="279"/>
      <c r="W13" s="279" t="s">
        <v>77</v>
      </c>
      <c r="X13" s="284">
        <v>0</v>
      </c>
      <c r="Y13" s="284">
        <v>0</v>
      </c>
      <c r="Z13" s="284">
        <v>0</v>
      </c>
      <c r="AA13" s="284">
        <v>0</v>
      </c>
      <c r="AB13" s="284">
        <v>0</v>
      </c>
      <c r="AC13" s="284">
        <v>0</v>
      </c>
      <c r="AD13" s="284">
        <v>0</v>
      </c>
      <c r="AE13" s="284">
        <v>0</v>
      </c>
      <c r="AF13" s="284">
        <v>0</v>
      </c>
      <c r="AG13" s="284">
        <v>0</v>
      </c>
    </row>
    <row r="14" spans="1:33" x14ac:dyDescent="0.25">
      <c r="A14" s="215"/>
      <c r="B14" s="215"/>
      <c r="C14" s="215"/>
      <c r="D14" s="215"/>
      <c r="E14" s="215"/>
      <c r="F14" s="215"/>
      <c r="G14" s="215"/>
      <c r="H14" s="215"/>
      <c r="I14" s="215"/>
      <c r="J14" s="215"/>
      <c r="K14" s="215"/>
      <c r="L14" s="215"/>
      <c r="M14" s="215"/>
      <c r="U14" s="279"/>
      <c r="V14" s="279"/>
      <c r="W14" s="279"/>
      <c r="X14" s="279"/>
      <c r="Y14" s="279"/>
      <c r="Z14" s="279"/>
      <c r="AA14" s="279"/>
      <c r="AB14" s="279"/>
      <c r="AC14" s="279"/>
      <c r="AD14" s="279"/>
      <c r="AE14" s="279"/>
      <c r="AF14" s="279"/>
      <c r="AG14" s="279"/>
    </row>
    <row r="15" spans="1:33" x14ac:dyDescent="0.25">
      <c r="A15" s="215"/>
      <c r="B15" s="215"/>
      <c r="C15" s="215"/>
      <c r="D15" s="215"/>
      <c r="E15" s="215"/>
      <c r="F15" s="215"/>
      <c r="G15" s="215"/>
      <c r="H15" s="215"/>
      <c r="I15" s="215"/>
      <c r="J15" s="215"/>
      <c r="K15" s="215"/>
      <c r="L15" s="215"/>
      <c r="M15" s="215"/>
      <c r="U15" s="279"/>
      <c r="V15" s="279"/>
      <c r="W15" s="279"/>
      <c r="X15" s="279"/>
      <c r="Y15" s="279"/>
      <c r="Z15" s="279"/>
      <c r="AA15" s="279"/>
      <c r="AB15" s="279"/>
      <c r="AC15" s="279"/>
      <c r="AD15" s="279"/>
      <c r="AE15" s="279"/>
      <c r="AF15" s="279"/>
      <c r="AG15" s="279"/>
    </row>
    <row r="16" spans="1:33" x14ac:dyDescent="0.25">
      <c r="A16" s="215"/>
      <c r="B16" s="215"/>
      <c r="C16" s="215"/>
      <c r="D16" s="215"/>
      <c r="E16" s="215"/>
      <c r="F16" s="215"/>
      <c r="G16" s="215"/>
      <c r="H16" s="215"/>
      <c r="I16" s="215"/>
      <c r="J16" s="215"/>
      <c r="K16" s="215"/>
      <c r="L16" s="215"/>
      <c r="M16" s="215"/>
      <c r="U16" s="279"/>
      <c r="V16" s="279"/>
      <c r="W16" s="279" t="s">
        <v>50</v>
      </c>
      <c r="X16" s="279">
        <v>300</v>
      </c>
      <c r="Y16" s="279">
        <v>250</v>
      </c>
      <c r="Z16" s="279">
        <v>220</v>
      </c>
      <c r="AA16" s="279">
        <v>180</v>
      </c>
      <c r="AB16" s="279">
        <v>160</v>
      </c>
      <c r="AC16" s="279">
        <v>150</v>
      </c>
      <c r="AD16" s="279">
        <v>140</v>
      </c>
      <c r="AE16" s="279">
        <v>130</v>
      </c>
      <c r="AF16" s="279">
        <v>120</v>
      </c>
      <c r="AG16" s="279">
        <v>110</v>
      </c>
    </row>
    <row r="17" spans="1:33" x14ac:dyDescent="0.25">
      <c r="A17" s="215"/>
      <c r="B17" s="215"/>
      <c r="C17" s="215"/>
      <c r="D17" s="215"/>
      <c r="E17" s="215"/>
      <c r="F17" s="215"/>
      <c r="G17" s="215"/>
      <c r="H17" s="215"/>
      <c r="I17" s="215"/>
      <c r="J17" s="215"/>
      <c r="K17" s="215"/>
      <c r="L17" s="215"/>
      <c r="M17" s="215"/>
      <c r="U17" s="279"/>
      <c r="V17" s="279"/>
      <c r="W17" s="279" t="s">
        <v>68</v>
      </c>
      <c r="X17" s="279">
        <v>250</v>
      </c>
      <c r="Y17" s="279">
        <v>200</v>
      </c>
      <c r="Z17" s="279">
        <v>160</v>
      </c>
      <c r="AA17" s="279">
        <v>140</v>
      </c>
      <c r="AB17" s="279">
        <v>120</v>
      </c>
      <c r="AC17" s="279">
        <v>110</v>
      </c>
      <c r="AD17" s="279">
        <v>100</v>
      </c>
      <c r="AE17" s="279">
        <v>90</v>
      </c>
      <c r="AF17" s="279">
        <v>80</v>
      </c>
      <c r="AG17" s="279">
        <v>70</v>
      </c>
    </row>
    <row r="18" spans="1:33" ht="18.75" customHeight="1" x14ac:dyDescent="0.25">
      <c r="A18" s="215"/>
      <c r="B18" s="631"/>
      <c r="C18" s="631"/>
      <c r="D18" s="632" t="str">
        <f>E7</f>
        <v>Szabó Dalma</v>
      </c>
      <c r="E18" s="632"/>
      <c r="F18" s="632" t="str">
        <f>E9</f>
        <v>Szmetena Zóra</v>
      </c>
      <c r="G18" s="632"/>
      <c r="H18" s="632">
        <f>E11</f>
        <v>0</v>
      </c>
      <c r="I18" s="632"/>
      <c r="J18" s="215"/>
      <c r="K18" s="215"/>
      <c r="L18" s="215"/>
      <c r="M18" s="215"/>
      <c r="U18" s="279"/>
      <c r="V18" s="279"/>
      <c r="W18" s="279" t="s">
        <v>69</v>
      </c>
      <c r="X18" s="279">
        <v>200</v>
      </c>
      <c r="Y18" s="279">
        <v>150</v>
      </c>
      <c r="Z18" s="279">
        <v>130</v>
      </c>
      <c r="AA18" s="279">
        <v>110</v>
      </c>
      <c r="AB18" s="279">
        <v>95</v>
      </c>
      <c r="AC18" s="279">
        <v>80</v>
      </c>
      <c r="AD18" s="279">
        <v>70</v>
      </c>
      <c r="AE18" s="279">
        <v>60</v>
      </c>
      <c r="AF18" s="279">
        <v>55</v>
      </c>
      <c r="AG18" s="279">
        <v>50</v>
      </c>
    </row>
    <row r="19" spans="1:33" ht="18.75" customHeight="1" x14ac:dyDescent="0.25">
      <c r="A19" s="271" t="s">
        <v>50</v>
      </c>
      <c r="B19" s="633" t="str">
        <f>E7</f>
        <v>Szabó Dalma</v>
      </c>
      <c r="C19" s="633"/>
      <c r="D19" s="634"/>
      <c r="E19" s="634"/>
      <c r="F19" s="635"/>
      <c r="G19" s="635"/>
      <c r="H19" s="635"/>
      <c r="I19" s="635"/>
      <c r="J19" s="215"/>
      <c r="K19" s="215"/>
      <c r="L19" s="215"/>
      <c r="M19" s="215"/>
      <c r="U19" s="279"/>
      <c r="V19" s="279"/>
      <c r="W19" s="279" t="s">
        <v>70</v>
      </c>
      <c r="X19" s="279">
        <v>150</v>
      </c>
      <c r="Y19" s="279">
        <v>120</v>
      </c>
      <c r="Z19" s="279">
        <v>100</v>
      </c>
      <c r="AA19" s="279">
        <v>80</v>
      </c>
      <c r="AB19" s="279">
        <v>70</v>
      </c>
      <c r="AC19" s="279">
        <v>60</v>
      </c>
      <c r="AD19" s="279">
        <v>55</v>
      </c>
      <c r="AE19" s="279">
        <v>50</v>
      </c>
      <c r="AF19" s="279">
        <v>45</v>
      </c>
      <c r="AG19" s="279">
        <v>40</v>
      </c>
    </row>
    <row r="20" spans="1:33" ht="18.75" customHeight="1" x14ac:dyDescent="0.25">
      <c r="A20" s="271" t="s">
        <v>51</v>
      </c>
      <c r="B20" s="633" t="str">
        <f>E9</f>
        <v>Szmetena Zóra</v>
      </c>
      <c r="C20" s="633"/>
      <c r="D20" s="635"/>
      <c r="E20" s="635"/>
      <c r="F20" s="634"/>
      <c r="G20" s="634"/>
      <c r="H20" s="635"/>
      <c r="I20" s="635"/>
      <c r="J20" s="215"/>
      <c r="K20" s="215"/>
      <c r="L20" s="215"/>
      <c r="M20" s="215"/>
      <c r="U20" s="279"/>
      <c r="V20" s="279"/>
      <c r="W20" s="279" t="s">
        <v>71</v>
      </c>
      <c r="X20" s="279">
        <v>120</v>
      </c>
      <c r="Y20" s="279">
        <v>90</v>
      </c>
      <c r="Z20" s="279">
        <v>65</v>
      </c>
      <c r="AA20" s="279">
        <v>55</v>
      </c>
      <c r="AB20" s="279">
        <v>50</v>
      </c>
      <c r="AC20" s="279">
        <v>45</v>
      </c>
      <c r="AD20" s="279">
        <v>40</v>
      </c>
      <c r="AE20" s="279">
        <v>35</v>
      </c>
      <c r="AF20" s="279">
        <v>25</v>
      </c>
      <c r="AG20" s="279">
        <v>20</v>
      </c>
    </row>
    <row r="21" spans="1:33" ht="18.75" customHeight="1" x14ac:dyDescent="0.25">
      <c r="A21" s="271" t="s">
        <v>52</v>
      </c>
      <c r="B21" s="633">
        <f>E11</f>
        <v>0</v>
      </c>
      <c r="C21" s="633"/>
      <c r="D21" s="635"/>
      <c r="E21" s="635"/>
      <c r="F21" s="635"/>
      <c r="G21" s="635"/>
      <c r="H21" s="634"/>
      <c r="I21" s="634"/>
      <c r="J21" s="215"/>
      <c r="K21" s="215"/>
      <c r="L21" s="215"/>
      <c r="M21" s="215"/>
      <c r="U21" s="279"/>
      <c r="V21" s="279"/>
      <c r="W21" s="279" t="s">
        <v>72</v>
      </c>
      <c r="X21" s="279">
        <v>90</v>
      </c>
      <c r="Y21" s="279">
        <v>60</v>
      </c>
      <c r="Z21" s="279">
        <v>45</v>
      </c>
      <c r="AA21" s="279">
        <v>34</v>
      </c>
      <c r="AB21" s="279">
        <v>27</v>
      </c>
      <c r="AC21" s="279">
        <v>22</v>
      </c>
      <c r="AD21" s="279">
        <v>18</v>
      </c>
      <c r="AE21" s="279">
        <v>15</v>
      </c>
      <c r="AF21" s="279">
        <v>12</v>
      </c>
      <c r="AG21" s="279">
        <v>9</v>
      </c>
    </row>
    <row r="22" spans="1:33" x14ac:dyDescent="0.25">
      <c r="A22" s="215"/>
      <c r="B22" s="215"/>
      <c r="C22" s="215"/>
      <c r="D22" s="215"/>
      <c r="E22" s="215"/>
      <c r="F22" s="215"/>
      <c r="G22" s="215"/>
      <c r="H22" s="215"/>
      <c r="I22" s="215"/>
      <c r="J22" s="215"/>
      <c r="K22" s="215"/>
      <c r="L22" s="215"/>
      <c r="M22" s="215"/>
      <c r="U22" s="279"/>
      <c r="V22" s="279"/>
      <c r="W22" s="279" t="s">
        <v>73</v>
      </c>
      <c r="X22" s="279">
        <v>60</v>
      </c>
      <c r="Y22" s="279">
        <v>40</v>
      </c>
      <c r="Z22" s="279">
        <v>30</v>
      </c>
      <c r="AA22" s="279">
        <v>20</v>
      </c>
      <c r="AB22" s="279">
        <v>18</v>
      </c>
      <c r="AC22" s="279">
        <v>15</v>
      </c>
      <c r="AD22" s="279">
        <v>12</v>
      </c>
      <c r="AE22" s="279">
        <v>10</v>
      </c>
      <c r="AF22" s="279">
        <v>8</v>
      </c>
      <c r="AG22" s="279">
        <v>6</v>
      </c>
    </row>
    <row r="23" spans="1:33" x14ac:dyDescent="0.25">
      <c r="A23" s="215"/>
      <c r="B23" s="215"/>
      <c r="C23" s="272" t="s">
        <v>59</v>
      </c>
      <c r="D23" s="273" t="s">
        <v>65</v>
      </c>
      <c r="E23" s="215"/>
      <c r="F23" s="215"/>
      <c r="G23" s="215"/>
      <c r="H23" s="215"/>
      <c r="I23" s="215"/>
      <c r="J23" s="215"/>
      <c r="K23" s="215"/>
      <c r="L23" s="215"/>
      <c r="M23" s="215"/>
      <c r="U23" s="279"/>
      <c r="V23" s="279"/>
      <c r="W23" s="279" t="s">
        <v>74</v>
      </c>
      <c r="X23" s="279">
        <v>40</v>
      </c>
      <c r="Y23" s="279">
        <v>25</v>
      </c>
      <c r="Z23" s="279">
        <v>18</v>
      </c>
      <c r="AA23" s="279">
        <v>13</v>
      </c>
      <c r="AB23" s="279">
        <v>8</v>
      </c>
      <c r="AC23" s="279">
        <v>7</v>
      </c>
      <c r="AD23" s="279">
        <v>6</v>
      </c>
      <c r="AE23" s="279">
        <v>5</v>
      </c>
      <c r="AF23" s="279">
        <v>4</v>
      </c>
      <c r="AG23" s="279">
        <v>3</v>
      </c>
    </row>
    <row r="24" spans="1:33" x14ac:dyDescent="0.25">
      <c r="A24" s="215"/>
      <c r="B24" s="215"/>
      <c r="C24" s="274" t="s">
        <v>66</v>
      </c>
      <c r="D24" s="275" t="s">
        <v>61</v>
      </c>
      <c r="E24" s="215"/>
      <c r="F24" s="215"/>
      <c r="G24" s="215"/>
      <c r="H24" s="215"/>
      <c r="I24" s="215"/>
      <c r="J24" s="215"/>
      <c r="K24" s="215"/>
      <c r="L24" s="215"/>
      <c r="M24" s="215"/>
      <c r="U24" s="279"/>
      <c r="V24" s="279"/>
      <c r="W24" s="279" t="s">
        <v>75</v>
      </c>
      <c r="X24" s="279">
        <v>25</v>
      </c>
      <c r="Y24" s="279">
        <v>15</v>
      </c>
      <c r="Z24" s="279">
        <v>13</v>
      </c>
      <c r="AA24" s="279">
        <v>7</v>
      </c>
      <c r="AB24" s="279">
        <v>6</v>
      </c>
      <c r="AC24" s="279">
        <v>5</v>
      </c>
      <c r="AD24" s="279">
        <v>4</v>
      </c>
      <c r="AE24" s="279">
        <v>3</v>
      </c>
      <c r="AF24" s="279">
        <v>2</v>
      </c>
      <c r="AG24" s="279">
        <v>1</v>
      </c>
    </row>
    <row r="25" spans="1:33" x14ac:dyDescent="0.25">
      <c r="A25" s="215"/>
      <c r="B25" s="215"/>
      <c r="C25" s="276" t="s">
        <v>67</v>
      </c>
      <c r="D25" s="277" t="s">
        <v>63</v>
      </c>
      <c r="E25" s="215"/>
      <c r="F25" s="215"/>
      <c r="G25" s="215"/>
      <c r="H25" s="215"/>
      <c r="I25" s="215"/>
      <c r="J25" s="215"/>
      <c r="K25" s="215"/>
      <c r="L25" s="215"/>
      <c r="M25" s="215"/>
      <c r="U25" s="279"/>
      <c r="V25" s="279"/>
      <c r="W25" s="279" t="s">
        <v>80</v>
      </c>
      <c r="X25" s="279">
        <v>15</v>
      </c>
      <c r="Y25" s="279">
        <v>10</v>
      </c>
      <c r="Z25" s="279">
        <v>8</v>
      </c>
      <c r="AA25" s="279">
        <v>4</v>
      </c>
      <c r="AB25" s="279">
        <v>3</v>
      </c>
      <c r="AC25" s="279">
        <v>2</v>
      </c>
      <c r="AD25" s="279">
        <v>1</v>
      </c>
      <c r="AE25" s="279">
        <v>0</v>
      </c>
      <c r="AF25" s="279">
        <v>0</v>
      </c>
      <c r="AG25" s="279">
        <v>0</v>
      </c>
    </row>
    <row r="26" spans="1:33" x14ac:dyDescent="0.25">
      <c r="A26" s="215"/>
      <c r="B26" s="215"/>
      <c r="C26" s="215"/>
      <c r="D26" s="215"/>
      <c r="E26" s="215"/>
      <c r="F26" s="215"/>
      <c r="G26" s="215"/>
      <c r="H26" s="215"/>
      <c r="I26" s="215"/>
      <c r="J26" s="215"/>
      <c r="K26" s="215"/>
      <c r="L26" s="215"/>
      <c r="M26" s="215"/>
      <c r="U26" s="279"/>
      <c r="V26" s="279"/>
      <c r="W26" s="279" t="s">
        <v>76</v>
      </c>
      <c r="X26" s="279">
        <v>10</v>
      </c>
      <c r="Y26" s="279">
        <v>6</v>
      </c>
      <c r="Z26" s="279">
        <v>4</v>
      </c>
      <c r="AA26" s="279">
        <v>2</v>
      </c>
      <c r="AB26" s="279">
        <v>1</v>
      </c>
      <c r="AC26" s="279">
        <v>0</v>
      </c>
      <c r="AD26" s="279">
        <v>0</v>
      </c>
      <c r="AE26" s="279">
        <v>0</v>
      </c>
      <c r="AF26" s="279">
        <v>0</v>
      </c>
      <c r="AG26" s="279">
        <v>0</v>
      </c>
    </row>
    <row r="27" spans="1:33" x14ac:dyDescent="0.25">
      <c r="A27" s="215"/>
      <c r="B27" s="215"/>
      <c r="C27" s="215"/>
      <c r="D27" s="215"/>
      <c r="E27" s="215"/>
      <c r="F27" s="215"/>
      <c r="G27" s="215"/>
      <c r="H27" s="215"/>
      <c r="I27" s="215"/>
      <c r="J27" s="215"/>
      <c r="K27" s="215"/>
      <c r="L27" s="215"/>
      <c r="M27" s="215"/>
      <c r="U27" s="279"/>
      <c r="V27" s="279"/>
      <c r="W27" s="279" t="s">
        <v>77</v>
      </c>
      <c r="X27" s="279">
        <v>3</v>
      </c>
      <c r="Y27" s="279">
        <v>2</v>
      </c>
      <c r="Z27" s="279">
        <v>1</v>
      </c>
      <c r="AA27" s="279">
        <v>0</v>
      </c>
      <c r="AB27" s="279">
        <v>0</v>
      </c>
      <c r="AC27" s="279">
        <v>0</v>
      </c>
      <c r="AD27" s="279">
        <v>0</v>
      </c>
      <c r="AE27" s="279">
        <v>0</v>
      </c>
      <c r="AF27" s="279">
        <v>0</v>
      </c>
      <c r="AG27" s="279">
        <v>0</v>
      </c>
    </row>
    <row r="28" spans="1:33" x14ac:dyDescent="0.25">
      <c r="A28" s="215"/>
      <c r="B28" s="215"/>
      <c r="C28" s="215"/>
      <c r="D28" s="215"/>
      <c r="E28" s="215"/>
      <c r="F28" s="215"/>
      <c r="G28" s="215"/>
      <c r="H28" s="215"/>
      <c r="I28" s="215"/>
      <c r="J28" s="215"/>
      <c r="K28" s="215"/>
      <c r="L28" s="215"/>
      <c r="M28" s="215"/>
    </row>
    <row r="29" spans="1:33" x14ac:dyDescent="0.25">
      <c r="A29" s="215"/>
      <c r="B29" s="215"/>
      <c r="C29" s="215"/>
      <c r="D29" s="215"/>
      <c r="E29" s="215"/>
      <c r="F29" s="215"/>
      <c r="G29" s="215"/>
      <c r="H29" s="215"/>
      <c r="I29" s="215"/>
      <c r="J29" s="215"/>
      <c r="K29" s="215"/>
      <c r="L29" s="215"/>
      <c r="M29" s="215"/>
    </row>
    <row r="30" spans="1:33" x14ac:dyDescent="0.25">
      <c r="A30" s="215"/>
      <c r="B30" s="215"/>
      <c r="C30" s="215"/>
      <c r="D30" s="215"/>
      <c r="E30" s="215"/>
      <c r="F30" s="215"/>
      <c r="G30" s="215"/>
      <c r="H30" s="215"/>
      <c r="I30" s="215"/>
      <c r="J30" s="215"/>
      <c r="K30" s="215"/>
      <c r="L30" s="215"/>
      <c r="M30" s="215"/>
    </row>
    <row r="31" spans="1:33" x14ac:dyDescent="0.25">
      <c r="A31" s="215"/>
      <c r="B31" s="215"/>
      <c r="C31" s="215"/>
      <c r="D31" s="215"/>
      <c r="E31" s="215"/>
      <c r="F31" s="215"/>
      <c r="G31" s="215"/>
      <c r="H31" s="215"/>
      <c r="I31" s="215"/>
      <c r="J31" s="215"/>
      <c r="K31" s="215"/>
      <c r="L31" s="215"/>
      <c r="M31" s="215"/>
    </row>
    <row r="32" spans="1:33" x14ac:dyDescent="0.25">
      <c r="A32" s="215"/>
      <c r="B32" s="215"/>
      <c r="C32" s="215"/>
      <c r="D32" s="215"/>
      <c r="E32" s="215"/>
      <c r="F32" s="215"/>
      <c r="G32" s="215"/>
      <c r="H32" s="215"/>
      <c r="I32" s="215"/>
      <c r="J32" s="215"/>
      <c r="K32" s="215"/>
      <c r="L32" s="193"/>
      <c r="M32" s="193"/>
    </row>
    <row r="33" spans="1:14" x14ac:dyDescent="0.25">
      <c r="A33" s="111" t="s">
        <v>31</v>
      </c>
      <c r="B33" s="112"/>
      <c r="C33" s="158"/>
      <c r="D33" s="248" t="s">
        <v>2</v>
      </c>
      <c r="E33" s="249" t="s">
        <v>33</v>
      </c>
      <c r="F33" s="263"/>
      <c r="G33" s="248" t="s">
        <v>2</v>
      </c>
      <c r="H33" s="249" t="s">
        <v>40</v>
      </c>
      <c r="I33" s="135"/>
      <c r="J33" s="249" t="s">
        <v>41</v>
      </c>
      <c r="K33" s="134" t="s">
        <v>42</v>
      </c>
      <c r="L33" s="33"/>
      <c r="M33" s="301"/>
      <c r="N33" s="300"/>
    </row>
    <row r="34" spans="1:14" x14ac:dyDescent="0.25">
      <c r="A34" s="226" t="s">
        <v>32</v>
      </c>
      <c r="B34" s="227"/>
      <c r="C34" s="229"/>
      <c r="D34" s="250"/>
      <c r="E34" s="636"/>
      <c r="F34" s="636"/>
      <c r="G34" s="257" t="s">
        <v>3</v>
      </c>
      <c r="H34" s="227"/>
      <c r="I34" s="251"/>
      <c r="J34" s="258"/>
      <c r="K34" s="221" t="s">
        <v>34</v>
      </c>
      <c r="L34" s="264"/>
      <c r="M34" s="254"/>
    </row>
    <row r="35" spans="1:14" x14ac:dyDescent="0.25">
      <c r="A35" s="230" t="s">
        <v>39</v>
      </c>
      <c r="B35" s="133"/>
      <c r="C35" s="232"/>
      <c r="D35" s="253"/>
      <c r="E35" s="637"/>
      <c r="F35" s="637"/>
      <c r="G35" s="259" t="s">
        <v>4</v>
      </c>
      <c r="H35" s="80"/>
      <c r="I35" s="219"/>
      <c r="J35" s="81"/>
      <c r="K35" s="261"/>
      <c r="L35" s="193"/>
      <c r="M35" s="256"/>
    </row>
    <row r="36" spans="1:14" x14ac:dyDescent="0.25">
      <c r="A36" s="148"/>
      <c r="B36" s="149"/>
      <c r="C36" s="150"/>
      <c r="D36" s="253"/>
      <c r="E36" s="82"/>
      <c r="F36" s="215"/>
      <c r="G36" s="259" t="s">
        <v>5</v>
      </c>
      <c r="H36" s="80"/>
      <c r="I36" s="219"/>
      <c r="J36" s="81"/>
      <c r="K36" s="221" t="s">
        <v>35</v>
      </c>
      <c r="L36" s="264"/>
      <c r="M36" s="252"/>
    </row>
    <row r="37" spans="1:14" x14ac:dyDescent="0.25">
      <c r="A37" s="124"/>
      <c r="B37" s="91"/>
      <c r="C37" s="125"/>
      <c r="D37" s="253"/>
      <c r="E37" s="82"/>
      <c r="F37" s="215"/>
      <c r="G37" s="259" t="s">
        <v>6</v>
      </c>
      <c r="H37" s="80"/>
      <c r="I37" s="219"/>
      <c r="J37" s="81"/>
      <c r="K37" s="262"/>
      <c r="L37" s="215"/>
      <c r="M37" s="254"/>
    </row>
    <row r="38" spans="1:14" x14ac:dyDescent="0.25">
      <c r="A38" s="137"/>
      <c r="B38" s="151"/>
      <c r="C38" s="157"/>
      <c r="D38" s="253"/>
      <c r="E38" s="82"/>
      <c r="F38" s="215"/>
      <c r="G38" s="259" t="s">
        <v>7</v>
      </c>
      <c r="H38" s="80"/>
      <c r="I38" s="219"/>
      <c r="J38" s="81"/>
      <c r="K38" s="230"/>
      <c r="L38" s="193"/>
      <c r="M38" s="256"/>
    </row>
    <row r="39" spans="1:14" x14ac:dyDescent="0.25">
      <c r="A39" s="138"/>
      <c r="B39" s="22"/>
      <c r="C39" s="125"/>
      <c r="D39" s="253"/>
      <c r="E39" s="82"/>
      <c r="F39" s="215"/>
      <c r="G39" s="259" t="s">
        <v>8</v>
      </c>
      <c r="H39" s="80"/>
      <c r="I39" s="219"/>
      <c r="J39" s="81"/>
      <c r="K39" s="221" t="s">
        <v>27</v>
      </c>
      <c r="L39" s="264"/>
      <c r="M39" s="252"/>
    </row>
    <row r="40" spans="1:14" x14ac:dyDescent="0.25">
      <c r="A40" s="138"/>
      <c r="B40" s="22"/>
      <c r="C40" s="146"/>
      <c r="D40" s="253"/>
      <c r="E40" s="82"/>
      <c r="F40" s="215"/>
      <c r="G40" s="259" t="s">
        <v>9</v>
      </c>
      <c r="H40" s="80"/>
      <c r="I40" s="219"/>
      <c r="J40" s="81"/>
      <c r="K40" s="262"/>
      <c r="L40" s="215"/>
      <c r="M40" s="254"/>
    </row>
    <row r="41" spans="1:14" x14ac:dyDescent="0.25">
      <c r="A41" s="139"/>
      <c r="B41" s="136"/>
      <c r="C41" s="147"/>
      <c r="D41" s="255"/>
      <c r="E41" s="126"/>
      <c r="F41" s="193"/>
      <c r="G41" s="260" t="s">
        <v>10</v>
      </c>
      <c r="H41" s="133"/>
      <c r="I41" s="223"/>
      <c r="J41" s="128"/>
      <c r="K41" s="230" t="str">
        <f>L4</f>
        <v>Sági István</v>
      </c>
      <c r="L41" s="193"/>
      <c r="M41" s="256"/>
    </row>
  </sheetData>
  <mergeCells count="20">
    <mergeCell ref="E35:F35"/>
    <mergeCell ref="B19:C19"/>
    <mergeCell ref="D19:E19"/>
    <mergeCell ref="F19:G19"/>
    <mergeCell ref="H19:I19"/>
    <mergeCell ref="B20:C20"/>
    <mergeCell ref="D20:E20"/>
    <mergeCell ref="F20:G20"/>
    <mergeCell ref="H20:I20"/>
    <mergeCell ref="B21:C21"/>
    <mergeCell ref="D21:E21"/>
    <mergeCell ref="F21:G21"/>
    <mergeCell ref="H21:I21"/>
    <mergeCell ref="E34:F34"/>
    <mergeCell ref="H18:I18"/>
    <mergeCell ref="A1:F1"/>
    <mergeCell ref="A4:C4"/>
    <mergeCell ref="B18:C18"/>
    <mergeCell ref="D18:E18"/>
    <mergeCell ref="F18:G18"/>
  </mergeCells>
  <conditionalFormatting sqref="E7 E9 E11">
    <cfRule type="cellIs" dxfId="43" priority="1" stopIfTrue="1" operator="equal">
      <formula>"Bye"</formula>
    </cfRule>
  </conditionalFormatting>
  <printOptions horizontalCentered="1" verticalCentered="1"/>
  <pageMargins left="0" right="0" top="0.98425196850393704" bottom="0.98425196850393704" header="0.51181102362204722" footer="0.51181102362204722"/>
  <pageSetup paperSize="9" scale="90" orientation="portrait" horizontalDpi="1200" verticalDpi="1200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F5D993-79DC-421B-8190-2FBD48062DF5}">
  <sheetPr>
    <tabColor rgb="FFC00000"/>
  </sheetPr>
  <dimension ref="A1:AG41"/>
  <sheetViews>
    <sheetView workbookViewId="0">
      <selection activeCell="E7" sqref="E7"/>
    </sheetView>
  </sheetViews>
  <sheetFormatPr defaultRowHeight="13.2" x14ac:dyDescent="0.25"/>
  <cols>
    <col min="1" max="1" width="5.44140625" customWidth="1"/>
    <col min="2" max="2" width="4.44140625" customWidth="1"/>
    <col min="3" max="3" width="8.33203125" customWidth="1"/>
    <col min="4" max="4" width="7.109375" customWidth="1"/>
    <col min="5" max="5" width="9.33203125" customWidth="1"/>
    <col min="6" max="6" width="7.109375" customWidth="1"/>
    <col min="7" max="7" width="9.33203125" customWidth="1"/>
    <col min="8" max="8" width="7.109375" customWidth="1"/>
    <col min="9" max="9" width="9.33203125" customWidth="1"/>
    <col min="10" max="10" width="8.44140625" customWidth="1"/>
    <col min="11" max="13" width="8.5546875" customWidth="1"/>
    <col min="21" max="21" width="10.33203125" hidden="1" customWidth="1"/>
    <col min="22" max="33" width="0" hidden="1" customWidth="1"/>
  </cols>
  <sheetData>
    <row r="1" spans="1:33" ht="24.6" x14ac:dyDescent="0.25">
      <c r="A1" s="627" t="str">
        <f>Altalanos!$A$6</f>
        <v>2024/25. DO J-NK-SZ Vármegye</v>
      </c>
      <c r="B1" s="627"/>
      <c r="C1" s="627"/>
      <c r="D1" s="627"/>
      <c r="E1" s="627"/>
      <c r="F1" s="627"/>
      <c r="G1" s="164"/>
      <c r="H1" s="167" t="s">
        <v>38</v>
      </c>
      <c r="I1" s="165"/>
      <c r="J1" s="166"/>
      <c r="L1" s="168"/>
      <c r="M1" s="169"/>
      <c r="N1" s="88"/>
      <c r="X1" s="285" t="e">
        <f>IF(U5=1,CONCATENATE(VLOOKUP(U3,W16:AD27,2)),CONCATENATE(VLOOKUP(U3,W2:AG13,2)))</f>
        <v>#N/A</v>
      </c>
      <c r="Y1" s="285" t="e">
        <f>IF(U5=1,CONCATENATE(VLOOKUP(U3,W16:AG27,3)),CONCATENATE(VLOOKUP(U3,W2:AG13,3)))</f>
        <v>#N/A</v>
      </c>
      <c r="Z1" s="285" t="e">
        <f>IF(U5=1,CONCATENATE(VLOOKUP(U3,W16:AG27,4)),CONCATENATE(VLOOKUP(U3,W2:AG13,4)))</f>
        <v>#N/A</v>
      </c>
      <c r="AA1" s="285" t="e">
        <f>IF(U5=1,CONCATENATE(VLOOKUP(U3,W16:AG27,5)),CONCATENATE(VLOOKUP(U3,W2:AG13,5)))</f>
        <v>#N/A</v>
      </c>
      <c r="AB1" s="285" t="e">
        <f>IF(U5=1,CONCATENATE(VLOOKUP(U3,W16:AG27,6)),CONCATENATE(VLOOKUP(U3,W2:AG13,6)))</f>
        <v>#N/A</v>
      </c>
      <c r="AC1" s="285" t="e">
        <f>IF(U5=1,CONCATENATE(VLOOKUP(U3,W16:AG27,7)),CONCATENATE(VLOOKUP(U3,W2:AG13,7)))</f>
        <v>#N/A</v>
      </c>
      <c r="AD1" s="285" t="e">
        <f>IF(U5=1,CONCATENATE(VLOOKUP(U3,W16:AG27,8)),CONCATENATE(VLOOKUP(U3,W2:AG13,8)))</f>
        <v>#N/A</v>
      </c>
      <c r="AE1" s="285" t="e">
        <f>IF(U5=1,CONCATENATE(VLOOKUP(U3,W16:AG27,9)),CONCATENATE(VLOOKUP(U3,W2:AG13,9)))</f>
        <v>#N/A</v>
      </c>
      <c r="AF1" s="285" t="e">
        <f>IF(U5=1,CONCATENATE(VLOOKUP(U3,W16:AG27,10)),CONCATENATE(VLOOKUP(U3,W2:AG13,10)))</f>
        <v>#N/A</v>
      </c>
      <c r="AG1" s="285" t="e">
        <f>IF(U5=1,CONCATENATE(VLOOKUP(U3,W16:AG27,11)),CONCATENATE(VLOOKUP(U3,W2:AG13,11)))</f>
        <v>#N/A</v>
      </c>
    </row>
    <row r="2" spans="1:33" x14ac:dyDescent="0.25">
      <c r="A2" s="170" t="s">
        <v>37</v>
      </c>
      <c r="B2" s="171"/>
      <c r="C2" s="171"/>
      <c r="D2" s="171"/>
      <c r="E2" s="171" t="s">
        <v>312</v>
      </c>
      <c r="F2" s="171"/>
      <c r="G2" s="172"/>
      <c r="H2" s="173"/>
      <c r="I2" s="173"/>
      <c r="J2" s="174"/>
      <c r="K2" s="168"/>
      <c r="L2" s="168"/>
      <c r="M2" s="168"/>
      <c r="N2" s="89"/>
      <c r="U2" s="280"/>
      <c r="V2" s="279"/>
      <c r="W2" s="279" t="s">
        <v>50</v>
      </c>
      <c r="X2" s="273">
        <v>150</v>
      </c>
      <c r="Y2" s="273">
        <v>120</v>
      </c>
      <c r="Z2" s="273">
        <v>100</v>
      </c>
      <c r="AA2" s="273">
        <v>80</v>
      </c>
      <c r="AB2" s="273">
        <v>70</v>
      </c>
      <c r="AC2" s="273">
        <v>60</v>
      </c>
      <c r="AD2" s="273">
        <v>55</v>
      </c>
      <c r="AE2" s="273">
        <v>50</v>
      </c>
      <c r="AF2" s="273">
        <v>45</v>
      </c>
      <c r="AG2" s="273">
        <v>40</v>
      </c>
    </row>
    <row r="3" spans="1:33" x14ac:dyDescent="0.25">
      <c r="A3" s="50" t="s">
        <v>19</v>
      </c>
      <c r="B3" s="50"/>
      <c r="C3" s="50"/>
      <c r="D3" s="50"/>
      <c r="E3" s="50" t="s">
        <v>16</v>
      </c>
      <c r="F3" s="50"/>
      <c r="G3" s="50"/>
      <c r="H3" s="50" t="s">
        <v>24</v>
      </c>
      <c r="I3" s="50"/>
      <c r="J3" s="90"/>
      <c r="K3" s="50"/>
      <c r="L3" s="51" t="s">
        <v>25</v>
      </c>
      <c r="M3" s="50"/>
      <c r="N3" s="241"/>
      <c r="U3" s="279">
        <f>IF(H4="OB","A",IF(H4="IX","W",H4))</f>
        <v>0</v>
      </c>
      <c r="V3" s="279"/>
      <c r="W3" s="279" t="s">
        <v>68</v>
      </c>
      <c r="X3" s="273">
        <v>120</v>
      </c>
      <c r="Y3" s="273">
        <v>90</v>
      </c>
      <c r="Z3" s="273">
        <v>65</v>
      </c>
      <c r="AA3" s="273">
        <v>55</v>
      </c>
      <c r="AB3" s="273">
        <v>50</v>
      </c>
      <c r="AC3" s="273">
        <v>45</v>
      </c>
      <c r="AD3" s="273">
        <v>40</v>
      </c>
      <c r="AE3" s="273">
        <v>35</v>
      </c>
      <c r="AF3" s="273">
        <v>25</v>
      </c>
      <c r="AG3" s="273">
        <v>20</v>
      </c>
    </row>
    <row r="4" spans="1:33" ht="13.8" thickBot="1" x14ac:dyDescent="0.3">
      <c r="A4" s="628">
        <f>Altalanos!$A$10</f>
        <v>45776</v>
      </c>
      <c r="B4" s="628"/>
      <c r="C4" s="628"/>
      <c r="D4" s="175"/>
      <c r="E4" s="176" t="str">
        <f>Altalanos!$C$10</f>
        <v>Jászberény</v>
      </c>
      <c r="F4" s="176"/>
      <c r="G4" s="176"/>
      <c r="H4" s="179"/>
      <c r="I4" s="176"/>
      <c r="J4" s="178"/>
      <c r="K4" s="179"/>
      <c r="L4" s="181" t="str">
        <f>Altalanos!$E$10</f>
        <v>Sági István</v>
      </c>
      <c r="M4" s="179"/>
      <c r="N4" s="242"/>
      <c r="U4" s="279"/>
      <c r="V4" s="279"/>
      <c r="W4" s="279" t="s">
        <v>69</v>
      </c>
      <c r="X4" s="273">
        <v>90</v>
      </c>
      <c r="Y4" s="273">
        <v>60</v>
      </c>
      <c r="Z4" s="273">
        <v>45</v>
      </c>
      <c r="AA4" s="273">
        <v>34</v>
      </c>
      <c r="AB4" s="273">
        <v>27</v>
      </c>
      <c r="AC4" s="273">
        <v>22</v>
      </c>
      <c r="AD4" s="273">
        <v>18</v>
      </c>
      <c r="AE4" s="273">
        <v>15</v>
      </c>
      <c r="AF4" s="273">
        <v>12</v>
      </c>
      <c r="AG4" s="273">
        <v>9</v>
      </c>
    </row>
    <row r="5" spans="1:33" x14ac:dyDescent="0.25">
      <c r="A5" s="33"/>
      <c r="B5" s="33" t="s">
        <v>36</v>
      </c>
      <c r="C5" s="237" t="s">
        <v>48</v>
      </c>
      <c r="D5" s="33" t="s">
        <v>31</v>
      </c>
      <c r="E5" s="33" t="s">
        <v>53</v>
      </c>
      <c r="F5" s="33"/>
      <c r="G5" s="33" t="s">
        <v>23</v>
      </c>
      <c r="H5" s="33"/>
      <c r="I5" s="33" t="s">
        <v>26</v>
      </c>
      <c r="J5" s="33"/>
      <c r="K5" s="266" t="s">
        <v>54</v>
      </c>
      <c r="L5" s="266" t="s">
        <v>55</v>
      </c>
      <c r="M5" s="266" t="s">
        <v>56</v>
      </c>
      <c r="U5" s="279">
        <f>IF(OR(Altalanos!$A$8="F1",Altalanos!$A$8="F2",Altalanos!$A$8="N1",Altalanos!$A$8="N2"),1,2)</f>
        <v>2</v>
      </c>
      <c r="V5" s="279"/>
      <c r="W5" s="279" t="s">
        <v>70</v>
      </c>
      <c r="X5" s="273">
        <v>60</v>
      </c>
      <c r="Y5" s="273">
        <v>40</v>
      </c>
      <c r="Z5" s="273">
        <v>30</v>
      </c>
      <c r="AA5" s="273">
        <v>20</v>
      </c>
      <c r="AB5" s="273">
        <v>18</v>
      </c>
      <c r="AC5" s="273">
        <v>15</v>
      </c>
      <c r="AD5" s="273">
        <v>12</v>
      </c>
      <c r="AE5" s="273">
        <v>10</v>
      </c>
      <c r="AF5" s="273">
        <v>8</v>
      </c>
      <c r="AG5" s="273">
        <v>6</v>
      </c>
    </row>
    <row r="6" spans="1:33" x14ac:dyDescent="0.25">
      <c r="A6" s="215"/>
      <c r="B6" s="215"/>
      <c r="C6" s="265"/>
      <c r="D6" s="215"/>
      <c r="E6" s="215"/>
      <c r="F6" s="215"/>
      <c r="G6" s="215"/>
      <c r="H6" s="215"/>
      <c r="I6" s="215"/>
      <c r="J6" s="215"/>
      <c r="K6" s="215"/>
      <c r="L6" s="215"/>
      <c r="M6" s="215"/>
      <c r="U6" s="279"/>
      <c r="V6" s="279"/>
      <c r="W6" s="279" t="s">
        <v>71</v>
      </c>
      <c r="X6" s="273">
        <v>40</v>
      </c>
      <c r="Y6" s="273">
        <v>25</v>
      </c>
      <c r="Z6" s="273">
        <v>18</v>
      </c>
      <c r="AA6" s="273">
        <v>13</v>
      </c>
      <c r="AB6" s="273">
        <v>10</v>
      </c>
      <c r="AC6" s="273">
        <v>8</v>
      </c>
      <c r="AD6" s="273">
        <v>6</v>
      </c>
      <c r="AE6" s="273">
        <v>5</v>
      </c>
      <c r="AF6" s="273">
        <v>4</v>
      </c>
      <c r="AG6" s="273">
        <v>3</v>
      </c>
    </row>
    <row r="7" spans="1:33" x14ac:dyDescent="0.25">
      <c r="A7" s="244" t="s">
        <v>50</v>
      </c>
      <c r="B7" s="267"/>
      <c r="C7" s="238" t="str">
        <f>IF($B7="","",VLOOKUP($B7,#REF!,5))</f>
        <v/>
      </c>
      <c r="D7" s="238" t="str">
        <f>IF($B7="","",VLOOKUP($B7,#REF!,15))</f>
        <v/>
      </c>
      <c r="E7" s="317" t="s">
        <v>193</v>
      </c>
      <c r="F7" s="239"/>
      <c r="G7" s="234"/>
      <c r="H7" s="239"/>
      <c r="I7" s="317" t="s">
        <v>308</v>
      </c>
      <c r="J7" s="215"/>
      <c r="K7" s="286"/>
      <c r="L7" s="281" t="str">
        <f>IF(K7="","",CONCATENATE(VLOOKUP($U$3,$X$1:$AG$1,K7)," pont"))</f>
        <v/>
      </c>
      <c r="M7" s="287"/>
      <c r="U7" s="279"/>
      <c r="V7" s="279"/>
      <c r="W7" s="279" t="s">
        <v>72</v>
      </c>
      <c r="X7" s="273">
        <v>25</v>
      </c>
      <c r="Y7" s="273">
        <v>15</v>
      </c>
      <c r="Z7" s="273">
        <v>13</v>
      </c>
      <c r="AA7" s="273">
        <v>8</v>
      </c>
      <c r="AB7" s="273">
        <v>6</v>
      </c>
      <c r="AC7" s="273">
        <v>4</v>
      </c>
      <c r="AD7" s="273">
        <v>3</v>
      </c>
      <c r="AE7" s="273">
        <v>2</v>
      </c>
      <c r="AF7" s="273">
        <v>1</v>
      </c>
      <c r="AG7" s="273">
        <v>0</v>
      </c>
    </row>
    <row r="8" spans="1:33" x14ac:dyDescent="0.25">
      <c r="A8" s="244"/>
      <c r="B8" s="268"/>
      <c r="C8" s="245"/>
      <c r="D8" s="245"/>
      <c r="E8" s="245"/>
      <c r="F8" s="245"/>
      <c r="G8" s="245"/>
      <c r="H8" s="245"/>
      <c r="I8" s="245"/>
      <c r="J8" s="215"/>
      <c r="K8" s="244"/>
      <c r="L8" s="244"/>
      <c r="M8" s="288"/>
      <c r="U8" s="279"/>
      <c r="V8" s="279"/>
      <c r="W8" s="279" t="s">
        <v>73</v>
      </c>
      <c r="X8" s="273">
        <v>15</v>
      </c>
      <c r="Y8" s="273">
        <v>10</v>
      </c>
      <c r="Z8" s="273">
        <v>7</v>
      </c>
      <c r="AA8" s="273">
        <v>5</v>
      </c>
      <c r="AB8" s="273">
        <v>4</v>
      </c>
      <c r="AC8" s="273">
        <v>3</v>
      </c>
      <c r="AD8" s="273">
        <v>2</v>
      </c>
      <c r="AE8" s="273">
        <v>1</v>
      </c>
      <c r="AF8" s="273">
        <v>0</v>
      </c>
      <c r="AG8" s="273">
        <v>0</v>
      </c>
    </row>
    <row r="9" spans="1:33" x14ac:dyDescent="0.25">
      <c r="A9" s="244" t="s">
        <v>51</v>
      </c>
      <c r="B9" s="267"/>
      <c r="C9" s="238" t="str">
        <f>IF($B9="","",VLOOKUP($B9,#REF!,5))</f>
        <v/>
      </c>
      <c r="D9" s="238" t="str">
        <f>IF($B9="","",VLOOKUP($B9,#REF!,15))</f>
        <v/>
      </c>
      <c r="E9" s="317" t="s">
        <v>284</v>
      </c>
      <c r="F9" s="239"/>
      <c r="G9" s="234"/>
      <c r="H9" s="239"/>
      <c r="I9" s="317" t="s">
        <v>302</v>
      </c>
      <c r="J9" s="215"/>
      <c r="K9" s="286"/>
      <c r="L9" s="281" t="str">
        <f>IF(K9="","",CONCATENATE(VLOOKUP($U$3,$X$1:$AG$1,K9)," pont"))</f>
        <v/>
      </c>
      <c r="M9" s="287"/>
      <c r="U9" s="279"/>
      <c r="V9" s="279"/>
      <c r="W9" s="279" t="s">
        <v>74</v>
      </c>
      <c r="X9" s="273">
        <v>10</v>
      </c>
      <c r="Y9" s="273">
        <v>6</v>
      </c>
      <c r="Z9" s="273">
        <v>4</v>
      </c>
      <c r="AA9" s="273">
        <v>2</v>
      </c>
      <c r="AB9" s="273">
        <v>1</v>
      </c>
      <c r="AC9" s="273">
        <v>0</v>
      </c>
      <c r="AD9" s="273">
        <v>0</v>
      </c>
      <c r="AE9" s="273">
        <v>0</v>
      </c>
      <c r="AF9" s="273">
        <v>0</v>
      </c>
      <c r="AG9" s="273">
        <v>0</v>
      </c>
    </row>
    <row r="10" spans="1:33" x14ac:dyDescent="0.25">
      <c r="A10" s="244"/>
      <c r="B10" s="268"/>
      <c r="C10" s="245"/>
      <c r="D10" s="245"/>
      <c r="E10" s="245"/>
      <c r="F10" s="245"/>
      <c r="G10" s="245"/>
      <c r="H10" s="245"/>
      <c r="I10" s="245"/>
      <c r="J10" s="215"/>
      <c r="K10" s="244"/>
      <c r="L10" s="244"/>
      <c r="M10" s="288"/>
      <c r="U10" s="279"/>
      <c r="V10" s="279"/>
      <c r="W10" s="279" t="s">
        <v>75</v>
      </c>
      <c r="X10" s="273">
        <v>6</v>
      </c>
      <c r="Y10" s="273">
        <v>3</v>
      </c>
      <c r="Z10" s="273">
        <v>2</v>
      </c>
      <c r="AA10" s="273">
        <v>1</v>
      </c>
      <c r="AB10" s="273">
        <v>0</v>
      </c>
      <c r="AC10" s="273">
        <v>0</v>
      </c>
      <c r="AD10" s="273">
        <v>0</v>
      </c>
      <c r="AE10" s="273">
        <v>0</v>
      </c>
      <c r="AF10" s="273">
        <v>0</v>
      </c>
      <c r="AG10" s="273">
        <v>0</v>
      </c>
    </row>
    <row r="11" spans="1:33" x14ac:dyDescent="0.25">
      <c r="A11" s="244" t="s">
        <v>52</v>
      </c>
      <c r="B11" s="267"/>
      <c r="C11" s="238" t="str">
        <f>IF($B11="","",VLOOKUP($B11,#REF!,5))</f>
        <v/>
      </c>
      <c r="D11" s="238" t="str">
        <f>IF($B11="","",VLOOKUP($B11,#REF!,15))</f>
        <v/>
      </c>
      <c r="E11" s="317" t="s">
        <v>282</v>
      </c>
      <c r="F11" s="239"/>
      <c r="G11" s="234"/>
      <c r="H11" s="239"/>
      <c r="I11" s="317" t="s">
        <v>302</v>
      </c>
      <c r="J11" s="215"/>
      <c r="K11" s="286"/>
      <c r="L11" s="281" t="str">
        <f>IF(K11="","",CONCATENATE(VLOOKUP($U$3,$X$1:$AG$1,K11)," pont"))</f>
        <v/>
      </c>
      <c r="M11" s="287"/>
      <c r="U11" s="279"/>
      <c r="V11" s="279"/>
      <c r="W11" s="279" t="s">
        <v>80</v>
      </c>
      <c r="X11" s="273">
        <v>3</v>
      </c>
      <c r="Y11" s="273">
        <v>2</v>
      </c>
      <c r="Z11" s="273">
        <v>1</v>
      </c>
      <c r="AA11" s="273">
        <v>0</v>
      </c>
      <c r="AB11" s="273">
        <v>0</v>
      </c>
      <c r="AC11" s="273">
        <v>0</v>
      </c>
      <c r="AD11" s="273">
        <v>0</v>
      </c>
      <c r="AE11" s="273">
        <v>0</v>
      </c>
      <c r="AF11" s="273">
        <v>0</v>
      </c>
      <c r="AG11" s="273">
        <v>0</v>
      </c>
    </row>
    <row r="12" spans="1:33" x14ac:dyDescent="0.25">
      <c r="A12" s="215"/>
      <c r="B12" s="215"/>
      <c r="C12" s="215"/>
      <c r="D12" s="215"/>
      <c r="E12" s="215"/>
      <c r="F12" s="215"/>
      <c r="G12" s="215"/>
      <c r="H12" s="215"/>
      <c r="I12" s="215"/>
      <c r="J12" s="215"/>
      <c r="K12" s="215"/>
      <c r="L12" s="215"/>
      <c r="M12" s="215"/>
      <c r="U12" s="279"/>
      <c r="V12" s="279"/>
      <c r="W12" s="279" t="s">
        <v>76</v>
      </c>
      <c r="X12" s="284">
        <v>0</v>
      </c>
      <c r="Y12" s="284">
        <v>0</v>
      </c>
      <c r="Z12" s="284">
        <v>0</v>
      </c>
      <c r="AA12" s="284">
        <v>0</v>
      </c>
      <c r="AB12" s="284">
        <v>0</v>
      </c>
      <c r="AC12" s="284">
        <v>0</v>
      </c>
      <c r="AD12" s="284">
        <v>0</v>
      </c>
      <c r="AE12" s="284">
        <v>0</v>
      </c>
      <c r="AF12" s="284">
        <v>0</v>
      </c>
      <c r="AG12" s="284">
        <v>0</v>
      </c>
    </row>
    <row r="13" spans="1:33" x14ac:dyDescent="0.25">
      <c r="A13" s="215"/>
      <c r="B13" s="215"/>
      <c r="C13" s="215"/>
      <c r="D13" s="215"/>
      <c r="E13" s="215"/>
      <c r="F13" s="215"/>
      <c r="G13" s="215"/>
      <c r="H13" s="215"/>
      <c r="I13" s="215"/>
      <c r="J13" s="215"/>
      <c r="K13" s="215"/>
      <c r="L13" s="215"/>
      <c r="M13" s="215"/>
      <c r="U13" s="279"/>
      <c r="V13" s="279"/>
      <c r="W13" s="279" t="s">
        <v>77</v>
      </c>
      <c r="X13" s="284">
        <v>0</v>
      </c>
      <c r="Y13" s="284">
        <v>0</v>
      </c>
      <c r="Z13" s="284">
        <v>0</v>
      </c>
      <c r="AA13" s="284">
        <v>0</v>
      </c>
      <c r="AB13" s="284">
        <v>0</v>
      </c>
      <c r="AC13" s="284">
        <v>0</v>
      </c>
      <c r="AD13" s="284">
        <v>0</v>
      </c>
      <c r="AE13" s="284">
        <v>0</v>
      </c>
      <c r="AF13" s="284">
        <v>0</v>
      </c>
      <c r="AG13" s="284">
        <v>0</v>
      </c>
    </row>
    <row r="14" spans="1:33" x14ac:dyDescent="0.25">
      <c r="A14" s="215"/>
      <c r="B14" s="215"/>
      <c r="C14" s="215"/>
      <c r="D14" s="215"/>
      <c r="E14" s="215"/>
      <c r="F14" s="215"/>
      <c r="G14" s="215"/>
      <c r="H14" s="215"/>
      <c r="I14" s="215"/>
      <c r="J14" s="215"/>
      <c r="K14" s="215"/>
      <c r="L14" s="215"/>
      <c r="M14" s="215"/>
      <c r="U14" s="279"/>
      <c r="V14" s="279"/>
      <c r="W14" s="279"/>
      <c r="X14" s="279"/>
      <c r="Y14" s="279"/>
      <c r="Z14" s="279"/>
      <c r="AA14" s="279"/>
      <c r="AB14" s="279"/>
      <c r="AC14" s="279"/>
      <c r="AD14" s="279"/>
      <c r="AE14" s="279"/>
      <c r="AF14" s="279"/>
      <c r="AG14" s="279"/>
    </row>
    <row r="15" spans="1:33" x14ac:dyDescent="0.25">
      <c r="A15" s="215"/>
      <c r="B15" s="215"/>
      <c r="C15" s="215"/>
      <c r="D15" s="215"/>
      <c r="E15" s="215"/>
      <c r="F15" s="215"/>
      <c r="G15" s="215"/>
      <c r="H15" s="215"/>
      <c r="I15" s="215"/>
      <c r="J15" s="215"/>
      <c r="K15" s="215"/>
      <c r="L15" s="215"/>
      <c r="M15" s="215"/>
      <c r="U15" s="279"/>
      <c r="V15" s="279"/>
      <c r="W15" s="279"/>
      <c r="X15" s="279"/>
      <c r="Y15" s="279"/>
      <c r="Z15" s="279"/>
      <c r="AA15" s="279"/>
      <c r="AB15" s="279"/>
      <c r="AC15" s="279"/>
      <c r="AD15" s="279"/>
      <c r="AE15" s="279"/>
      <c r="AF15" s="279"/>
      <c r="AG15" s="279"/>
    </row>
    <row r="16" spans="1:33" x14ac:dyDescent="0.25">
      <c r="A16" s="215"/>
      <c r="B16" s="215"/>
      <c r="C16" s="215"/>
      <c r="D16" s="215"/>
      <c r="E16" s="215"/>
      <c r="F16" s="215"/>
      <c r="G16" s="215"/>
      <c r="H16" s="215"/>
      <c r="I16" s="215"/>
      <c r="J16" s="215"/>
      <c r="K16" s="215"/>
      <c r="L16" s="215"/>
      <c r="M16" s="215"/>
      <c r="U16" s="279"/>
      <c r="V16" s="279"/>
      <c r="W16" s="279" t="s">
        <v>50</v>
      </c>
      <c r="X16" s="279">
        <v>300</v>
      </c>
      <c r="Y16" s="279">
        <v>250</v>
      </c>
      <c r="Z16" s="279">
        <v>220</v>
      </c>
      <c r="AA16" s="279">
        <v>180</v>
      </c>
      <c r="AB16" s="279">
        <v>160</v>
      </c>
      <c r="AC16" s="279">
        <v>150</v>
      </c>
      <c r="AD16" s="279">
        <v>140</v>
      </c>
      <c r="AE16" s="279">
        <v>130</v>
      </c>
      <c r="AF16" s="279">
        <v>120</v>
      </c>
      <c r="AG16" s="279">
        <v>110</v>
      </c>
    </row>
    <row r="17" spans="1:33" x14ac:dyDescent="0.25">
      <c r="A17" s="215"/>
      <c r="B17" s="215"/>
      <c r="C17" s="215"/>
      <c r="D17" s="215"/>
      <c r="E17" s="215"/>
      <c r="F17" s="215"/>
      <c r="G17" s="215"/>
      <c r="H17" s="215"/>
      <c r="I17" s="215"/>
      <c r="J17" s="215"/>
      <c r="K17" s="215"/>
      <c r="L17" s="215"/>
      <c r="M17" s="215"/>
      <c r="U17" s="279"/>
      <c r="V17" s="279"/>
      <c r="W17" s="279" t="s">
        <v>68</v>
      </c>
      <c r="X17" s="279">
        <v>250</v>
      </c>
      <c r="Y17" s="279">
        <v>200</v>
      </c>
      <c r="Z17" s="279">
        <v>160</v>
      </c>
      <c r="AA17" s="279">
        <v>140</v>
      </c>
      <c r="AB17" s="279">
        <v>120</v>
      </c>
      <c r="AC17" s="279">
        <v>110</v>
      </c>
      <c r="AD17" s="279">
        <v>100</v>
      </c>
      <c r="AE17" s="279">
        <v>90</v>
      </c>
      <c r="AF17" s="279">
        <v>80</v>
      </c>
      <c r="AG17" s="279">
        <v>70</v>
      </c>
    </row>
    <row r="18" spans="1:33" ht="18.75" customHeight="1" x14ac:dyDescent="0.25">
      <c r="A18" s="215"/>
      <c r="B18" s="631"/>
      <c r="C18" s="631"/>
      <c r="D18" s="632" t="str">
        <f>E7</f>
        <v>Kovács Kinga Dalma</v>
      </c>
      <c r="E18" s="632"/>
      <c r="F18" s="632" t="str">
        <f>E9</f>
        <v>Fedor Zsófia</v>
      </c>
      <c r="G18" s="632"/>
      <c r="H18" s="632" t="str">
        <f>E11</f>
        <v>Görbe Liza</v>
      </c>
      <c r="I18" s="632"/>
      <c r="J18" s="215"/>
      <c r="K18" s="215"/>
      <c r="L18" s="215"/>
      <c r="M18" s="215"/>
      <c r="U18" s="279"/>
      <c r="V18" s="279"/>
      <c r="W18" s="279" t="s">
        <v>69</v>
      </c>
      <c r="X18" s="279">
        <v>200</v>
      </c>
      <c r="Y18" s="279">
        <v>150</v>
      </c>
      <c r="Z18" s="279">
        <v>130</v>
      </c>
      <c r="AA18" s="279">
        <v>110</v>
      </c>
      <c r="AB18" s="279">
        <v>95</v>
      </c>
      <c r="AC18" s="279">
        <v>80</v>
      </c>
      <c r="AD18" s="279">
        <v>70</v>
      </c>
      <c r="AE18" s="279">
        <v>60</v>
      </c>
      <c r="AF18" s="279">
        <v>55</v>
      </c>
      <c r="AG18" s="279">
        <v>50</v>
      </c>
    </row>
    <row r="19" spans="1:33" ht="18.75" customHeight="1" x14ac:dyDescent="0.25">
      <c r="A19" s="271" t="s">
        <v>50</v>
      </c>
      <c r="B19" s="633" t="str">
        <f>E7</f>
        <v>Kovács Kinga Dalma</v>
      </c>
      <c r="C19" s="633"/>
      <c r="D19" s="634"/>
      <c r="E19" s="634"/>
      <c r="F19" s="635"/>
      <c r="G19" s="635"/>
      <c r="H19" s="635"/>
      <c r="I19" s="635"/>
      <c r="J19" s="215"/>
      <c r="K19" s="215"/>
      <c r="L19" s="215"/>
      <c r="M19" s="215"/>
      <c r="U19" s="279"/>
      <c r="V19" s="279"/>
      <c r="W19" s="279" t="s">
        <v>70</v>
      </c>
      <c r="X19" s="279">
        <v>150</v>
      </c>
      <c r="Y19" s="279">
        <v>120</v>
      </c>
      <c r="Z19" s="279">
        <v>100</v>
      </c>
      <c r="AA19" s="279">
        <v>80</v>
      </c>
      <c r="AB19" s="279">
        <v>70</v>
      </c>
      <c r="AC19" s="279">
        <v>60</v>
      </c>
      <c r="AD19" s="279">
        <v>55</v>
      </c>
      <c r="AE19" s="279">
        <v>50</v>
      </c>
      <c r="AF19" s="279">
        <v>45</v>
      </c>
      <c r="AG19" s="279">
        <v>40</v>
      </c>
    </row>
    <row r="20" spans="1:33" ht="18.75" customHeight="1" x14ac:dyDescent="0.25">
      <c r="A20" s="271" t="s">
        <v>51</v>
      </c>
      <c r="B20" s="633" t="str">
        <f>E9</f>
        <v>Fedor Zsófia</v>
      </c>
      <c r="C20" s="633"/>
      <c r="D20" s="635"/>
      <c r="E20" s="635"/>
      <c r="F20" s="634"/>
      <c r="G20" s="634"/>
      <c r="H20" s="635"/>
      <c r="I20" s="635"/>
      <c r="J20" s="215"/>
      <c r="K20" s="215"/>
      <c r="L20" s="215"/>
      <c r="M20" s="215"/>
      <c r="U20" s="279"/>
      <c r="V20" s="279"/>
      <c r="W20" s="279" t="s">
        <v>71</v>
      </c>
      <c r="X20" s="279">
        <v>120</v>
      </c>
      <c r="Y20" s="279">
        <v>90</v>
      </c>
      <c r="Z20" s="279">
        <v>65</v>
      </c>
      <c r="AA20" s="279">
        <v>55</v>
      </c>
      <c r="AB20" s="279">
        <v>50</v>
      </c>
      <c r="AC20" s="279">
        <v>45</v>
      </c>
      <c r="AD20" s="279">
        <v>40</v>
      </c>
      <c r="AE20" s="279">
        <v>35</v>
      </c>
      <c r="AF20" s="279">
        <v>25</v>
      </c>
      <c r="AG20" s="279">
        <v>20</v>
      </c>
    </row>
    <row r="21" spans="1:33" ht="18.75" customHeight="1" x14ac:dyDescent="0.25">
      <c r="A21" s="271" t="s">
        <v>52</v>
      </c>
      <c r="B21" s="633" t="str">
        <f>E11</f>
        <v>Görbe Liza</v>
      </c>
      <c r="C21" s="633"/>
      <c r="D21" s="635"/>
      <c r="E21" s="635"/>
      <c r="F21" s="635"/>
      <c r="G21" s="635"/>
      <c r="H21" s="634"/>
      <c r="I21" s="634"/>
      <c r="J21" s="215"/>
      <c r="K21" s="215"/>
      <c r="L21" s="215"/>
      <c r="M21" s="215"/>
      <c r="U21" s="279"/>
      <c r="V21" s="279"/>
      <c r="W21" s="279" t="s">
        <v>72</v>
      </c>
      <c r="X21" s="279">
        <v>90</v>
      </c>
      <c r="Y21" s="279">
        <v>60</v>
      </c>
      <c r="Z21" s="279">
        <v>45</v>
      </c>
      <c r="AA21" s="279">
        <v>34</v>
      </c>
      <c r="AB21" s="279">
        <v>27</v>
      </c>
      <c r="AC21" s="279">
        <v>22</v>
      </c>
      <c r="AD21" s="279">
        <v>18</v>
      </c>
      <c r="AE21" s="279">
        <v>15</v>
      </c>
      <c r="AF21" s="279">
        <v>12</v>
      </c>
      <c r="AG21" s="279">
        <v>9</v>
      </c>
    </row>
    <row r="22" spans="1:33" x14ac:dyDescent="0.25">
      <c r="A22" s="215"/>
      <c r="B22" s="215"/>
      <c r="C22" s="215"/>
      <c r="D22" s="215"/>
      <c r="E22" s="215"/>
      <c r="F22" s="215"/>
      <c r="G22" s="215"/>
      <c r="H22" s="215"/>
      <c r="I22" s="215"/>
      <c r="J22" s="215"/>
      <c r="K22" s="215"/>
      <c r="L22" s="215"/>
      <c r="M22" s="215"/>
      <c r="U22" s="279"/>
      <c r="V22" s="279"/>
      <c r="W22" s="279" t="s">
        <v>73</v>
      </c>
      <c r="X22" s="279">
        <v>60</v>
      </c>
      <c r="Y22" s="279">
        <v>40</v>
      </c>
      <c r="Z22" s="279">
        <v>30</v>
      </c>
      <c r="AA22" s="279">
        <v>20</v>
      </c>
      <c r="AB22" s="279">
        <v>18</v>
      </c>
      <c r="AC22" s="279">
        <v>15</v>
      </c>
      <c r="AD22" s="279">
        <v>12</v>
      </c>
      <c r="AE22" s="279">
        <v>10</v>
      </c>
      <c r="AF22" s="279">
        <v>8</v>
      </c>
      <c r="AG22" s="279">
        <v>6</v>
      </c>
    </row>
    <row r="23" spans="1:33" x14ac:dyDescent="0.25">
      <c r="A23" s="215"/>
      <c r="B23" s="215"/>
      <c r="C23" s="272" t="s">
        <v>59</v>
      </c>
      <c r="D23" s="273" t="s">
        <v>65</v>
      </c>
      <c r="E23" s="215"/>
      <c r="F23" s="215"/>
      <c r="G23" s="215"/>
      <c r="H23" s="215"/>
      <c r="I23" s="215"/>
      <c r="J23" s="215"/>
      <c r="K23" s="215"/>
      <c r="L23" s="215"/>
      <c r="M23" s="215"/>
      <c r="U23" s="279"/>
      <c r="V23" s="279"/>
      <c r="W23" s="279" t="s">
        <v>74</v>
      </c>
      <c r="X23" s="279">
        <v>40</v>
      </c>
      <c r="Y23" s="279">
        <v>25</v>
      </c>
      <c r="Z23" s="279">
        <v>18</v>
      </c>
      <c r="AA23" s="279">
        <v>13</v>
      </c>
      <c r="AB23" s="279">
        <v>8</v>
      </c>
      <c r="AC23" s="279">
        <v>7</v>
      </c>
      <c r="AD23" s="279">
        <v>6</v>
      </c>
      <c r="AE23" s="279">
        <v>5</v>
      </c>
      <c r="AF23" s="279">
        <v>4</v>
      </c>
      <c r="AG23" s="279">
        <v>3</v>
      </c>
    </row>
    <row r="24" spans="1:33" x14ac:dyDescent="0.25">
      <c r="A24" s="215"/>
      <c r="B24" s="215"/>
      <c r="C24" s="274" t="s">
        <v>66</v>
      </c>
      <c r="D24" s="275" t="s">
        <v>61</v>
      </c>
      <c r="E24" s="215"/>
      <c r="F24" s="215"/>
      <c r="G24" s="215"/>
      <c r="H24" s="215"/>
      <c r="I24" s="215"/>
      <c r="J24" s="215"/>
      <c r="K24" s="215"/>
      <c r="L24" s="215"/>
      <c r="M24" s="215"/>
      <c r="U24" s="279"/>
      <c r="V24" s="279"/>
      <c r="W24" s="279" t="s">
        <v>75</v>
      </c>
      <c r="X24" s="279">
        <v>25</v>
      </c>
      <c r="Y24" s="279">
        <v>15</v>
      </c>
      <c r="Z24" s="279">
        <v>13</v>
      </c>
      <c r="AA24" s="279">
        <v>7</v>
      </c>
      <c r="AB24" s="279">
        <v>6</v>
      </c>
      <c r="AC24" s="279">
        <v>5</v>
      </c>
      <c r="AD24" s="279">
        <v>4</v>
      </c>
      <c r="AE24" s="279">
        <v>3</v>
      </c>
      <c r="AF24" s="279">
        <v>2</v>
      </c>
      <c r="AG24" s="279">
        <v>1</v>
      </c>
    </row>
    <row r="25" spans="1:33" x14ac:dyDescent="0.25">
      <c r="A25" s="215"/>
      <c r="B25" s="215"/>
      <c r="C25" s="276" t="s">
        <v>67</v>
      </c>
      <c r="D25" s="277" t="s">
        <v>63</v>
      </c>
      <c r="E25" s="215"/>
      <c r="F25" s="215"/>
      <c r="G25" s="215"/>
      <c r="H25" s="215"/>
      <c r="I25" s="215"/>
      <c r="J25" s="215"/>
      <c r="K25" s="215"/>
      <c r="L25" s="215"/>
      <c r="M25" s="215"/>
      <c r="U25" s="279"/>
      <c r="V25" s="279"/>
      <c r="W25" s="279" t="s">
        <v>80</v>
      </c>
      <c r="X25" s="279">
        <v>15</v>
      </c>
      <c r="Y25" s="279">
        <v>10</v>
      </c>
      <c r="Z25" s="279">
        <v>8</v>
      </c>
      <c r="AA25" s="279">
        <v>4</v>
      </c>
      <c r="AB25" s="279">
        <v>3</v>
      </c>
      <c r="AC25" s="279">
        <v>2</v>
      </c>
      <c r="AD25" s="279">
        <v>1</v>
      </c>
      <c r="AE25" s="279">
        <v>0</v>
      </c>
      <c r="AF25" s="279">
        <v>0</v>
      </c>
      <c r="AG25" s="279">
        <v>0</v>
      </c>
    </row>
    <row r="26" spans="1:33" x14ac:dyDescent="0.25">
      <c r="A26" s="215"/>
      <c r="B26" s="215"/>
      <c r="C26" s="215"/>
      <c r="D26" s="215"/>
      <c r="E26" s="215"/>
      <c r="F26" s="215"/>
      <c r="G26" s="215"/>
      <c r="H26" s="215"/>
      <c r="I26" s="215"/>
      <c r="J26" s="215"/>
      <c r="K26" s="215"/>
      <c r="L26" s="215"/>
      <c r="M26" s="215"/>
      <c r="U26" s="279"/>
      <c r="V26" s="279"/>
      <c r="W26" s="279" t="s">
        <v>76</v>
      </c>
      <c r="X26" s="279">
        <v>10</v>
      </c>
      <c r="Y26" s="279">
        <v>6</v>
      </c>
      <c r="Z26" s="279">
        <v>4</v>
      </c>
      <c r="AA26" s="279">
        <v>2</v>
      </c>
      <c r="AB26" s="279">
        <v>1</v>
      </c>
      <c r="AC26" s="279">
        <v>0</v>
      </c>
      <c r="AD26" s="279">
        <v>0</v>
      </c>
      <c r="AE26" s="279">
        <v>0</v>
      </c>
      <c r="AF26" s="279">
        <v>0</v>
      </c>
      <c r="AG26" s="279">
        <v>0</v>
      </c>
    </row>
    <row r="27" spans="1:33" x14ac:dyDescent="0.25">
      <c r="A27" s="215"/>
      <c r="B27" s="215"/>
      <c r="C27" s="215"/>
      <c r="D27" s="215"/>
      <c r="E27" s="215"/>
      <c r="F27" s="215"/>
      <c r="G27" s="215"/>
      <c r="H27" s="215"/>
      <c r="I27" s="215"/>
      <c r="J27" s="215"/>
      <c r="K27" s="215"/>
      <c r="L27" s="215"/>
      <c r="M27" s="215"/>
      <c r="U27" s="279"/>
      <c r="V27" s="279"/>
      <c r="W27" s="279" t="s">
        <v>77</v>
      </c>
      <c r="X27" s="279">
        <v>3</v>
      </c>
      <c r="Y27" s="279">
        <v>2</v>
      </c>
      <c r="Z27" s="279">
        <v>1</v>
      </c>
      <c r="AA27" s="279">
        <v>0</v>
      </c>
      <c r="AB27" s="279">
        <v>0</v>
      </c>
      <c r="AC27" s="279">
        <v>0</v>
      </c>
      <c r="AD27" s="279">
        <v>0</v>
      </c>
      <c r="AE27" s="279">
        <v>0</v>
      </c>
      <c r="AF27" s="279">
        <v>0</v>
      </c>
      <c r="AG27" s="279">
        <v>0</v>
      </c>
    </row>
    <row r="28" spans="1:33" x14ac:dyDescent="0.25">
      <c r="A28" s="215"/>
      <c r="B28" s="215"/>
      <c r="C28" s="215"/>
      <c r="D28" s="215"/>
      <c r="E28" s="215"/>
      <c r="F28" s="215"/>
      <c r="G28" s="215"/>
      <c r="H28" s="215"/>
      <c r="I28" s="215"/>
      <c r="J28" s="215"/>
      <c r="K28" s="215"/>
      <c r="L28" s="215"/>
      <c r="M28" s="215"/>
    </row>
    <row r="29" spans="1:33" x14ac:dyDescent="0.25">
      <c r="A29" s="215"/>
      <c r="B29" s="215"/>
      <c r="C29" s="215"/>
      <c r="D29" s="215"/>
      <c r="E29" s="215"/>
      <c r="F29" s="215"/>
      <c r="G29" s="215"/>
      <c r="H29" s="215"/>
      <c r="I29" s="215"/>
      <c r="J29" s="215"/>
      <c r="K29" s="215"/>
      <c r="L29" s="215"/>
      <c r="M29" s="215"/>
    </row>
    <row r="30" spans="1:33" x14ac:dyDescent="0.25">
      <c r="A30" s="215"/>
      <c r="B30" s="215"/>
      <c r="C30" s="215"/>
      <c r="D30" s="215"/>
      <c r="E30" s="215"/>
      <c r="F30" s="215"/>
      <c r="G30" s="215"/>
      <c r="H30" s="215"/>
      <c r="I30" s="215"/>
      <c r="J30" s="215"/>
      <c r="K30" s="215"/>
      <c r="L30" s="215"/>
      <c r="M30" s="215"/>
    </row>
    <row r="31" spans="1:33" x14ac:dyDescent="0.25">
      <c r="A31" s="215"/>
      <c r="B31" s="215"/>
      <c r="C31" s="215"/>
      <c r="D31" s="215"/>
      <c r="E31" s="215"/>
      <c r="F31" s="215"/>
      <c r="G31" s="215"/>
      <c r="H31" s="215"/>
      <c r="I31" s="215"/>
      <c r="J31" s="215"/>
      <c r="K31" s="215"/>
      <c r="L31" s="215"/>
      <c r="M31" s="215"/>
    </row>
    <row r="32" spans="1:33" x14ac:dyDescent="0.25">
      <c r="A32" s="215"/>
      <c r="B32" s="215"/>
      <c r="C32" s="215"/>
      <c r="D32" s="215"/>
      <c r="E32" s="215"/>
      <c r="F32" s="215"/>
      <c r="G32" s="215"/>
      <c r="H32" s="215"/>
      <c r="I32" s="215"/>
      <c r="J32" s="215"/>
      <c r="K32" s="215"/>
      <c r="L32" s="193"/>
      <c r="M32" s="193"/>
    </row>
    <row r="33" spans="1:14" x14ac:dyDescent="0.25">
      <c r="A33" s="111" t="s">
        <v>31</v>
      </c>
      <c r="B33" s="112"/>
      <c r="C33" s="158"/>
      <c r="D33" s="248" t="s">
        <v>2</v>
      </c>
      <c r="E33" s="249" t="s">
        <v>33</v>
      </c>
      <c r="F33" s="263"/>
      <c r="G33" s="248" t="s">
        <v>2</v>
      </c>
      <c r="H33" s="249" t="s">
        <v>40</v>
      </c>
      <c r="I33" s="135"/>
      <c r="J33" s="249" t="s">
        <v>41</v>
      </c>
      <c r="K33" s="134" t="s">
        <v>42</v>
      </c>
      <c r="L33" s="33"/>
      <c r="M33" s="301"/>
      <c r="N33" s="300"/>
    </row>
    <row r="34" spans="1:14" x14ac:dyDescent="0.25">
      <c r="A34" s="226" t="s">
        <v>32</v>
      </c>
      <c r="B34" s="227"/>
      <c r="C34" s="229"/>
      <c r="D34" s="250"/>
      <c r="E34" s="636"/>
      <c r="F34" s="636"/>
      <c r="G34" s="257" t="s">
        <v>3</v>
      </c>
      <c r="H34" s="227"/>
      <c r="I34" s="251"/>
      <c r="J34" s="258"/>
      <c r="K34" s="221" t="s">
        <v>34</v>
      </c>
      <c r="L34" s="264"/>
      <c r="M34" s="254"/>
    </row>
    <row r="35" spans="1:14" x14ac:dyDescent="0.25">
      <c r="A35" s="230" t="s">
        <v>39</v>
      </c>
      <c r="B35" s="133"/>
      <c r="C35" s="232"/>
      <c r="D35" s="253"/>
      <c r="E35" s="637"/>
      <c r="F35" s="637"/>
      <c r="G35" s="259" t="s">
        <v>4</v>
      </c>
      <c r="H35" s="80"/>
      <c r="I35" s="219"/>
      <c r="J35" s="81"/>
      <c r="K35" s="261"/>
      <c r="L35" s="193"/>
      <c r="M35" s="256"/>
    </row>
    <row r="36" spans="1:14" x14ac:dyDescent="0.25">
      <c r="A36" s="148"/>
      <c r="B36" s="149"/>
      <c r="C36" s="150"/>
      <c r="D36" s="253"/>
      <c r="E36" s="82"/>
      <c r="F36" s="215"/>
      <c r="G36" s="259" t="s">
        <v>5</v>
      </c>
      <c r="H36" s="80"/>
      <c r="I36" s="219"/>
      <c r="J36" s="81"/>
      <c r="K36" s="221" t="s">
        <v>35</v>
      </c>
      <c r="L36" s="264"/>
      <c r="M36" s="252"/>
    </row>
    <row r="37" spans="1:14" x14ac:dyDescent="0.25">
      <c r="A37" s="124"/>
      <c r="B37" s="91"/>
      <c r="C37" s="125"/>
      <c r="D37" s="253"/>
      <c r="E37" s="82"/>
      <c r="F37" s="215"/>
      <c r="G37" s="259" t="s">
        <v>6</v>
      </c>
      <c r="H37" s="80"/>
      <c r="I37" s="219"/>
      <c r="J37" s="81"/>
      <c r="K37" s="262"/>
      <c r="L37" s="215"/>
      <c r="M37" s="254"/>
    </row>
    <row r="38" spans="1:14" x14ac:dyDescent="0.25">
      <c r="A38" s="137"/>
      <c r="B38" s="151"/>
      <c r="C38" s="157"/>
      <c r="D38" s="253"/>
      <c r="E38" s="82"/>
      <c r="F38" s="215"/>
      <c r="G38" s="259" t="s">
        <v>7</v>
      </c>
      <c r="H38" s="80"/>
      <c r="I38" s="219"/>
      <c r="J38" s="81"/>
      <c r="K38" s="230"/>
      <c r="L38" s="193"/>
      <c r="M38" s="256"/>
    </row>
    <row r="39" spans="1:14" x14ac:dyDescent="0.25">
      <c r="A39" s="138"/>
      <c r="B39" s="22"/>
      <c r="C39" s="125"/>
      <c r="D39" s="253"/>
      <c r="E39" s="82"/>
      <c r="F39" s="215"/>
      <c r="G39" s="259" t="s">
        <v>8</v>
      </c>
      <c r="H39" s="80"/>
      <c r="I39" s="219"/>
      <c r="J39" s="81"/>
      <c r="K39" s="221" t="s">
        <v>27</v>
      </c>
      <c r="L39" s="264"/>
      <c r="M39" s="252"/>
    </row>
    <row r="40" spans="1:14" x14ac:dyDescent="0.25">
      <c r="A40" s="138"/>
      <c r="B40" s="22"/>
      <c r="C40" s="146"/>
      <c r="D40" s="253"/>
      <c r="E40" s="82"/>
      <c r="F40" s="215"/>
      <c r="G40" s="259" t="s">
        <v>9</v>
      </c>
      <c r="H40" s="80"/>
      <c r="I40" s="219"/>
      <c r="J40" s="81"/>
      <c r="K40" s="262"/>
      <c r="L40" s="215"/>
      <c r="M40" s="254"/>
    </row>
    <row r="41" spans="1:14" x14ac:dyDescent="0.25">
      <c r="A41" s="139"/>
      <c r="B41" s="136"/>
      <c r="C41" s="147"/>
      <c r="D41" s="255"/>
      <c r="E41" s="126"/>
      <c r="F41" s="193"/>
      <c r="G41" s="260" t="s">
        <v>10</v>
      </c>
      <c r="H41" s="133"/>
      <c r="I41" s="223"/>
      <c r="J41" s="128"/>
      <c r="K41" s="230" t="str">
        <f>L4</f>
        <v>Sági István</v>
      </c>
      <c r="L41" s="193"/>
      <c r="M41" s="256"/>
    </row>
  </sheetData>
  <mergeCells count="20">
    <mergeCell ref="E35:F35"/>
    <mergeCell ref="B19:C19"/>
    <mergeCell ref="D19:E19"/>
    <mergeCell ref="F19:G19"/>
    <mergeCell ref="H19:I19"/>
    <mergeCell ref="B20:C20"/>
    <mergeCell ref="D20:E20"/>
    <mergeCell ref="F20:G20"/>
    <mergeCell ref="H20:I20"/>
    <mergeCell ref="B21:C21"/>
    <mergeCell ref="D21:E21"/>
    <mergeCell ref="F21:G21"/>
    <mergeCell ref="H21:I21"/>
    <mergeCell ref="E34:F34"/>
    <mergeCell ref="H18:I18"/>
    <mergeCell ref="A1:F1"/>
    <mergeCell ref="A4:C4"/>
    <mergeCell ref="B18:C18"/>
    <mergeCell ref="D18:E18"/>
    <mergeCell ref="F18:G18"/>
  </mergeCells>
  <conditionalFormatting sqref="E7 E9 E11">
    <cfRule type="cellIs" dxfId="42" priority="1" stopIfTrue="1" operator="equal">
      <formula>"Bye"</formula>
    </cfRule>
  </conditionalFormatting>
  <printOptions horizontalCentered="1" verticalCentered="1"/>
  <pageMargins left="0" right="0" top="0.98425196850393704" bottom="0.98425196850393704" header="0.51181102362204722" footer="0.51181102362204722"/>
  <pageSetup paperSize="9" scale="90" orientation="portrait" horizontalDpi="1200" verticalDpi="1200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A58525-59E6-415F-86D3-34F43D9A6266}">
  <sheetPr>
    <tabColor rgb="FFC00000"/>
  </sheetPr>
  <dimension ref="A1:AS140"/>
  <sheetViews>
    <sheetView workbookViewId="0">
      <selection activeCell="W35" sqref="W35"/>
    </sheetView>
  </sheetViews>
  <sheetFormatPr defaultRowHeight="13.2" x14ac:dyDescent="0.25"/>
  <cols>
    <col min="1" max="2" width="3.33203125" customWidth="1"/>
    <col min="3" max="3" width="4.6640625" customWidth="1"/>
    <col min="4" max="4" width="7.33203125" customWidth="1"/>
    <col min="5" max="5" width="4.33203125" customWidth="1"/>
    <col min="6" max="6" width="15.44140625" customWidth="1"/>
    <col min="7" max="7" width="2.6640625" customWidth="1"/>
    <col min="8" max="8" width="7.6640625" customWidth="1"/>
    <col min="9" max="9" width="5.88671875" customWidth="1"/>
    <col min="10" max="10" width="1.6640625" style="85" customWidth="1"/>
    <col min="11" max="11" width="10.6640625" customWidth="1"/>
    <col min="12" max="12" width="1.6640625" style="85" customWidth="1"/>
    <col min="13" max="13" width="10.6640625" customWidth="1"/>
    <col min="14" max="14" width="1.6640625" style="86" customWidth="1"/>
    <col min="15" max="15" width="10.6640625" customWidth="1"/>
    <col min="16" max="16" width="1.6640625" style="85" customWidth="1"/>
    <col min="17" max="17" width="10.6640625" customWidth="1"/>
    <col min="18" max="18" width="1.6640625" style="86" customWidth="1"/>
    <col min="19" max="19" width="9.109375" hidden="1" customWidth="1"/>
    <col min="20" max="20" width="8.6640625" customWidth="1"/>
    <col min="21" max="21" width="9.109375" hidden="1" customWidth="1"/>
    <col min="25" max="27" width="0" hidden="1" customWidth="1"/>
    <col min="28" max="28" width="10.33203125" hidden="1" customWidth="1"/>
    <col min="29" max="34" width="0" hidden="1" customWidth="1"/>
    <col min="35" max="37" width="9.109375" style="292" customWidth="1"/>
  </cols>
  <sheetData>
    <row r="1" spans="1:45" s="87" customFormat="1" ht="21.75" customHeight="1" x14ac:dyDescent="0.25">
      <c r="A1" s="163" t="str">
        <f>Altalanos!$A$6</f>
        <v>2024/25. DO J-NK-SZ Vármegye</v>
      </c>
      <c r="B1" s="163"/>
      <c r="C1" s="164"/>
      <c r="D1" s="164"/>
      <c r="E1" s="164"/>
      <c r="F1" s="164"/>
      <c r="G1" s="164"/>
      <c r="H1" s="163"/>
      <c r="I1" s="165"/>
      <c r="J1" s="166"/>
      <c r="K1" s="167" t="s">
        <v>38</v>
      </c>
      <c r="L1" s="168"/>
      <c r="M1" s="169"/>
      <c r="N1" s="166"/>
      <c r="O1" s="166" t="s">
        <v>11</v>
      </c>
      <c r="P1" s="166"/>
      <c r="Q1" s="164"/>
      <c r="R1" s="166"/>
      <c r="T1" s="216"/>
      <c r="U1" s="216"/>
      <c r="V1" s="216"/>
      <c r="W1" s="216"/>
      <c r="X1" s="216"/>
      <c r="Y1" s="216"/>
      <c r="Z1" s="216"/>
      <c r="AA1" s="216"/>
      <c r="AB1" s="285" t="e">
        <f>IF($Y$5=1,CONCATENATE(VLOOKUP($Y$3,$AA$2:$AH$14,2)),CONCATENATE(VLOOKUP($Y$3,$AA$16:$AH$25,2)))</f>
        <v>#N/A</v>
      </c>
      <c r="AC1" s="285" t="e">
        <f>IF($Y$5=1,CONCATENATE(VLOOKUP($Y$3,$AA$2:$AH$14,3)),CONCATENATE(VLOOKUP($Y$3,$AA$16:$AH$25,3)))</f>
        <v>#N/A</v>
      </c>
      <c r="AD1" s="285" t="e">
        <f>IF($Y$5=1,CONCATENATE(VLOOKUP($Y$3,$AA$2:$AH$14,4)),CONCATENATE(VLOOKUP($Y$3,$AA$16:$AH$25,4)))</f>
        <v>#N/A</v>
      </c>
      <c r="AE1" s="285" t="e">
        <f>IF($Y$5=1,CONCATENATE(VLOOKUP($Y$3,$AA$2:$AH$14,5)),CONCATENATE(VLOOKUP($Y$3,$AA$16:$AH$25,5)))</f>
        <v>#N/A</v>
      </c>
      <c r="AF1" s="285" t="e">
        <f>IF($Y$5=1,CONCATENATE(VLOOKUP($Y$3,$AA$2:$AH$14,6)),CONCATENATE(VLOOKUP($Y$3,$AA$16:$AH$25,6)))</f>
        <v>#N/A</v>
      </c>
      <c r="AG1" s="285" t="e">
        <f>IF($Y$5=1,CONCATENATE(VLOOKUP($Y$3,$AA$2:$AH$14,7)),CONCATENATE(VLOOKUP($Y$3,$AA$16:$AH$25,7)))</f>
        <v>#N/A</v>
      </c>
      <c r="AH1" s="285" t="e">
        <f>IF($Y$5=1,CONCATENATE(VLOOKUP($Y$3,$AA$2:$AH$14,8)),CONCATENATE(VLOOKUP($Y$3,$AA$16:$AH$25,8)))</f>
        <v>#N/A</v>
      </c>
      <c r="AI1" s="289"/>
      <c r="AJ1" s="289"/>
      <c r="AK1" s="289"/>
    </row>
    <row r="2" spans="1:45" s="83" customFormat="1" x14ac:dyDescent="0.25">
      <c r="A2" s="170" t="s">
        <v>37</v>
      </c>
      <c r="B2" s="171"/>
      <c r="C2" s="171"/>
      <c r="D2" s="171"/>
      <c r="E2" s="171" t="s">
        <v>313</v>
      </c>
      <c r="F2" s="171"/>
      <c r="G2" s="172"/>
      <c r="H2" s="173"/>
      <c r="I2" s="173"/>
      <c r="J2" s="174"/>
      <c r="K2" s="168"/>
      <c r="L2" s="168"/>
      <c r="M2" s="168"/>
      <c r="N2" s="174"/>
      <c r="O2" s="173"/>
      <c r="P2" s="174"/>
      <c r="Q2" s="173"/>
      <c r="R2" s="174"/>
      <c r="T2" s="209"/>
      <c r="U2" s="209"/>
      <c r="V2" s="209"/>
      <c r="W2" s="209"/>
      <c r="X2" s="209"/>
      <c r="Y2" s="280"/>
      <c r="Z2" s="279"/>
      <c r="AA2" s="279" t="s">
        <v>50</v>
      </c>
      <c r="AB2" s="273">
        <v>300</v>
      </c>
      <c r="AC2" s="273">
        <v>250</v>
      </c>
      <c r="AD2" s="273">
        <v>200</v>
      </c>
      <c r="AE2" s="273">
        <v>150</v>
      </c>
      <c r="AF2" s="273">
        <v>120</v>
      </c>
      <c r="AG2" s="273">
        <v>90</v>
      </c>
      <c r="AH2" s="273">
        <v>40</v>
      </c>
      <c r="AI2" s="265"/>
      <c r="AJ2" s="265"/>
      <c r="AK2" s="265"/>
      <c r="AL2" s="209"/>
      <c r="AM2" s="209"/>
      <c r="AN2" s="209"/>
      <c r="AO2" s="209"/>
      <c r="AP2" s="209"/>
      <c r="AQ2" s="209"/>
      <c r="AR2" s="209"/>
      <c r="AS2" s="209"/>
    </row>
    <row r="3" spans="1:45" s="19" customFormat="1" ht="11.25" customHeight="1" x14ac:dyDescent="0.25">
      <c r="A3" s="50" t="s">
        <v>19</v>
      </c>
      <c r="B3" s="50"/>
      <c r="C3" s="50"/>
      <c r="D3" s="50"/>
      <c r="E3" s="50"/>
      <c r="F3" s="50"/>
      <c r="G3" s="50" t="s">
        <v>16</v>
      </c>
      <c r="H3" s="50"/>
      <c r="I3" s="50"/>
      <c r="J3" s="90"/>
      <c r="K3" s="50" t="s">
        <v>24</v>
      </c>
      <c r="L3" s="90"/>
      <c r="M3" s="50"/>
      <c r="N3" s="90"/>
      <c r="O3" s="50"/>
      <c r="P3" s="90"/>
      <c r="Q3" s="50"/>
      <c r="R3" s="51" t="s">
        <v>25</v>
      </c>
      <c r="T3" s="210"/>
      <c r="U3" s="210"/>
      <c r="V3" s="210"/>
      <c r="W3" s="210"/>
      <c r="X3" s="210"/>
      <c r="Y3" s="279" t="str">
        <f>IF(K4="OB","A",IF(K4="IX","W",IF(K4="","",K4)))</f>
        <v/>
      </c>
      <c r="Z3" s="279"/>
      <c r="AA3" s="279" t="s">
        <v>51</v>
      </c>
      <c r="AB3" s="273">
        <v>280</v>
      </c>
      <c r="AC3" s="273">
        <v>230</v>
      </c>
      <c r="AD3" s="273">
        <v>180</v>
      </c>
      <c r="AE3" s="273">
        <v>140</v>
      </c>
      <c r="AF3" s="273">
        <v>80</v>
      </c>
      <c r="AG3" s="273">
        <v>0</v>
      </c>
      <c r="AH3" s="273">
        <v>0</v>
      </c>
      <c r="AI3" s="265"/>
      <c r="AJ3" s="265"/>
      <c r="AK3" s="265"/>
      <c r="AL3" s="210"/>
      <c r="AM3" s="210"/>
      <c r="AN3" s="210"/>
      <c r="AO3" s="210"/>
      <c r="AP3" s="210"/>
      <c r="AQ3" s="210"/>
      <c r="AR3" s="210"/>
      <c r="AS3" s="210"/>
    </row>
    <row r="4" spans="1:45" s="28" customFormat="1" ht="11.25" customHeight="1" thickBot="1" x14ac:dyDescent="0.3">
      <c r="A4" s="628">
        <f>Altalanos!$A$10</f>
        <v>45776</v>
      </c>
      <c r="B4" s="628"/>
      <c r="C4" s="628"/>
      <c r="D4" s="175"/>
      <c r="E4" s="176"/>
      <c r="F4" s="176"/>
      <c r="G4" s="176" t="str">
        <f>Altalanos!$C$10</f>
        <v>Jászberény</v>
      </c>
      <c r="H4" s="177"/>
      <c r="I4" s="176"/>
      <c r="J4" s="178"/>
      <c r="K4" s="179"/>
      <c r="L4" s="178"/>
      <c r="M4" s="180"/>
      <c r="N4" s="178"/>
      <c r="O4" s="176"/>
      <c r="P4" s="178"/>
      <c r="Q4" s="176"/>
      <c r="R4" s="181" t="str">
        <f>Altalanos!$E$10</f>
        <v>Sági István</v>
      </c>
      <c r="T4" s="211"/>
      <c r="U4" s="211"/>
      <c r="V4" s="211"/>
      <c r="W4" s="211"/>
      <c r="X4" s="211"/>
      <c r="Y4" s="279"/>
      <c r="Z4" s="279"/>
      <c r="AA4" s="279" t="s">
        <v>68</v>
      </c>
      <c r="AB4" s="273">
        <v>250</v>
      </c>
      <c r="AC4" s="273">
        <v>200</v>
      </c>
      <c r="AD4" s="273">
        <v>150</v>
      </c>
      <c r="AE4" s="273">
        <v>120</v>
      </c>
      <c r="AF4" s="273">
        <v>90</v>
      </c>
      <c r="AG4" s="273">
        <v>60</v>
      </c>
      <c r="AH4" s="273">
        <v>25</v>
      </c>
      <c r="AI4" s="265"/>
      <c r="AJ4" s="265"/>
      <c r="AK4" s="265"/>
      <c r="AL4" s="211"/>
      <c r="AM4" s="211"/>
      <c r="AN4" s="211"/>
      <c r="AO4" s="211"/>
      <c r="AP4" s="211"/>
      <c r="AQ4" s="211"/>
      <c r="AR4" s="211"/>
      <c r="AS4" s="211"/>
    </row>
    <row r="5" spans="1:45" s="19" customFormat="1" x14ac:dyDescent="0.25">
      <c r="A5" s="91"/>
      <c r="B5" s="92" t="s">
        <v>1</v>
      </c>
      <c r="C5" s="159" t="s">
        <v>31</v>
      </c>
      <c r="D5" s="92" t="s">
        <v>30</v>
      </c>
      <c r="E5" s="92" t="s">
        <v>28</v>
      </c>
      <c r="F5" s="93" t="s">
        <v>22</v>
      </c>
      <c r="G5" s="93" t="s">
        <v>23</v>
      </c>
      <c r="H5" s="93"/>
      <c r="I5" s="93" t="s">
        <v>26</v>
      </c>
      <c r="J5" s="93"/>
      <c r="K5" s="92" t="s">
        <v>29</v>
      </c>
      <c r="L5" s="94"/>
      <c r="M5" s="92" t="s">
        <v>44</v>
      </c>
      <c r="N5" s="94"/>
      <c r="O5" s="92" t="s">
        <v>43</v>
      </c>
      <c r="P5" s="94"/>
      <c r="Q5" s="92"/>
      <c r="R5" s="95"/>
      <c r="T5" s="210"/>
      <c r="U5" s="210"/>
      <c r="V5" s="210"/>
      <c r="W5" s="210"/>
      <c r="X5" s="210"/>
      <c r="Y5" s="279">
        <f>IF(OR(Altalanos!$A$8="F1",Altalanos!$A$8="F2",Altalanos!$A$8="N1",Altalanos!$A$8="N2"),1,2)</f>
        <v>2</v>
      </c>
      <c r="Z5" s="279"/>
      <c r="AA5" s="279" t="s">
        <v>69</v>
      </c>
      <c r="AB5" s="273">
        <v>200</v>
      </c>
      <c r="AC5" s="273">
        <v>150</v>
      </c>
      <c r="AD5" s="273">
        <v>120</v>
      </c>
      <c r="AE5" s="273">
        <v>90</v>
      </c>
      <c r="AF5" s="273">
        <v>60</v>
      </c>
      <c r="AG5" s="273">
        <v>40</v>
      </c>
      <c r="AH5" s="273">
        <v>15</v>
      </c>
      <c r="AI5" s="265"/>
      <c r="AJ5" s="265"/>
      <c r="AK5" s="265"/>
      <c r="AL5" s="210"/>
      <c r="AM5" s="210"/>
      <c r="AN5" s="210"/>
      <c r="AO5" s="210"/>
      <c r="AP5" s="210"/>
      <c r="AQ5" s="210"/>
      <c r="AR5" s="210"/>
      <c r="AS5" s="210"/>
    </row>
    <row r="6" spans="1:45" s="305" customFormat="1" ht="11.1" customHeight="1" thickBot="1" x14ac:dyDescent="0.3">
      <c r="A6" s="306"/>
      <c r="B6" s="307"/>
      <c r="C6" s="307"/>
      <c r="D6" s="307"/>
      <c r="E6" s="307"/>
      <c r="F6" s="306" t="str">
        <f>IF(Y3="","",CONCATENATE(VLOOKUP(Y3,AB1:AH1,4)," pont"))</f>
        <v/>
      </c>
      <c r="G6" s="308"/>
      <c r="H6" s="309"/>
      <c r="I6" s="308"/>
      <c r="J6" s="310"/>
      <c r="K6" s="307" t="str">
        <f>IF(Y3="","",CONCATENATE(VLOOKUP(Y3,AB1:AH1,3)," pont"))</f>
        <v/>
      </c>
      <c r="L6" s="310"/>
      <c r="M6" s="307" t="str">
        <f>IF(Y3="","",CONCATENATE(VLOOKUP(Y3,AB1:AH1,2)," pont"))</f>
        <v/>
      </c>
      <c r="N6" s="310"/>
      <c r="O6" s="307" t="str">
        <f>IF(Y3="","",CONCATENATE(VLOOKUP(Y3,AB1:AH1,1)," pont"))</f>
        <v/>
      </c>
      <c r="P6" s="310"/>
      <c r="Q6" s="307"/>
      <c r="R6" s="311"/>
      <c r="T6" s="312"/>
      <c r="U6" s="312"/>
      <c r="V6" s="312"/>
      <c r="W6" s="312"/>
      <c r="X6" s="312"/>
      <c r="Y6" s="313"/>
      <c r="Z6" s="313"/>
      <c r="AA6" s="313" t="s">
        <v>70</v>
      </c>
      <c r="AB6" s="314">
        <v>150</v>
      </c>
      <c r="AC6" s="314">
        <v>120</v>
      </c>
      <c r="AD6" s="314">
        <v>90</v>
      </c>
      <c r="AE6" s="314">
        <v>60</v>
      </c>
      <c r="AF6" s="314">
        <v>40</v>
      </c>
      <c r="AG6" s="314">
        <v>25</v>
      </c>
      <c r="AH6" s="314">
        <v>10</v>
      </c>
      <c r="AI6" s="315"/>
      <c r="AJ6" s="315"/>
      <c r="AK6" s="315"/>
      <c r="AL6" s="312"/>
      <c r="AM6" s="312"/>
      <c r="AN6" s="312"/>
      <c r="AO6" s="312"/>
      <c r="AP6" s="312"/>
      <c r="AQ6" s="312"/>
      <c r="AR6" s="312"/>
      <c r="AS6" s="312"/>
    </row>
    <row r="7" spans="1:45" s="34" customFormat="1" ht="12.9" customHeight="1" x14ac:dyDescent="0.25">
      <c r="A7" s="96">
        <v>1</v>
      </c>
      <c r="B7" s="182" t="str">
        <f>IF($E7="","",VLOOKUP($E7,#REF!,14))</f>
        <v/>
      </c>
      <c r="C7" s="183" t="str">
        <f>IF($E7="","",VLOOKUP($E7,#REF!,15))</f>
        <v/>
      </c>
      <c r="D7" s="183" t="str">
        <f>IF($E7="","",VLOOKUP($E7,#REF!,5))</f>
        <v/>
      </c>
      <c r="E7" s="184"/>
      <c r="F7" s="317" t="s">
        <v>100</v>
      </c>
      <c r="G7" s="185" t="str">
        <f>IF($E7="","",VLOOKUP($E7,#REF!,3))</f>
        <v/>
      </c>
      <c r="H7" s="185"/>
      <c r="I7" s="185" t="str">
        <f>IF($E7="","",VLOOKUP($E7,#REF!,4))</f>
        <v/>
      </c>
      <c r="J7" s="186"/>
      <c r="K7" s="187"/>
      <c r="L7" s="187"/>
      <c r="M7" s="187"/>
      <c r="N7" s="187"/>
      <c r="O7" s="97"/>
      <c r="P7" s="98"/>
      <c r="Q7" s="99"/>
      <c r="R7" s="100"/>
      <c r="S7" s="101"/>
      <c r="T7" s="101"/>
      <c r="U7" s="212" t="str">
        <f>Birók!P21</f>
        <v>Bíró</v>
      </c>
      <c r="V7" s="101"/>
      <c r="W7" s="101"/>
      <c r="X7" s="101"/>
      <c r="Y7" s="279"/>
      <c r="Z7" s="279"/>
      <c r="AA7" s="279" t="s">
        <v>71</v>
      </c>
      <c r="AB7" s="273">
        <v>120</v>
      </c>
      <c r="AC7" s="273">
        <v>90</v>
      </c>
      <c r="AD7" s="273">
        <v>60</v>
      </c>
      <c r="AE7" s="273">
        <v>40</v>
      </c>
      <c r="AF7" s="273">
        <v>25</v>
      </c>
      <c r="AG7" s="273">
        <v>10</v>
      </c>
      <c r="AH7" s="273">
        <v>5</v>
      </c>
      <c r="AI7" s="265"/>
      <c r="AJ7" s="265"/>
      <c r="AK7" s="265"/>
      <c r="AL7" s="101"/>
      <c r="AM7" s="101"/>
      <c r="AN7" s="101"/>
      <c r="AO7" s="101"/>
      <c r="AP7" s="101"/>
      <c r="AQ7" s="101"/>
      <c r="AR7" s="101"/>
      <c r="AS7" s="101"/>
    </row>
    <row r="8" spans="1:45" s="34" customFormat="1" ht="12.9" customHeight="1" x14ac:dyDescent="0.25">
      <c r="A8" s="102"/>
      <c r="B8" s="188"/>
      <c r="C8" s="189"/>
      <c r="D8" s="189"/>
      <c r="E8" s="131"/>
      <c r="F8" s="190"/>
      <c r="G8" s="190"/>
      <c r="H8" s="191"/>
      <c r="I8" s="299" t="s">
        <v>0</v>
      </c>
      <c r="J8" s="103"/>
      <c r="K8" s="317" t="s">
        <v>100</v>
      </c>
      <c r="L8" s="192"/>
      <c r="M8" s="187"/>
      <c r="N8" s="187"/>
      <c r="O8" s="97"/>
      <c r="P8" s="98"/>
      <c r="Q8" s="99"/>
      <c r="R8" s="100"/>
      <c r="S8" s="101"/>
      <c r="T8" s="101"/>
      <c r="U8" s="213" t="str">
        <f>Birók!P22</f>
        <v xml:space="preserve">I Sági </v>
      </c>
      <c r="V8" s="101"/>
      <c r="W8" s="101"/>
      <c r="X8" s="101"/>
      <c r="Y8" s="279"/>
      <c r="Z8" s="279"/>
      <c r="AA8" s="279" t="s">
        <v>72</v>
      </c>
      <c r="AB8" s="273">
        <v>90</v>
      </c>
      <c r="AC8" s="273">
        <v>60</v>
      </c>
      <c r="AD8" s="273">
        <v>40</v>
      </c>
      <c r="AE8" s="273">
        <v>25</v>
      </c>
      <c r="AF8" s="273">
        <v>10</v>
      </c>
      <c r="AG8" s="273">
        <v>5</v>
      </c>
      <c r="AH8" s="273">
        <v>2</v>
      </c>
      <c r="AI8" s="265"/>
      <c r="AJ8" s="265"/>
      <c r="AK8" s="265"/>
      <c r="AL8" s="101"/>
      <c r="AM8" s="101"/>
      <c r="AN8" s="101"/>
      <c r="AO8" s="101"/>
      <c r="AP8" s="101"/>
      <c r="AQ8" s="101"/>
      <c r="AR8" s="101"/>
      <c r="AS8" s="101"/>
    </row>
    <row r="9" spans="1:45" s="34" customFormat="1" ht="12.9" customHeight="1" x14ac:dyDescent="0.25">
      <c r="A9" s="102">
        <v>2</v>
      </c>
      <c r="B9" s="182" t="str">
        <f>IF($E9="","",VLOOKUP($E9,#REF!,14))</f>
        <v/>
      </c>
      <c r="C9" s="183" t="str">
        <f>IF($E9="","",VLOOKUP($E9,#REF!,15))</f>
        <v/>
      </c>
      <c r="D9" s="183" t="str">
        <f>IF($E9="","",VLOOKUP($E9,#REF!,5))</f>
        <v/>
      </c>
      <c r="E9" s="295"/>
      <c r="F9" s="317"/>
      <c r="G9" s="234" t="str">
        <f>IF($E9="","",VLOOKUP($E9,#REF!,3))</f>
        <v/>
      </c>
      <c r="H9" s="234"/>
      <c r="I9" s="234" t="str">
        <f>IF($E9="","",VLOOKUP($E9,#REF!,4))</f>
        <v/>
      </c>
      <c r="J9" s="194"/>
      <c r="K9" s="187"/>
      <c r="L9" s="195"/>
      <c r="M9" s="187"/>
      <c r="N9" s="187"/>
      <c r="O9" s="97"/>
      <c r="P9" s="98"/>
      <c r="Q9" s="99"/>
      <c r="R9" s="100"/>
      <c r="S9" s="101"/>
      <c r="T9" s="101"/>
      <c r="U9" s="213" t="str">
        <f>Birók!P23</f>
        <v xml:space="preserve"> </v>
      </c>
      <c r="V9" s="101"/>
      <c r="W9" s="101"/>
      <c r="X9" s="101"/>
      <c r="Y9" s="279"/>
      <c r="Z9" s="279"/>
      <c r="AA9" s="279" t="s">
        <v>73</v>
      </c>
      <c r="AB9" s="273">
        <v>60</v>
      </c>
      <c r="AC9" s="273">
        <v>40</v>
      </c>
      <c r="AD9" s="273">
        <v>25</v>
      </c>
      <c r="AE9" s="273">
        <v>10</v>
      </c>
      <c r="AF9" s="273">
        <v>5</v>
      </c>
      <c r="AG9" s="273">
        <v>2</v>
      </c>
      <c r="AH9" s="273">
        <v>1</v>
      </c>
      <c r="AI9" s="265"/>
      <c r="AJ9" s="265"/>
      <c r="AK9" s="265"/>
      <c r="AL9" s="101"/>
      <c r="AM9" s="101"/>
      <c r="AN9" s="101"/>
      <c r="AO9" s="101"/>
      <c r="AP9" s="101"/>
      <c r="AQ9" s="101"/>
      <c r="AR9" s="101"/>
      <c r="AS9" s="101"/>
    </row>
    <row r="10" spans="1:45" s="34" customFormat="1" ht="12.9" customHeight="1" x14ac:dyDescent="0.25">
      <c r="A10" s="102"/>
      <c r="B10" s="188"/>
      <c r="C10" s="189"/>
      <c r="D10" s="189"/>
      <c r="E10" s="296"/>
      <c r="F10" s="297"/>
      <c r="G10" s="297"/>
      <c r="H10" s="298"/>
      <c r="I10" s="297"/>
      <c r="J10" s="196"/>
      <c r="K10" s="299" t="s">
        <v>0</v>
      </c>
      <c r="L10" s="104"/>
      <c r="M10" s="192" t="str">
        <f>UPPER(IF(OR(L10="a",L10="as"),K8,IF(OR(L10="b",L10="bs"),K12,)))</f>
        <v/>
      </c>
      <c r="N10" s="197"/>
      <c r="O10" s="198"/>
      <c r="P10" s="198"/>
      <c r="Q10" s="99"/>
      <c r="R10" s="100"/>
      <c r="S10" s="101"/>
      <c r="T10" s="101"/>
      <c r="U10" s="213" t="str">
        <f>Birók!P24</f>
        <v xml:space="preserve"> </v>
      </c>
      <c r="V10" s="101"/>
      <c r="W10" s="101"/>
      <c r="X10" s="101"/>
      <c r="Y10" s="279"/>
      <c r="Z10" s="279"/>
      <c r="AA10" s="279" t="s">
        <v>74</v>
      </c>
      <c r="AB10" s="273">
        <v>40</v>
      </c>
      <c r="AC10" s="273">
        <v>25</v>
      </c>
      <c r="AD10" s="273">
        <v>15</v>
      </c>
      <c r="AE10" s="273">
        <v>7</v>
      </c>
      <c r="AF10" s="273">
        <v>4</v>
      </c>
      <c r="AG10" s="273">
        <v>1</v>
      </c>
      <c r="AH10" s="273">
        <v>0</v>
      </c>
      <c r="AI10" s="265"/>
      <c r="AJ10" s="265"/>
      <c r="AK10" s="265"/>
      <c r="AL10" s="101"/>
      <c r="AM10" s="101"/>
      <c r="AN10" s="101"/>
      <c r="AO10" s="101"/>
      <c r="AP10" s="101"/>
      <c r="AQ10" s="101"/>
      <c r="AR10" s="101"/>
      <c r="AS10" s="101"/>
    </row>
    <row r="11" spans="1:45" s="34" customFormat="1" ht="12.9" customHeight="1" x14ac:dyDescent="0.25">
      <c r="A11" s="102">
        <v>3</v>
      </c>
      <c r="B11" s="182" t="str">
        <f>IF($E11="","",VLOOKUP($E11,#REF!,14))</f>
        <v/>
      </c>
      <c r="C11" s="183" t="str">
        <f>IF($E11="","",VLOOKUP($E11,#REF!,15))</f>
        <v/>
      </c>
      <c r="D11" s="183" t="str">
        <f>IF($E11="","",VLOOKUP($E11,#REF!,5))</f>
        <v/>
      </c>
      <c r="E11" s="295"/>
      <c r="F11" s="234" t="str">
        <f>UPPER(IF($E11="","",VLOOKUP($E11,#REF!,2)))</f>
        <v/>
      </c>
      <c r="G11" s="234" t="str">
        <f>IF($E11="","",VLOOKUP($E11,#REF!,3))</f>
        <v/>
      </c>
      <c r="H11" s="234"/>
      <c r="I11" s="234" t="str">
        <f>IF($E11="","",VLOOKUP($E11,#REF!,4))</f>
        <v/>
      </c>
      <c r="J11" s="186"/>
      <c r="K11" s="187"/>
      <c r="L11" s="199"/>
      <c r="M11" s="187"/>
      <c r="N11" s="200"/>
      <c r="O11" s="198"/>
      <c r="P11" s="198"/>
      <c r="Q11" s="99"/>
      <c r="R11" s="100"/>
      <c r="S11" s="101"/>
      <c r="T11" s="101"/>
      <c r="U11" s="213" t="str">
        <f>Birók!P25</f>
        <v xml:space="preserve"> </v>
      </c>
      <c r="V11" s="101"/>
      <c r="W11" s="101"/>
      <c r="X11" s="101"/>
      <c r="Y11" s="279"/>
      <c r="Z11" s="279"/>
      <c r="AA11" s="279" t="s">
        <v>75</v>
      </c>
      <c r="AB11" s="273">
        <v>25</v>
      </c>
      <c r="AC11" s="273">
        <v>15</v>
      </c>
      <c r="AD11" s="273">
        <v>10</v>
      </c>
      <c r="AE11" s="273">
        <v>6</v>
      </c>
      <c r="AF11" s="273">
        <v>3</v>
      </c>
      <c r="AG11" s="273">
        <v>1</v>
      </c>
      <c r="AH11" s="273">
        <v>0</v>
      </c>
      <c r="AI11" s="265"/>
      <c r="AJ11" s="265"/>
      <c r="AK11" s="265"/>
      <c r="AL11" s="101"/>
      <c r="AM11" s="101"/>
      <c r="AN11" s="101"/>
      <c r="AO11" s="101"/>
      <c r="AP11" s="101"/>
      <c r="AQ11" s="101"/>
      <c r="AR11" s="101"/>
      <c r="AS11" s="101"/>
    </row>
    <row r="12" spans="1:45" s="34" customFormat="1" ht="12.9" customHeight="1" x14ac:dyDescent="0.25">
      <c r="A12" s="102"/>
      <c r="B12" s="188"/>
      <c r="C12" s="189"/>
      <c r="D12" s="189"/>
      <c r="E12" s="296"/>
      <c r="F12" s="297"/>
      <c r="G12" s="297"/>
      <c r="H12" s="298"/>
      <c r="I12" s="299" t="s">
        <v>0</v>
      </c>
      <c r="J12" s="103"/>
      <c r="K12" s="192" t="str">
        <f>UPPER(IF(OR(J12="a",J12="as"),F11,IF(OR(J12="b",J12="bs"),F13,)))</f>
        <v/>
      </c>
      <c r="L12" s="201"/>
      <c r="M12" s="187"/>
      <c r="N12" s="200"/>
      <c r="O12" s="198"/>
      <c r="P12" s="198"/>
      <c r="Q12" s="99"/>
      <c r="R12" s="100"/>
      <c r="S12" s="101"/>
      <c r="T12" s="101"/>
      <c r="U12" s="213" t="str">
        <f>Birók!P26</f>
        <v xml:space="preserve"> </v>
      </c>
      <c r="V12" s="101"/>
      <c r="W12" s="101"/>
      <c r="X12" s="101"/>
      <c r="Y12" s="279"/>
      <c r="Z12" s="279"/>
      <c r="AA12" s="279" t="s">
        <v>80</v>
      </c>
      <c r="AB12" s="273">
        <v>15</v>
      </c>
      <c r="AC12" s="273">
        <v>10</v>
      </c>
      <c r="AD12" s="273">
        <v>6</v>
      </c>
      <c r="AE12" s="273">
        <v>3</v>
      </c>
      <c r="AF12" s="273">
        <v>1</v>
      </c>
      <c r="AG12" s="273">
        <v>0</v>
      </c>
      <c r="AH12" s="273">
        <v>0</v>
      </c>
      <c r="AI12" s="265"/>
      <c r="AJ12" s="265"/>
      <c r="AK12" s="265"/>
      <c r="AL12" s="101"/>
      <c r="AM12" s="101"/>
      <c r="AN12" s="101"/>
      <c r="AO12" s="101"/>
      <c r="AP12" s="101"/>
      <c r="AQ12" s="101"/>
      <c r="AR12" s="101"/>
      <c r="AS12" s="101"/>
    </row>
    <row r="13" spans="1:45" s="34" customFormat="1" ht="12.9" customHeight="1" x14ac:dyDescent="0.25">
      <c r="A13" s="102">
        <v>4</v>
      </c>
      <c r="B13" s="182" t="str">
        <f>IF($E13="","",VLOOKUP($E13,#REF!,14))</f>
        <v/>
      </c>
      <c r="C13" s="183" t="str">
        <f>IF($E13="","",VLOOKUP($E13,#REF!,15))</f>
        <v/>
      </c>
      <c r="D13" s="183" t="str">
        <f>IF($E13="","",VLOOKUP($E13,#REF!,5))</f>
        <v/>
      </c>
      <c r="E13" s="295"/>
      <c r="F13" s="317"/>
      <c r="G13" s="234" t="str">
        <f>IF($E13="","",VLOOKUP($E13,#REF!,3))</f>
        <v/>
      </c>
      <c r="H13" s="234"/>
      <c r="I13" s="234" t="str">
        <f>IF($E13="","",VLOOKUP($E13,#REF!,4))</f>
        <v/>
      </c>
      <c r="J13" s="202"/>
      <c r="K13" s="187"/>
      <c r="L13" s="187"/>
      <c r="M13" s="187"/>
      <c r="N13" s="200"/>
      <c r="O13" s="198"/>
      <c r="P13" s="198"/>
      <c r="Q13" s="99"/>
      <c r="R13" s="100"/>
      <c r="S13" s="101"/>
      <c r="T13" s="101"/>
      <c r="U13" s="213" t="str">
        <f>Birók!P27</f>
        <v xml:space="preserve"> </v>
      </c>
      <c r="V13" s="101"/>
      <c r="W13" s="101"/>
      <c r="X13" s="101"/>
      <c r="Y13" s="279"/>
      <c r="Z13" s="279"/>
      <c r="AA13" s="279" t="s">
        <v>76</v>
      </c>
      <c r="AB13" s="273">
        <v>10</v>
      </c>
      <c r="AC13" s="273">
        <v>6</v>
      </c>
      <c r="AD13" s="273">
        <v>3</v>
      </c>
      <c r="AE13" s="273">
        <v>1</v>
      </c>
      <c r="AF13" s="273">
        <v>0</v>
      </c>
      <c r="AG13" s="273">
        <v>0</v>
      </c>
      <c r="AH13" s="273">
        <v>0</v>
      </c>
      <c r="AI13" s="265"/>
      <c r="AJ13" s="265"/>
      <c r="AK13" s="265"/>
      <c r="AL13" s="101"/>
      <c r="AM13" s="101"/>
      <c r="AN13" s="101"/>
      <c r="AO13" s="101"/>
      <c r="AP13" s="101"/>
      <c r="AQ13" s="101"/>
      <c r="AR13" s="101"/>
      <c r="AS13" s="101"/>
    </row>
    <row r="14" spans="1:45" s="34" customFormat="1" ht="12.9" customHeight="1" x14ac:dyDescent="0.25">
      <c r="A14" s="102"/>
      <c r="B14" s="188"/>
      <c r="C14" s="189"/>
      <c r="D14" s="189"/>
      <c r="E14" s="296"/>
      <c r="F14" s="297"/>
      <c r="G14" s="297"/>
      <c r="H14" s="298"/>
      <c r="I14" s="297"/>
      <c r="J14" s="196"/>
      <c r="K14" s="187"/>
      <c r="L14" s="187"/>
      <c r="M14" s="299" t="s">
        <v>0</v>
      </c>
      <c r="N14" s="104"/>
      <c r="O14" s="192" t="str">
        <f>UPPER(IF(OR(N14="a",N14="as"),M10,IF(OR(N14="b",N14="bs"),M18,)))</f>
        <v/>
      </c>
      <c r="P14" s="197"/>
      <c r="Q14" s="99"/>
      <c r="R14" s="100"/>
      <c r="S14" s="101"/>
      <c r="T14" s="101"/>
      <c r="U14" s="213" t="str">
        <f>Birók!P28</f>
        <v xml:space="preserve"> </v>
      </c>
      <c r="V14" s="101"/>
      <c r="W14" s="101"/>
      <c r="X14" s="101"/>
      <c r="Y14" s="279"/>
      <c r="Z14" s="279"/>
      <c r="AA14" s="279" t="s">
        <v>77</v>
      </c>
      <c r="AB14" s="273">
        <v>3</v>
      </c>
      <c r="AC14" s="273">
        <v>2</v>
      </c>
      <c r="AD14" s="273">
        <v>1</v>
      </c>
      <c r="AE14" s="273">
        <v>0</v>
      </c>
      <c r="AF14" s="273">
        <v>0</v>
      </c>
      <c r="AG14" s="273">
        <v>0</v>
      </c>
      <c r="AH14" s="273">
        <v>0</v>
      </c>
      <c r="AI14" s="265"/>
      <c r="AJ14" s="265"/>
      <c r="AK14" s="265"/>
      <c r="AL14" s="101"/>
      <c r="AM14" s="101"/>
      <c r="AN14" s="101"/>
      <c r="AO14" s="101"/>
      <c r="AP14" s="101"/>
      <c r="AQ14" s="101"/>
      <c r="AR14" s="101"/>
      <c r="AS14" s="101"/>
    </row>
    <row r="15" spans="1:45" s="34" customFormat="1" ht="12.9" customHeight="1" x14ac:dyDescent="0.25">
      <c r="A15" s="233">
        <v>5</v>
      </c>
      <c r="B15" s="182" t="str">
        <f>IF($E15="","",VLOOKUP($E15,#REF!,14))</f>
        <v/>
      </c>
      <c r="C15" s="183" t="str">
        <f>IF($E15="","",VLOOKUP($E15,#REF!,15))</f>
        <v/>
      </c>
      <c r="D15" s="183" t="str">
        <f>IF($E15="","",VLOOKUP($E15,#REF!,5))</f>
        <v/>
      </c>
      <c r="E15" s="295"/>
      <c r="F15" s="234" t="str">
        <f>UPPER(IF($E15="","",VLOOKUP($E15,#REF!,2)))</f>
        <v/>
      </c>
      <c r="G15" s="234" t="str">
        <f>IF($E15="","",VLOOKUP($E15,#REF!,3))</f>
        <v/>
      </c>
      <c r="H15" s="234"/>
      <c r="I15" s="234" t="str">
        <f>IF($E15="","",VLOOKUP($E15,#REF!,4))</f>
        <v/>
      </c>
      <c r="J15" s="204"/>
      <c r="K15" s="187"/>
      <c r="L15" s="187"/>
      <c r="M15" s="187"/>
      <c r="N15" s="200"/>
      <c r="O15" s="187"/>
      <c r="P15" s="198"/>
      <c r="Q15" s="99"/>
      <c r="R15" s="100"/>
      <c r="S15" s="101"/>
      <c r="T15" s="101"/>
      <c r="U15" s="213" t="str">
        <f>Birók!P29</f>
        <v xml:space="preserve"> </v>
      </c>
      <c r="V15" s="101"/>
      <c r="W15" s="101"/>
      <c r="X15" s="101"/>
      <c r="Y15" s="279"/>
      <c r="Z15" s="279"/>
      <c r="AA15" s="279"/>
      <c r="AB15" s="279"/>
      <c r="AC15" s="279"/>
      <c r="AD15" s="279"/>
      <c r="AE15" s="279"/>
      <c r="AF15" s="279"/>
      <c r="AG15" s="279"/>
      <c r="AH15" s="279"/>
      <c r="AI15" s="265"/>
      <c r="AJ15" s="265"/>
      <c r="AK15" s="265"/>
      <c r="AL15" s="101"/>
      <c r="AM15" s="101"/>
      <c r="AN15" s="101"/>
      <c r="AO15" s="101"/>
      <c r="AP15" s="101"/>
      <c r="AQ15" s="101"/>
      <c r="AR15" s="101"/>
      <c r="AS15" s="101"/>
    </row>
    <row r="16" spans="1:45" s="34" customFormat="1" ht="12.9" customHeight="1" thickBot="1" x14ac:dyDescent="0.3">
      <c r="A16" s="102"/>
      <c r="B16" s="188"/>
      <c r="C16" s="189"/>
      <c r="D16" s="189"/>
      <c r="E16" s="296"/>
      <c r="F16" s="297"/>
      <c r="G16" s="297"/>
      <c r="H16" s="298"/>
      <c r="I16" s="299" t="s">
        <v>0</v>
      </c>
      <c r="J16" s="103"/>
      <c r="K16" s="192" t="str">
        <f>UPPER(IF(OR(J16="a",J16="as"),F15,IF(OR(J16="b",J16="bs"),F17,)))</f>
        <v/>
      </c>
      <c r="L16" s="192"/>
      <c r="M16" s="187"/>
      <c r="N16" s="200"/>
      <c r="O16" s="299"/>
      <c r="P16" s="198"/>
      <c r="Q16" s="99"/>
      <c r="R16" s="100"/>
      <c r="S16" s="101"/>
      <c r="T16" s="101"/>
      <c r="U16" s="214" t="str">
        <f>Birók!P30</f>
        <v>Egyik sem</v>
      </c>
      <c r="V16" s="101"/>
      <c r="W16" s="101"/>
      <c r="X16" s="101"/>
      <c r="Y16" s="279"/>
      <c r="Z16" s="279"/>
      <c r="AA16" s="279" t="s">
        <v>50</v>
      </c>
      <c r="AB16" s="273">
        <v>150</v>
      </c>
      <c r="AC16" s="273">
        <v>120</v>
      </c>
      <c r="AD16" s="273">
        <v>90</v>
      </c>
      <c r="AE16" s="273">
        <v>60</v>
      </c>
      <c r="AF16" s="273">
        <v>40</v>
      </c>
      <c r="AG16" s="273">
        <v>25</v>
      </c>
      <c r="AH16" s="273">
        <v>15</v>
      </c>
      <c r="AI16" s="265"/>
      <c r="AJ16" s="265"/>
      <c r="AK16" s="265"/>
      <c r="AL16" s="101"/>
      <c r="AM16" s="101"/>
      <c r="AN16" s="101"/>
      <c r="AO16" s="101"/>
      <c r="AP16" s="101"/>
      <c r="AQ16" s="101"/>
      <c r="AR16" s="101"/>
      <c r="AS16" s="101"/>
    </row>
    <row r="17" spans="1:45" s="34" customFormat="1" ht="12.9" customHeight="1" x14ac:dyDescent="0.25">
      <c r="A17" s="102">
        <v>6</v>
      </c>
      <c r="B17" s="182" t="str">
        <f>IF($E17="","",VLOOKUP($E17,#REF!,14))</f>
        <v/>
      </c>
      <c r="C17" s="183" t="str">
        <f>IF($E17="","",VLOOKUP($E17,#REF!,15))</f>
        <v/>
      </c>
      <c r="D17" s="183" t="str">
        <f>IF($E17="","",VLOOKUP($E17,#REF!,5))</f>
        <v/>
      </c>
      <c r="E17" s="295"/>
      <c r="F17" s="317"/>
      <c r="G17" s="234" t="str">
        <f>IF($E17="","",VLOOKUP($E17,#REF!,3))</f>
        <v/>
      </c>
      <c r="H17" s="234"/>
      <c r="I17" s="234" t="str">
        <f>IF($E17="","",VLOOKUP($E17,#REF!,4))</f>
        <v/>
      </c>
      <c r="J17" s="194"/>
      <c r="K17" s="187"/>
      <c r="L17" s="195"/>
      <c r="M17" s="187"/>
      <c r="N17" s="200"/>
      <c r="O17" s="198"/>
      <c r="P17" s="198"/>
      <c r="Q17" s="99"/>
      <c r="R17" s="100"/>
      <c r="S17" s="101"/>
      <c r="T17" s="101"/>
      <c r="U17" s="101"/>
      <c r="V17" s="101"/>
      <c r="W17" s="101"/>
      <c r="X17" s="101"/>
      <c r="Y17" s="279"/>
      <c r="Z17" s="279"/>
      <c r="AA17" s="279" t="s">
        <v>68</v>
      </c>
      <c r="AB17" s="273">
        <v>120</v>
      </c>
      <c r="AC17" s="273">
        <v>90</v>
      </c>
      <c r="AD17" s="273">
        <v>60</v>
      </c>
      <c r="AE17" s="273">
        <v>40</v>
      </c>
      <c r="AF17" s="273">
        <v>25</v>
      </c>
      <c r="AG17" s="273">
        <v>15</v>
      </c>
      <c r="AH17" s="273">
        <v>8</v>
      </c>
      <c r="AI17" s="265"/>
      <c r="AJ17" s="265"/>
      <c r="AK17" s="265"/>
      <c r="AL17" s="101"/>
      <c r="AM17" s="101"/>
      <c r="AN17" s="101"/>
      <c r="AO17" s="101"/>
      <c r="AP17" s="101"/>
      <c r="AQ17" s="101"/>
      <c r="AR17" s="101"/>
      <c r="AS17" s="101"/>
    </row>
    <row r="18" spans="1:45" s="34" customFormat="1" ht="12.9" customHeight="1" x14ac:dyDescent="0.25">
      <c r="A18" s="102"/>
      <c r="B18" s="188"/>
      <c r="C18" s="189"/>
      <c r="D18" s="189"/>
      <c r="E18" s="296"/>
      <c r="F18" s="297"/>
      <c r="G18" s="297"/>
      <c r="H18" s="298"/>
      <c r="I18" s="297"/>
      <c r="J18" s="196"/>
      <c r="K18" s="299" t="s">
        <v>0</v>
      </c>
      <c r="L18" s="104"/>
      <c r="M18" s="192" t="str">
        <f>UPPER(IF(OR(L18="a",L18="as"),K16,IF(OR(L18="b",L18="bs"),K20,)))</f>
        <v/>
      </c>
      <c r="N18" s="205"/>
      <c r="O18" s="198"/>
      <c r="P18" s="198"/>
      <c r="Q18" s="99"/>
      <c r="R18" s="100"/>
      <c r="S18" s="101"/>
      <c r="T18" s="101"/>
      <c r="U18" s="101"/>
      <c r="V18" s="101"/>
      <c r="W18" s="101"/>
      <c r="X18" s="101"/>
      <c r="Y18" s="279"/>
      <c r="Z18" s="279"/>
      <c r="AA18" s="279" t="s">
        <v>69</v>
      </c>
      <c r="AB18" s="273">
        <v>90</v>
      </c>
      <c r="AC18" s="273">
        <v>60</v>
      </c>
      <c r="AD18" s="273">
        <v>40</v>
      </c>
      <c r="AE18" s="273">
        <v>25</v>
      </c>
      <c r="AF18" s="273">
        <v>15</v>
      </c>
      <c r="AG18" s="273">
        <v>8</v>
      </c>
      <c r="AH18" s="273">
        <v>4</v>
      </c>
      <c r="AI18" s="265"/>
      <c r="AJ18" s="265"/>
      <c r="AK18" s="265"/>
      <c r="AL18" s="101"/>
      <c r="AM18" s="101"/>
      <c r="AN18" s="101"/>
      <c r="AO18" s="101"/>
      <c r="AP18" s="101"/>
      <c r="AQ18" s="101"/>
      <c r="AR18" s="101"/>
      <c r="AS18" s="101"/>
    </row>
    <row r="19" spans="1:45" s="34" customFormat="1" ht="12.9" customHeight="1" x14ac:dyDescent="0.25">
      <c r="A19" s="102">
        <v>7</v>
      </c>
      <c r="B19" s="182" t="str">
        <f>IF($E19="","",VLOOKUP($E19,#REF!,14))</f>
        <v/>
      </c>
      <c r="C19" s="183" t="str">
        <f>IF($E19="","",VLOOKUP($E19,#REF!,15))</f>
        <v/>
      </c>
      <c r="D19" s="183" t="str">
        <f>IF($E19="","",VLOOKUP($E19,#REF!,5))</f>
        <v/>
      </c>
      <c r="E19" s="295"/>
      <c r="F19" s="234" t="str">
        <f>UPPER(IF($E19="","",VLOOKUP($E19,#REF!,2)))</f>
        <v/>
      </c>
      <c r="G19" s="234" t="str">
        <f>IF($E19="","",VLOOKUP($E19,#REF!,3))</f>
        <v/>
      </c>
      <c r="H19" s="234"/>
      <c r="I19" s="234" t="str">
        <f>IF($E19="","",VLOOKUP($E19,#REF!,4))</f>
        <v/>
      </c>
      <c r="J19" s="186"/>
      <c r="K19" s="187"/>
      <c r="L19" s="199"/>
      <c r="M19" s="187"/>
      <c r="N19" s="198"/>
      <c r="O19" s="198"/>
      <c r="P19" s="198"/>
      <c r="Q19" s="99"/>
      <c r="R19" s="100"/>
      <c r="S19" s="101"/>
      <c r="T19" s="101"/>
      <c r="U19" s="101"/>
      <c r="V19" s="101"/>
      <c r="W19" s="101"/>
      <c r="X19" s="101"/>
      <c r="Y19" s="279"/>
      <c r="Z19" s="279"/>
      <c r="AA19" s="279" t="s">
        <v>70</v>
      </c>
      <c r="AB19" s="273">
        <v>60</v>
      </c>
      <c r="AC19" s="273">
        <v>40</v>
      </c>
      <c r="AD19" s="273">
        <v>25</v>
      </c>
      <c r="AE19" s="273">
        <v>15</v>
      </c>
      <c r="AF19" s="273">
        <v>8</v>
      </c>
      <c r="AG19" s="273">
        <v>4</v>
      </c>
      <c r="AH19" s="273">
        <v>2</v>
      </c>
      <c r="AI19" s="265"/>
      <c r="AJ19" s="265"/>
      <c r="AK19" s="265"/>
      <c r="AL19" s="101"/>
      <c r="AM19" s="101"/>
      <c r="AN19" s="101"/>
      <c r="AO19" s="101"/>
      <c r="AP19" s="101"/>
      <c r="AQ19" s="101"/>
      <c r="AR19" s="101"/>
      <c r="AS19" s="101"/>
    </row>
    <row r="20" spans="1:45" s="34" customFormat="1" ht="12.9" customHeight="1" x14ac:dyDescent="0.25">
      <c r="A20" s="102"/>
      <c r="B20" s="188"/>
      <c r="C20" s="189"/>
      <c r="D20" s="189"/>
      <c r="E20" s="131"/>
      <c r="F20" s="190"/>
      <c r="G20" s="190"/>
      <c r="H20" s="191"/>
      <c r="I20" s="299" t="s">
        <v>0</v>
      </c>
      <c r="J20" s="103"/>
      <c r="K20" s="317" t="s">
        <v>101</v>
      </c>
      <c r="L20" s="201"/>
      <c r="M20" s="187"/>
      <c r="N20" s="198"/>
      <c r="O20" s="198"/>
      <c r="P20" s="198"/>
      <c r="Q20" s="99"/>
      <c r="R20" s="100"/>
      <c r="S20" s="101"/>
      <c r="T20" s="101"/>
      <c r="U20" s="101"/>
      <c r="V20" s="101"/>
      <c r="W20" s="101"/>
      <c r="X20" s="101"/>
      <c r="Y20" s="279"/>
      <c r="Z20" s="279"/>
      <c r="AA20" s="279" t="s">
        <v>71</v>
      </c>
      <c r="AB20" s="273">
        <v>40</v>
      </c>
      <c r="AC20" s="273">
        <v>25</v>
      </c>
      <c r="AD20" s="273">
        <v>15</v>
      </c>
      <c r="AE20" s="273">
        <v>8</v>
      </c>
      <c r="AF20" s="273">
        <v>4</v>
      </c>
      <c r="AG20" s="273">
        <v>2</v>
      </c>
      <c r="AH20" s="273">
        <v>1</v>
      </c>
      <c r="AI20" s="265"/>
      <c r="AJ20" s="265"/>
      <c r="AK20" s="265"/>
      <c r="AL20" s="101"/>
      <c r="AM20" s="101"/>
      <c r="AN20" s="101"/>
      <c r="AO20" s="101"/>
      <c r="AP20" s="101"/>
      <c r="AQ20" s="101"/>
      <c r="AR20" s="101"/>
      <c r="AS20" s="101"/>
    </row>
    <row r="21" spans="1:45" s="34" customFormat="1" ht="12.9" customHeight="1" x14ac:dyDescent="0.25">
      <c r="A21" s="236">
        <v>8</v>
      </c>
      <c r="B21" s="182" t="str">
        <f>IF($E21="","",VLOOKUP($E21,#REF!,14))</f>
        <v/>
      </c>
      <c r="C21" s="183" t="str">
        <f>IF($E21="","",VLOOKUP($E21,#REF!,15))</f>
        <v/>
      </c>
      <c r="D21" s="183" t="str">
        <f>IF($E21="","",VLOOKUP($E21,#REF!,5))</f>
        <v/>
      </c>
      <c r="E21" s="184"/>
      <c r="F21" s="317" t="s">
        <v>101</v>
      </c>
      <c r="G21" s="235" t="str">
        <f>IF($E21="","",VLOOKUP($E21,#REF!,3))</f>
        <v/>
      </c>
      <c r="H21" s="235"/>
      <c r="I21" s="235" t="str">
        <f>IF($E21="","",VLOOKUP($E21,#REF!,4))</f>
        <v/>
      </c>
      <c r="J21" s="202"/>
      <c r="K21" s="187"/>
      <c r="L21" s="187"/>
      <c r="M21" s="187"/>
      <c r="N21" s="198"/>
      <c r="O21" s="198"/>
      <c r="P21" s="198"/>
      <c r="Q21" s="99"/>
      <c r="R21" s="100"/>
      <c r="S21" s="101"/>
      <c r="T21" s="101"/>
      <c r="U21" s="101"/>
      <c r="V21" s="101"/>
      <c r="W21" s="101"/>
      <c r="X21" s="101"/>
      <c r="Y21" s="279"/>
      <c r="Z21" s="279"/>
      <c r="AA21" s="279" t="s">
        <v>72</v>
      </c>
      <c r="AB21" s="273">
        <v>25</v>
      </c>
      <c r="AC21" s="273">
        <v>15</v>
      </c>
      <c r="AD21" s="273">
        <v>10</v>
      </c>
      <c r="AE21" s="273">
        <v>6</v>
      </c>
      <c r="AF21" s="273">
        <v>3</v>
      </c>
      <c r="AG21" s="273">
        <v>1</v>
      </c>
      <c r="AH21" s="273">
        <v>0</v>
      </c>
      <c r="AI21" s="265"/>
      <c r="AJ21" s="265"/>
      <c r="AK21" s="265"/>
      <c r="AL21" s="101"/>
      <c r="AM21" s="101"/>
      <c r="AN21" s="101"/>
      <c r="AO21" s="101"/>
      <c r="AP21" s="101"/>
      <c r="AQ21" s="101"/>
      <c r="AR21" s="101"/>
      <c r="AS21" s="101"/>
    </row>
    <row r="22" spans="1:45" s="34" customFormat="1" ht="9.6" customHeight="1" x14ac:dyDescent="0.25">
      <c r="A22" s="217"/>
      <c r="B22" s="97"/>
      <c r="C22" s="97"/>
      <c r="D22" s="97"/>
      <c r="E22" s="131"/>
      <c r="F22" s="97"/>
      <c r="G22" s="97"/>
      <c r="H22" s="97"/>
      <c r="I22" s="97"/>
      <c r="J22" s="131"/>
      <c r="K22" s="97"/>
      <c r="L22" s="97"/>
      <c r="M22" s="97"/>
      <c r="N22" s="99"/>
      <c r="O22" s="99"/>
      <c r="P22" s="99"/>
      <c r="Q22" s="99"/>
      <c r="R22" s="100"/>
      <c r="S22" s="101"/>
      <c r="T22" s="101"/>
      <c r="U22" s="101"/>
      <c r="V22" s="101"/>
      <c r="W22" s="101"/>
      <c r="X22" s="101"/>
      <c r="Y22" s="279"/>
      <c r="Z22" s="279"/>
      <c r="AA22" s="279" t="s">
        <v>73</v>
      </c>
      <c r="AB22" s="273">
        <v>15</v>
      </c>
      <c r="AC22" s="273">
        <v>10</v>
      </c>
      <c r="AD22" s="273">
        <v>6</v>
      </c>
      <c r="AE22" s="273">
        <v>3</v>
      </c>
      <c r="AF22" s="273">
        <v>1</v>
      </c>
      <c r="AG22" s="273">
        <v>0</v>
      </c>
      <c r="AH22" s="273">
        <v>0</v>
      </c>
      <c r="AI22" s="265"/>
      <c r="AJ22" s="265"/>
      <c r="AK22" s="265"/>
      <c r="AL22" s="101"/>
      <c r="AM22" s="101"/>
      <c r="AN22" s="101"/>
      <c r="AO22" s="101"/>
      <c r="AP22" s="101"/>
      <c r="AQ22" s="101"/>
      <c r="AR22" s="101"/>
      <c r="AS22" s="101"/>
    </row>
    <row r="23" spans="1:45" s="34" customFormat="1" ht="9.6" customHeight="1" x14ac:dyDescent="0.25">
      <c r="A23" s="132"/>
      <c r="B23" s="131"/>
      <c r="C23" s="131"/>
      <c r="D23" s="131"/>
      <c r="E23" s="131"/>
      <c r="F23" s="97"/>
      <c r="G23" s="97"/>
      <c r="H23" s="101"/>
      <c r="I23" s="207"/>
      <c r="J23" s="131"/>
      <c r="K23" s="97"/>
      <c r="L23" s="97"/>
      <c r="M23" s="97"/>
      <c r="N23" s="99"/>
      <c r="O23" s="99"/>
      <c r="P23" s="99"/>
      <c r="Q23" s="99"/>
      <c r="R23" s="100"/>
      <c r="S23" s="101"/>
      <c r="T23" s="101"/>
      <c r="U23" s="101"/>
      <c r="V23" s="101"/>
      <c r="W23" s="101"/>
      <c r="X23" s="101"/>
      <c r="Y23" s="279"/>
      <c r="Z23" s="279"/>
      <c r="AA23" s="279" t="s">
        <v>74</v>
      </c>
      <c r="AB23" s="273">
        <v>10</v>
      </c>
      <c r="AC23" s="273">
        <v>6</v>
      </c>
      <c r="AD23" s="273">
        <v>3</v>
      </c>
      <c r="AE23" s="273">
        <v>1</v>
      </c>
      <c r="AF23" s="273">
        <v>0</v>
      </c>
      <c r="AG23" s="273">
        <v>0</v>
      </c>
      <c r="AH23" s="273">
        <v>0</v>
      </c>
      <c r="AI23" s="265"/>
      <c r="AJ23" s="265"/>
      <c r="AK23" s="265"/>
      <c r="AL23" s="101"/>
      <c r="AM23" s="101"/>
      <c r="AN23" s="101"/>
      <c r="AO23" s="101"/>
      <c r="AP23" s="101"/>
      <c r="AQ23" s="101"/>
      <c r="AR23" s="101"/>
      <c r="AS23" s="101"/>
    </row>
    <row r="24" spans="1:45" s="34" customFormat="1" ht="9.6" customHeight="1" x14ac:dyDescent="0.25">
      <c r="A24" s="132"/>
      <c r="B24" s="97"/>
      <c r="C24" s="97"/>
      <c r="D24" s="97"/>
      <c r="E24" s="131"/>
      <c r="F24" s="97"/>
      <c r="G24" s="97"/>
      <c r="H24" s="97"/>
      <c r="I24" s="97"/>
      <c r="J24" s="131"/>
      <c r="K24" s="97"/>
      <c r="L24" s="208"/>
      <c r="M24" s="97"/>
      <c r="N24" s="99"/>
      <c r="O24" s="99"/>
      <c r="P24" s="99"/>
      <c r="Q24" s="99"/>
      <c r="R24" s="100"/>
      <c r="S24" s="101"/>
      <c r="T24" s="101"/>
      <c r="U24" s="101"/>
      <c r="V24" s="101"/>
      <c r="W24" s="101"/>
      <c r="X24" s="101"/>
      <c r="Y24" s="279"/>
      <c r="Z24" s="279"/>
      <c r="AA24" s="279" t="s">
        <v>75</v>
      </c>
      <c r="AB24" s="273">
        <v>6</v>
      </c>
      <c r="AC24" s="273">
        <v>3</v>
      </c>
      <c r="AD24" s="273">
        <v>1</v>
      </c>
      <c r="AE24" s="273">
        <v>0</v>
      </c>
      <c r="AF24" s="273">
        <v>0</v>
      </c>
      <c r="AG24" s="273">
        <v>0</v>
      </c>
      <c r="AH24" s="273">
        <v>0</v>
      </c>
      <c r="AI24" s="265"/>
      <c r="AJ24" s="265"/>
      <c r="AK24" s="265"/>
      <c r="AL24" s="101"/>
      <c r="AM24" s="101"/>
      <c r="AN24" s="101"/>
      <c r="AO24" s="101"/>
      <c r="AP24" s="101"/>
      <c r="AQ24" s="101"/>
      <c r="AR24" s="101"/>
      <c r="AS24" s="101"/>
    </row>
    <row r="25" spans="1:45" s="34" customFormat="1" ht="9.6" customHeight="1" x14ac:dyDescent="0.25">
      <c r="A25" s="132"/>
      <c r="B25" s="131"/>
      <c r="C25" s="131"/>
      <c r="D25" s="131"/>
      <c r="E25" s="131"/>
      <c r="F25" s="97"/>
      <c r="G25" s="97"/>
      <c r="H25" s="101"/>
      <c r="I25" s="97"/>
      <c r="J25" s="131"/>
      <c r="K25" s="207"/>
      <c r="L25" s="131"/>
      <c r="M25" s="97"/>
      <c r="N25" s="99"/>
      <c r="O25" s="99"/>
      <c r="P25" s="99"/>
      <c r="Q25" s="99"/>
      <c r="R25" s="100"/>
      <c r="S25" s="101"/>
      <c r="T25" s="101"/>
      <c r="U25" s="101"/>
      <c r="V25" s="101"/>
      <c r="W25" s="101"/>
      <c r="X25" s="101"/>
      <c r="Y25" s="279"/>
      <c r="Z25" s="279"/>
      <c r="AA25" s="279" t="s">
        <v>80</v>
      </c>
      <c r="AB25" s="273">
        <v>3</v>
      </c>
      <c r="AC25" s="273">
        <v>2</v>
      </c>
      <c r="AD25" s="273">
        <v>1</v>
      </c>
      <c r="AE25" s="273">
        <v>0</v>
      </c>
      <c r="AF25" s="273">
        <v>0</v>
      </c>
      <c r="AG25" s="273">
        <v>0</v>
      </c>
      <c r="AH25" s="273">
        <v>0</v>
      </c>
      <c r="AI25" s="265"/>
      <c r="AJ25" s="265"/>
      <c r="AK25" s="265"/>
      <c r="AL25" s="101"/>
      <c r="AM25" s="101"/>
      <c r="AN25" s="101"/>
      <c r="AO25" s="101"/>
      <c r="AP25" s="101"/>
      <c r="AQ25" s="101"/>
      <c r="AR25" s="101"/>
      <c r="AS25" s="101"/>
    </row>
    <row r="26" spans="1:45" s="34" customFormat="1" ht="9.6" customHeight="1" x14ac:dyDescent="0.25">
      <c r="A26" s="132"/>
      <c r="B26" s="97"/>
      <c r="C26" s="97"/>
      <c r="D26" s="97"/>
      <c r="E26" s="131"/>
      <c r="F26" s="97"/>
      <c r="G26" s="97"/>
      <c r="H26" s="97"/>
      <c r="I26" s="97"/>
      <c r="J26" s="131"/>
      <c r="K26" s="97"/>
      <c r="L26" s="97"/>
      <c r="M26" s="97"/>
      <c r="N26" s="99"/>
      <c r="O26" s="99"/>
      <c r="P26" s="99"/>
      <c r="Q26" s="99"/>
      <c r="R26" s="100"/>
      <c r="S26" s="105"/>
      <c r="T26" s="101"/>
      <c r="U26" s="101"/>
      <c r="V26" s="101"/>
      <c r="W26" s="101"/>
      <c r="X26" s="101"/>
      <c r="Y26"/>
      <c r="Z26"/>
      <c r="AA26"/>
      <c r="AB26"/>
      <c r="AC26"/>
      <c r="AD26"/>
      <c r="AE26"/>
      <c r="AF26"/>
      <c r="AG26"/>
      <c r="AH26"/>
      <c r="AI26" s="265"/>
      <c r="AJ26" s="265"/>
      <c r="AK26" s="265"/>
      <c r="AL26" s="101"/>
      <c r="AM26" s="101"/>
      <c r="AN26" s="101"/>
      <c r="AO26" s="101"/>
      <c r="AP26" s="101"/>
      <c r="AQ26" s="101"/>
      <c r="AR26" s="101"/>
      <c r="AS26" s="101"/>
    </row>
    <row r="27" spans="1:45" s="34" customFormat="1" ht="9.6" customHeight="1" x14ac:dyDescent="0.25">
      <c r="A27" s="132"/>
      <c r="B27" s="131"/>
      <c r="C27" s="131"/>
      <c r="D27" s="131"/>
      <c r="E27" s="131"/>
      <c r="F27" s="97"/>
      <c r="G27" s="97"/>
      <c r="H27" s="101"/>
      <c r="I27" s="207"/>
      <c r="J27" s="131"/>
      <c r="K27" s="97"/>
      <c r="L27" s="97"/>
      <c r="M27" s="97"/>
      <c r="N27" s="99"/>
      <c r="O27" s="99"/>
      <c r="P27" s="99"/>
      <c r="Q27" s="99"/>
      <c r="R27" s="100"/>
      <c r="S27" s="101"/>
      <c r="T27" s="101"/>
      <c r="U27" s="101"/>
      <c r="V27" s="101"/>
      <c r="W27" s="101"/>
      <c r="X27" s="101"/>
      <c r="Y27"/>
      <c r="Z27"/>
      <c r="AA27"/>
      <c r="AB27"/>
      <c r="AC27"/>
      <c r="AD27"/>
      <c r="AE27"/>
      <c r="AF27"/>
      <c r="AG27"/>
      <c r="AH27"/>
      <c r="AI27" s="265"/>
      <c r="AJ27" s="265"/>
      <c r="AK27" s="265"/>
      <c r="AL27" s="101"/>
      <c r="AM27" s="101"/>
      <c r="AN27" s="101"/>
      <c r="AO27" s="101"/>
      <c r="AP27" s="101"/>
      <c r="AQ27" s="101"/>
      <c r="AR27" s="101"/>
      <c r="AS27" s="101"/>
    </row>
    <row r="28" spans="1:45" s="34" customFormat="1" ht="9.6" customHeight="1" x14ac:dyDescent="0.25">
      <c r="A28" s="132"/>
      <c r="B28" s="97"/>
      <c r="C28" s="97"/>
      <c r="D28" s="97"/>
      <c r="E28" s="131"/>
      <c r="F28" s="97"/>
      <c r="G28" s="97"/>
      <c r="H28" s="97"/>
      <c r="I28" s="97"/>
      <c r="J28" s="131"/>
      <c r="K28" s="97"/>
      <c r="L28" s="97"/>
      <c r="M28" s="97"/>
      <c r="N28" s="99"/>
      <c r="O28" s="99"/>
      <c r="P28" s="99"/>
      <c r="Q28" s="99"/>
      <c r="R28" s="100"/>
      <c r="S28" s="101"/>
      <c r="T28" s="101"/>
      <c r="U28" s="101"/>
      <c r="V28" s="101"/>
      <c r="W28" s="101"/>
      <c r="X28" s="101"/>
      <c r="Y28" s="101"/>
      <c r="Z28" s="101"/>
      <c r="AA28" s="101"/>
      <c r="AB28" s="101"/>
      <c r="AC28" s="101"/>
      <c r="AD28" s="101"/>
      <c r="AE28" s="101"/>
      <c r="AF28" s="101"/>
      <c r="AG28" s="101"/>
      <c r="AH28" s="101"/>
      <c r="AI28" s="290"/>
      <c r="AJ28" s="290"/>
      <c r="AK28" s="290"/>
      <c r="AL28" s="101"/>
      <c r="AM28" s="101"/>
      <c r="AN28" s="101"/>
      <c r="AO28" s="101"/>
      <c r="AP28" s="101"/>
      <c r="AQ28" s="101"/>
      <c r="AR28" s="101"/>
      <c r="AS28" s="101"/>
    </row>
    <row r="29" spans="1:45" s="34" customFormat="1" ht="9.6" customHeight="1" x14ac:dyDescent="0.25">
      <c r="A29" s="132"/>
      <c r="B29" s="131"/>
      <c r="C29" s="131"/>
      <c r="D29" s="131"/>
      <c r="E29" s="131"/>
      <c r="F29" s="97"/>
      <c r="G29" s="97"/>
      <c r="H29" s="101"/>
      <c r="I29" s="97"/>
      <c r="J29" s="131"/>
      <c r="K29" s="97"/>
      <c r="L29" s="97"/>
      <c r="M29" s="207"/>
      <c r="N29" s="131"/>
      <c r="O29" s="97"/>
      <c r="P29" s="99"/>
      <c r="Q29" s="99"/>
      <c r="R29" s="100"/>
      <c r="S29" s="101"/>
      <c r="T29" s="101"/>
      <c r="U29" s="101"/>
      <c r="V29" s="101"/>
      <c r="W29" s="101"/>
      <c r="X29" s="101"/>
      <c r="Y29" s="101"/>
      <c r="Z29" s="101"/>
      <c r="AA29" s="101"/>
      <c r="AB29" s="101"/>
      <c r="AC29" s="101"/>
      <c r="AD29" s="101"/>
      <c r="AE29" s="101"/>
      <c r="AF29" s="101"/>
      <c r="AG29" s="101"/>
      <c r="AH29" s="101"/>
      <c r="AI29" s="290"/>
      <c r="AJ29" s="290"/>
      <c r="AK29" s="290"/>
      <c r="AL29" s="101"/>
      <c r="AM29" s="101"/>
      <c r="AN29" s="101"/>
      <c r="AO29" s="101"/>
      <c r="AP29" s="101"/>
      <c r="AQ29" s="101"/>
      <c r="AR29" s="101"/>
      <c r="AS29" s="101"/>
    </row>
    <row r="30" spans="1:45" s="34" customFormat="1" ht="9.6" customHeight="1" x14ac:dyDescent="0.25">
      <c r="A30" s="132"/>
      <c r="B30" s="97"/>
      <c r="C30" s="97"/>
      <c r="D30" s="97"/>
      <c r="E30" s="131"/>
      <c r="F30" s="97"/>
      <c r="G30" s="97"/>
      <c r="H30" s="97"/>
      <c r="I30" s="97"/>
      <c r="J30" s="131"/>
      <c r="K30" s="97"/>
      <c r="L30" s="97"/>
      <c r="M30" s="97"/>
      <c r="N30" s="99"/>
      <c r="O30" s="97"/>
      <c r="P30" s="99"/>
      <c r="Q30" s="99"/>
      <c r="R30" s="100"/>
      <c r="S30" s="101"/>
      <c r="T30" s="101"/>
      <c r="U30" s="101"/>
      <c r="V30" s="101"/>
      <c r="W30" s="101"/>
      <c r="X30" s="101"/>
      <c r="Y30" s="101"/>
      <c r="Z30" s="101"/>
      <c r="AA30" s="101"/>
      <c r="AB30" s="101"/>
      <c r="AC30" s="101"/>
      <c r="AD30" s="101"/>
      <c r="AE30" s="101"/>
      <c r="AF30" s="101"/>
      <c r="AG30" s="101"/>
      <c r="AH30" s="101"/>
      <c r="AI30" s="290"/>
      <c r="AJ30" s="290"/>
      <c r="AK30" s="290"/>
      <c r="AL30" s="101"/>
      <c r="AM30" s="101"/>
      <c r="AN30" s="101"/>
      <c r="AO30" s="101"/>
      <c r="AP30" s="101"/>
      <c r="AQ30" s="101"/>
      <c r="AR30" s="101"/>
      <c r="AS30" s="101"/>
    </row>
    <row r="31" spans="1:45" s="34" customFormat="1" ht="9.6" customHeight="1" x14ac:dyDescent="0.25">
      <c r="A31" s="132"/>
      <c r="B31" s="131"/>
      <c r="C31" s="131"/>
      <c r="D31" s="131"/>
      <c r="E31" s="131"/>
      <c r="F31" s="97"/>
      <c r="G31" s="97"/>
      <c r="H31" s="101"/>
      <c r="I31" s="207"/>
      <c r="J31" s="131"/>
      <c r="K31" s="97"/>
      <c r="L31" s="97"/>
      <c r="M31" s="97"/>
      <c r="N31" s="99"/>
      <c r="O31" s="99"/>
      <c r="P31" s="99"/>
      <c r="Q31" s="99"/>
      <c r="R31" s="100"/>
      <c r="S31" s="101"/>
      <c r="T31" s="101"/>
      <c r="U31" s="101"/>
      <c r="V31" s="101"/>
      <c r="W31" s="101"/>
      <c r="X31" s="101"/>
      <c r="Y31" s="101"/>
      <c r="Z31" s="101"/>
      <c r="AA31" s="101"/>
      <c r="AB31" s="101"/>
      <c r="AC31" s="101"/>
      <c r="AD31" s="101"/>
      <c r="AE31" s="101"/>
      <c r="AF31" s="101"/>
      <c r="AG31" s="101"/>
      <c r="AH31" s="101"/>
      <c r="AI31" s="290"/>
      <c r="AJ31" s="290"/>
      <c r="AK31" s="290"/>
      <c r="AL31" s="101"/>
      <c r="AM31" s="101"/>
      <c r="AN31" s="101"/>
      <c r="AO31" s="101"/>
      <c r="AP31" s="101"/>
      <c r="AQ31" s="101"/>
      <c r="AR31" s="101"/>
      <c r="AS31" s="101"/>
    </row>
    <row r="32" spans="1:45" s="34" customFormat="1" ht="9.6" customHeight="1" x14ac:dyDescent="0.25">
      <c r="A32" s="132"/>
      <c r="B32" s="97"/>
      <c r="C32" s="97"/>
      <c r="D32" s="97"/>
      <c r="E32" s="131"/>
      <c r="F32" s="97"/>
      <c r="G32" s="97"/>
      <c r="H32" s="97"/>
      <c r="I32" s="97"/>
      <c r="J32" s="131"/>
      <c r="K32" s="97"/>
      <c r="L32" s="208"/>
      <c r="M32" s="97"/>
      <c r="N32" s="99"/>
      <c r="O32" s="99"/>
      <c r="P32" s="99"/>
      <c r="Q32" s="99"/>
      <c r="R32" s="100"/>
      <c r="S32" s="101"/>
      <c r="T32" s="101"/>
      <c r="U32" s="101"/>
      <c r="V32" s="101"/>
      <c r="W32" s="101"/>
      <c r="X32" s="101"/>
      <c r="Y32" s="101"/>
      <c r="Z32" s="101"/>
      <c r="AA32" s="101"/>
      <c r="AB32" s="101"/>
      <c r="AC32" s="101"/>
      <c r="AD32" s="101"/>
      <c r="AE32" s="101"/>
      <c r="AF32" s="101"/>
      <c r="AG32" s="101"/>
      <c r="AH32" s="101"/>
      <c r="AI32" s="290"/>
      <c r="AJ32" s="290"/>
      <c r="AK32" s="290"/>
      <c r="AL32" s="101"/>
      <c r="AM32" s="101"/>
      <c r="AN32" s="101"/>
      <c r="AO32" s="101"/>
      <c r="AP32" s="101"/>
      <c r="AQ32" s="101"/>
      <c r="AR32" s="101"/>
      <c r="AS32" s="101"/>
    </row>
    <row r="33" spans="1:45" s="34" customFormat="1" ht="9.6" customHeight="1" x14ac:dyDescent="0.25">
      <c r="A33" s="132"/>
      <c r="B33" s="131"/>
      <c r="C33" s="131"/>
      <c r="D33" s="131"/>
      <c r="E33" s="131"/>
      <c r="F33" s="97"/>
      <c r="G33" s="97"/>
      <c r="H33" s="101"/>
      <c r="I33" s="97"/>
      <c r="J33" s="131"/>
      <c r="K33" s="207"/>
      <c r="L33" s="131"/>
      <c r="M33" s="97"/>
      <c r="N33" s="99"/>
      <c r="O33" s="99"/>
      <c r="P33" s="99"/>
      <c r="Q33" s="99"/>
      <c r="R33" s="100"/>
      <c r="S33" s="101"/>
      <c r="T33" s="101"/>
      <c r="U33" s="101"/>
      <c r="V33" s="101"/>
      <c r="W33" s="101"/>
      <c r="X33" s="101"/>
      <c r="Y33" s="101"/>
      <c r="Z33" s="101"/>
      <c r="AA33" s="101"/>
      <c r="AB33" s="101"/>
      <c r="AC33" s="101"/>
      <c r="AD33" s="101"/>
      <c r="AE33" s="101"/>
      <c r="AF33" s="101"/>
      <c r="AG33" s="101"/>
      <c r="AH33" s="101"/>
      <c r="AI33" s="290"/>
      <c r="AJ33" s="290"/>
      <c r="AK33" s="290"/>
      <c r="AL33" s="101"/>
      <c r="AM33" s="101"/>
      <c r="AN33" s="101"/>
      <c r="AO33" s="101"/>
      <c r="AP33" s="101"/>
      <c r="AQ33" s="101"/>
      <c r="AR33" s="101"/>
      <c r="AS33" s="101"/>
    </row>
    <row r="34" spans="1:45" s="34" customFormat="1" ht="9.6" customHeight="1" x14ac:dyDescent="0.25">
      <c r="A34" s="132"/>
      <c r="B34" s="97"/>
      <c r="C34" s="97"/>
      <c r="D34" s="97"/>
      <c r="E34" s="131"/>
      <c r="F34" s="97"/>
      <c r="G34" s="97"/>
      <c r="H34" s="97"/>
      <c r="I34" s="97"/>
      <c r="J34" s="131"/>
      <c r="K34" s="97"/>
      <c r="L34" s="97"/>
      <c r="M34" s="97"/>
      <c r="N34" s="99"/>
      <c r="O34" s="99"/>
      <c r="P34" s="99"/>
      <c r="Q34" s="99"/>
      <c r="R34" s="100"/>
      <c r="S34" s="101"/>
      <c r="T34" s="101"/>
      <c r="U34" s="101"/>
      <c r="V34" s="101"/>
      <c r="W34" s="101"/>
      <c r="X34" s="101"/>
      <c r="Y34" s="101"/>
      <c r="Z34" s="101"/>
      <c r="AA34" s="101"/>
      <c r="AB34" s="101"/>
      <c r="AC34" s="101"/>
      <c r="AD34" s="101"/>
      <c r="AE34" s="101"/>
      <c r="AF34" s="101"/>
      <c r="AG34" s="101"/>
      <c r="AH34" s="101"/>
      <c r="AI34" s="290"/>
      <c r="AJ34" s="290"/>
      <c r="AK34" s="290"/>
      <c r="AL34" s="101"/>
      <c r="AM34" s="101"/>
      <c r="AN34" s="101"/>
      <c r="AO34" s="101"/>
      <c r="AP34" s="101"/>
      <c r="AQ34" s="101"/>
      <c r="AR34" s="101"/>
      <c r="AS34" s="101"/>
    </row>
    <row r="35" spans="1:45" s="34" customFormat="1" ht="9.6" customHeight="1" x14ac:dyDescent="0.25">
      <c r="A35" s="132"/>
      <c r="B35" s="131"/>
      <c r="C35" s="131"/>
      <c r="D35" s="131"/>
      <c r="E35" s="131"/>
      <c r="F35" s="97"/>
      <c r="G35" s="97"/>
      <c r="H35" s="101"/>
      <c r="I35" s="207"/>
      <c r="J35" s="131"/>
      <c r="K35" s="97"/>
      <c r="L35" s="97"/>
      <c r="M35" s="97"/>
      <c r="N35" s="99"/>
      <c r="O35" s="99"/>
      <c r="P35" s="99"/>
      <c r="Q35" s="99"/>
      <c r="R35" s="100"/>
      <c r="S35" s="101"/>
      <c r="T35" s="101"/>
      <c r="U35" s="101"/>
      <c r="V35" s="101"/>
      <c r="W35" s="101"/>
      <c r="X35" s="101"/>
      <c r="Y35" s="101"/>
      <c r="Z35" s="101"/>
      <c r="AA35" s="101"/>
      <c r="AB35" s="101"/>
      <c r="AC35" s="101"/>
      <c r="AD35" s="101"/>
      <c r="AE35" s="101"/>
      <c r="AF35" s="101"/>
      <c r="AG35" s="101"/>
      <c r="AH35" s="101"/>
      <c r="AI35" s="290"/>
      <c r="AJ35" s="290"/>
      <c r="AK35" s="290"/>
      <c r="AL35" s="101"/>
      <c r="AM35" s="101"/>
      <c r="AN35" s="101"/>
      <c r="AO35" s="101"/>
      <c r="AP35" s="101"/>
      <c r="AQ35" s="101"/>
      <c r="AR35" s="101"/>
      <c r="AS35" s="101"/>
    </row>
    <row r="36" spans="1:45" s="34" customFormat="1" ht="9.6" customHeight="1" x14ac:dyDescent="0.25">
      <c r="A36" s="217"/>
      <c r="B36" s="97"/>
      <c r="C36" s="97"/>
      <c r="D36" s="97"/>
      <c r="E36" s="131"/>
      <c r="F36" s="97"/>
      <c r="G36" s="97"/>
      <c r="H36" s="97"/>
      <c r="I36" s="97"/>
      <c r="J36" s="131"/>
      <c r="K36" s="97"/>
      <c r="L36" s="97"/>
      <c r="M36" s="97"/>
      <c r="N36" s="97"/>
      <c r="O36" s="97"/>
      <c r="P36" s="97"/>
      <c r="Q36" s="99"/>
      <c r="R36" s="100"/>
      <c r="S36" s="101"/>
      <c r="T36" s="101"/>
      <c r="U36" s="101"/>
      <c r="V36" s="101"/>
      <c r="W36" s="101"/>
      <c r="X36" s="101"/>
      <c r="Y36" s="101"/>
      <c r="Z36" s="101"/>
      <c r="AA36" s="101"/>
      <c r="AB36" s="101"/>
      <c r="AC36" s="101"/>
      <c r="AD36" s="101"/>
      <c r="AE36" s="101"/>
      <c r="AF36" s="101"/>
      <c r="AG36" s="101"/>
      <c r="AH36" s="101"/>
      <c r="AI36" s="290"/>
      <c r="AJ36" s="290"/>
      <c r="AK36" s="290"/>
      <c r="AL36" s="101"/>
      <c r="AM36" s="101"/>
      <c r="AN36" s="101"/>
      <c r="AO36" s="101"/>
      <c r="AP36" s="101"/>
      <c r="AQ36" s="101"/>
      <c r="AR36" s="101"/>
      <c r="AS36" s="101"/>
    </row>
    <row r="37" spans="1:45" s="34" customFormat="1" ht="9.6" customHeight="1" x14ac:dyDescent="0.25">
      <c r="A37" s="132"/>
      <c r="B37" s="131"/>
      <c r="C37" s="131"/>
      <c r="D37" s="131"/>
      <c r="E37" s="131"/>
      <c r="F37" s="203"/>
      <c r="G37" s="203"/>
      <c r="H37" s="206"/>
      <c r="I37" s="187"/>
      <c r="J37" s="196"/>
      <c r="K37" s="187"/>
      <c r="L37" s="187"/>
      <c r="M37" s="187"/>
      <c r="N37" s="198"/>
      <c r="O37" s="198"/>
      <c r="P37" s="198"/>
      <c r="Q37" s="99"/>
      <c r="R37" s="100"/>
      <c r="S37" s="101"/>
      <c r="T37" s="101"/>
      <c r="U37" s="101"/>
      <c r="V37" s="101"/>
      <c r="W37" s="101"/>
      <c r="X37" s="101"/>
      <c r="Y37" s="101"/>
      <c r="Z37" s="101"/>
      <c r="AA37" s="101"/>
      <c r="AB37" s="101"/>
      <c r="AC37" s="101"/>
      <c r="AD37" s="101"/>
      <c r="AE37" s="101"/>
      <c r="AF37" s="101"/>
      <c r="AG37" s="101"/>
      <c r="AH37" s="101"/>
      <c r="AI37" s="290"/>
      <c r="AJ37" s="290"/>
      <c r="AK37" s="290"/>
      <c r="AL37" s="101"/>
      <c r="AM37" s="101"/>
      <c r="AN37" s="101"/>
      <c r="AO37" s="101"/>
      <c r="AP37" s="101"/>
      <c r="AQ37" s="101"/>
      <c r="AR37" s="101"/>
      <c r="AS37" s="101"/>
    </row>
    <row r="38" spans="1:45" s="34" customFormat="1" ht="9.6" customHeight="1" x14ac:dyDescent="0.25">
      <c r="A38" s="217"/>
      <c r="B38" s="97"/>
      <c r="C38" s="97"/>
      <c r="D38" s="97"/>
      <c r="E38" s="131"/>
      <c r="F38" s="97"/>
      <c r="G38" s="97"/>
      <c r="H38" s="97"/>
      <c r="I38" s="97"/>
      <c r="J38" s="131"/>
      <c r="K38" s="97"/>
      <c r="L38" s="97"/>
      <c r="M38" s="97"/>
      <c r="N38" s="99"/>
      <c r="O38" s="99"/>
      <c r="P38" s="99"/>
      <c r="Q38" s="99"/>
      <c r="R38" s="100"/>
      <c r="S38" s="101"/>
      <c r="T38" s="101"/>
      <c r="U38" s="101"/>
      <c r="V38" s="101"/>
      <c r="W38" s="101"/>
      <c r="X38" s="101"/>
      <c r="Y38" s="101"/>
      <c r="Z38" s="101"/>
      <c r="AA38" s="101"/>
      <c r="AB38" s="101"/>
      <c r="AC38" s="101"/>
      <c r="AD38" s="101"/>
      <c r="AE38" s="101"/>
      <c r="AF38" s="101"/>
      <c r="AG38" s="101"/>
      <c r="AH38" s="101"/>
      <c r="AI38" s="290"/>
      <c r="AJ38" s="290"/>
      <c r="AK38" s="290"/>
      <c r="AL38" s="101"/>
      <c r="AM38" s="101"/>
      <c r="AN38" s="101"/>
      <c r="AO38" s="101"/>
      <c r="AP38" s="101"/>
      <c r="AQ38" s="101"/>
      <c r="AR38" s="101"/>
      <c r="AS38" s="101"/>
    </row>
    <row r="39" spans="1:45" s="34" customFormat="1" ht="9.6" customHeight="1" x14ac:dyDescent="0.25">
      <c r="A39" s="132"/>
      <c r="B39" s="131"/>
      <c r="C39" s="131"/>
      <c r="D39" s="131"/>
      <c r="E39" s="131"/>
      <c r="F39" s="97"/>
      <c r="G39" s="97"/>
      <c r="H39" s="101"/>
      <c r="I39" s="207"/>
      <c r="J39" s="131"/>
      <c r="K39" s="97"/>
      <c r="L39" s="97"/>
      <c r="M39" s="97"/>
      <c r="N39" s="99"/>
      <c r="O39" s="99"/>
      <c r="P39" s="99"/>
      <c r="Q39" s="99"/>
      <c r="R39" s="100"/>
      <c r="S39" s="101"/>
      <c r="T39" s="101"/>
      <c r="U39" s="101"/>
      <c r="V39" s="101"/>
      <c r="W39" s="101"/>
      <c r="X39" s="101"/>
      <c r="Y39" s="101"/>
      <c r="Z39" s="101"/>
      <c r="AA39" s="101"/>
      <c r="AB39" s="101"/>
      <c r="AC39" s="101"/>
      <c r="AD39" s="101"/>
      <c r="AE39" s="101"/>
      <c r="AF39" s="101"/>
      <c r="AG39" s="101"/>
      <c r="AH39" s="101"/>
      <c r="AI39" s="290"/>
      <c r="AJ39" s="290"/>
      <c r="AK39" s="290"/>
      <c r="AL39" s="101"/>
      <c r="AM39" s="101"/>
      <c r="AN39" s="101"/>
      <c r="AO39" s="101"/>
      <c r="AP39" s="101"/>
      <c r="AQ39" s="101"/>
      <c r="AR39" s="101"/>
      <c r="AS39" s="101"/>
    </row>
    <row r="40" spans="1:45" s="34" customFormat="1" ht="9.6" customHeight="1" x14ac:dyDescent="0.25">
      <c r="A40" s="132"/>
      <c r="B40" s="97"/>
      <c r="C40" s="97"/>
      <c r="D40" s="97"/>
      <c r="E40" s="131"/>
      <c r="F40" s="97"/>
      <c r="G40" s="97"/>
      <c r="H40" s="97"/>
      <c r="I40" s="97"/>
      <c r="J40" s="131"/>
      <c r="K40" s="97"/>
      <c r="L40" s="208"/>
      <c r="M40" s="97"/>
      <c r="N40" s="99"/>
      <c r="O40" s="99"/>
      <c r="P40" s="99"/>
      <c r="Q40" s="99"/>
      <c r="R40" s="100"/>
      <c r="S40" s="101"/>
      <c r="T40" s="101"/>
      <c r="U40" s="101"/>
      <c r="V40" s="101"/>
      <c r="W40" s="101"/>
      <c r="X40" s="101"/>
      <c r="Y40" s="101"/>
      <c r="Z40" s="101"/>
      <c r="AA40" s="101"/>
      <c r="AB40" s="101"/>
      <c r="AC40" s="101"/>
      <c r="AD40" s="101"/>
      <c r="AE40" s="101"/>
      <c r="AF40" s="101"/>
      <c r="AG40" s="101"/>
      <c r="AH40" s="101"/>
      <c r="AI40" s="290"/>
      <c r="AJ40" s="290"/>
      <c r="AK40" s="290"/>
      <c r="AL40" s="101"/>
      <c r="AM40" s="101"/>
      <c r="AN40" s="101"/>
      <c r="AO40" s="101"/>
      <c r="AP40" s="101"/>
      <c r="AQ40" s="101"/>
      <c r="AR40" s="101"/>
      <c r="AS40" s="101"/>
    </row>
    <row r="41" spans="1:45" s="34" customFormat="1" ht="9.6" customHeight="1" x14ac:dyDescent="0.25">
      <c r="A41" s="132"/>
      <c r="B41" s="131"/>
      <c r="C41" s="131"/>
      <c r="D41" s="131"/>
      <c r="E41" s="131"/>
      <c r="F41" s="97"/>
      <c r="G41" s="97"/>
      <c r="H41" s="101"/>
      <c r="I41" s="97"/>
      <c r="J41" s="131"/>
      <c r="K41" s="207"/>
      <c r="L41" s="131"/>
      <c r="M41" s="97"/>
      <c r="N41" s="99"/>
      <c r="O41" s="99"/>
      <c r="P41" s="99"/>
      <c r="Q41" s="99"/>
      <c r="R41" s="100"/>
      <c r="S41" s="101"/>
      <c r="T41" s="101"/>
      <c r="U41" s="101"/>
      <c r="V41" s="101"/>
      <c r="W41" s="101"/>
      <c r="X41" s="101"/>
      <c r="Y41" s="101"/>
      <c r="Z41" s="101"/>
      <c r="AA41" s="101"/>
      <c r="AB41" s="101"/>
      <c r="AC41" s="101"/>
      <c r="AD41" s="101"/>
      <c r="AE41" s="101"/>
      <c r="AF41" s="101"/>
      <c r="AG41" s="101"/>
      <c r="AH41" s="101"/>
      <c r="AI41" s="290"/>
      <c r="AJ41" s="290"/>
      <c r="AK41" s="290"/>
      <c r="AL41" s="101"/>
      <c r="AM41" s="101"/>
      <c r="AN41" s="101"/>
      <c r="AO41" s="101"/>
      <c r="AP41" s="101"/>
      <c r="AQ41" s="101"/>
      <c r="AR41" s="101"/>
      <c r="AS41" s="101"/>
    </row>
    <row r="42" spans="1:45" s="34" customFormat="1" ht="9.6" customHeight="1" x14ac:dyDescent="0.25">
      <c r="A42" s="132"/>
      <c r="B42" s="97"/>
      <c r="C42" s="97"/>
      <c r="D42" s="97"/>
      <c r="E42" s="131"/>
      <c r="F42" s="97"/>
      <c r="G42" s="97"/>
      <c r="H42" s="97"/>
      <c r="I42" s="97"/>
      <c r="J42" s="131"/>
      <c r="K42" s="97"/>
      <c r="L42" s="97"/>
      <c r="M42" s="97"/>
      <c r="N42" s="99"/>
      <c r="O42" s="99"/>
      <c r="P42" s="99"/>
      <c r="Q42" s="99"/>
      <c r="R42" s="100"/>
      <c r="S42" s="105"/>
      <c r="T42" s="101"/>
      <c r="U42" s="101"/>
      <c r="V42" s="101"/>
      <c r="W42" s="101"/>
      <c r="X42" s="101"/>
      <c r="Y42" s="101"/>
      <c r="Z42" s="101"/>
      <c r="AA42" s="101"/>
      <c r="AB42" s="101"/>
      <c r="AC42" s="101"/>
      <c r="AD42" s="101"/>
      <c r="AE42" s="101"/>
      <c r="AF42" s="101"/>
      <c r="AG42" s="101"/>
      <c r="AH42" s="101"/>
      <c r="AI42" s="290"/>
      <c r="AJ42" s="290"/>
      <c r="AK42" s="290"/>
      <c r="AL42" s="101"/>
      <c r="AM42" s="101"/>
      <c r="AN42" s="101"/>
      <c r="AO42" s="101"/>
      <c r="AP42" s="101"/>
      <c r="AQ42" s="101"/>
      <c r="AR42" s="101"/>
      <c r="AS42" s="101"/>
    </row>
    <row r="43" spans="1:45" s="34" customFormat="1" ht="9.6" customHeight="1" x14ac:dyDescent="0.25">
      <c r="A43" s="132"/>
      <c r="B43" s="131"/>
      <c r="C43" s="131"/>
      <c r="D43" s="131"/>
      <c r="E43" s="131"/>
      <c r="F43" s="97"/>
      <c r="G43" s="97"/>
      <c r="H43" s="101"/>
      <c r="I43" s="207"/>
      <c r="J43" s="131"/>
      <c r="K43" s="97"/>
      <c r="L43" s="97"/>
      <c r="M43" s="97"/>
      <c r="N43" s="99"/>
      <c r="O43" s="99"/>
      <c r="P43" s="99"/>
      <c r="Q43" s="99"/>
      <c r="R43" s="100"/>
      <c r="S43" s="101"/>
      <c r="T43" s="101"/>
      <c r="U43" s="101"/>
      <c r="V43" s="101"/>
      <c r="W43" s="101"/>
      <c r="X43" s="101"/>
      <c r="Y43" s="101"/>
      <c r="Z43" s="101"/>
      <c r="AA43" s="101"/>
      <c r="AB43" s="101"/>
      <c r="AC43" s="101"/>
      <c r="AD43" s="101"/>
      <c r="AE43" s="101"/>
      <c r="AF43" s="101"/>
      <c r="AG43" s="101"/>
      <c r="AH43" s="101"/>
      <c r="AI43" s="290"/>
      <c r="AJ43" s="290"/>
      <c r="AK43" s="290"/>
      <c r="AL43" s="101"/>
      <c r="AM43" s="101"/>
      <c r="AN43" s="101"/>
      <c r="AO43" s="101"/>
      <c r="AP43" s="101"/>
      <c r="AQ43" s="101"/>
      <c r="AR43" s="101"/>
      <c r="AS43" s="101"/>
    </row>
    <row r="44" spans="1:45" s="34" customFormat="1" ht="9.6" customHeight="1" x14ac:dyDescent="0.25">
      <c r="A44" s="132"/>
      <c r="B44" s="97"/>
      <c r="C44" s="97"/>
      <c r="D44" s="97"/>
      <c r="E44" s="131"/>
      <c r="F44" s="97"/>
      <c r="G44" s="97"/>
      <c r="H44" s="97"/>
      <c r="I44" s="97"/>
      <c r="J44" s="131"/>
      <c r="K44" s="97"/>
      <c r="L44" s="97"/>
      <c r="M44" s="97"/>
      <c r="N44" s="99"/>
      <c r="O44" s="99"/>
      <c r="P44" s="99"/>
      <c r="Q44" s="99"/>
      <c r="R44" s="100"/>
      <c r="S44" s="101"/>
      <c r="T44" s="101"/>
      <c r="U44" s="101"/>
      <c r="V44" s="101"/>
      <c r="W44" s="101"/>
      <c r="X44" s="101"/>
      <c r="Y44" s="101"/>
      <c r="Z44" s="101"/>
      <c r="AA44" s="101"/>
      <c r="AB44" s="101"/>
      <c r="AC44" s="101"/>
      <c r="AD44" s="101"/>
      <c r="AE44" s="101"/>
      <c r="AF44" s="101"/>
      <c r="AG44" s="101"/>
      <c r="AH44" s="101"/>
      <c r="AI44" s="290"/>
      <c r="AJ44" s="290"/>
      <c r="AK44" s="290"/>
      <c r="AL44" s="101"/>
      <c r="AM44" s="101"/>
      <c r="AN44" s="101"/>
      <c r="AO44" s="101"/>
      <c r="AP44" s="101"/>
      <c r="AQ44" s="101"/>
      <c r="AR44" s="101"/>
      <c r="AS44" s="101"/>
    </row>
    <row r="45" spans="1:45" s="34" customFormat="1" ht="9.6" customHeight="1" x14ac:dyDescent="0.25">
      <c r="A45" s="132"/>
      <c r="B45" s="131"/>
      <c r="C45" s="131"/>
      <c r="D45" s="131"/>
      <c r="E45" s="131"/>
      <c r="F45" s="97"/>
      <c r="G45" s="97"/>
      <c r="H45" s="101"/>
      <c r="I45" s="97"/>
      <c r="J45" s="131"/>
      <c r="K45" s="97"/>
      <c r="L45" s="97"/>
      <c r="M45" s="207"/>
      <c r="N45" s="131"/>
      <c r="O45" s="97"/>
      <c r="P45" s="99"/>
      <c r="Q45" s="99"/>
      <c r="R45" s="100"/>
      <c r="S45" s="101"/>
      <c r="T45" s="101"/>
      <c r="U45" s="101"/>
      <c r="V45" s="101"/>
      <c r="W45" s="101"/>
      <c r="X45" s="101"/>
      <c r="Y45" s="101"/>
      <c r="Z45" s="101"/>
      <c r="AA45" s="101"/>
      <c r="AB45" s="101"/>
      <c r="AC45" s="101"/>
      <c r="AD45" s="101"/>
      <c r="AE45" s="101"/>
      <c r="AF45" s="101"/>
      <c r="AG45" s="101"/>
      <c r="AH45" s="101"/>
      <c r="AI45" s="290"/>
      <c r="AJ45" s="290"/>
      <c r="AK45" s="290"/>
      <c r="AL45" s="101"/>
      <c r="AM45" s="101"/>
      <c r="AN45" s="101"/>
      <c r="AO45" s="101"/>
      <c r="AP45" s="101"/>
      <c r="AQ45" s="101"/>
      <c r="AR45" s="101"/>
      <c r="AS45" s="101"/>
    </row>
    <row r="46" spans="1:45" s="34" customFormat="1" ht="9.6" customHeight="1" x14ac:dyDescent="0.25">
      <c r="A46" s="132"/>
      <c r="B46" s="97"/>
      <c r="C46" s="97"/>
      <c r="D46" s="97"/>
      <c r="E46" s="131"/>
      <c r="F46" s="97"/>
      <c r="G46" s="97"/>
      <c r="H46" s="97"/>
      <c r="I46" s="97"/>
      <c r="J46" s="131"/>
      <c r="K46" s="97"/>
      <c r="L46" s="97"/>
      <c r="M46" s="97"/>
      <c r="N46" s="99"/>
      <c r="O46" s="97"/>
      <c r="P46" s="99"/>
      <c r="Q46" s="99"/>
      <c r="R46" s="100"/>
      <c r="S46" s="101"/>
      <c r="T46" s="101"/>
      <c r="U46" s="101"/>
      <c r="V46" s="101"/>
      <c r="W46" s="101"/>
      <c r="X46" s="101"/>
      <c r="Y46" s="101"/>
      <c r="Z46" s="101"/>
      <c r="AA46" s="101"/>
      <c r="AB46" s="101"/>
      <c r="AC46" s="101"/>
      <c r="AD46" s="101"/>
      <c r="AE46" s="101"/>
      <c r="AF46" s="101"/>
      <c r="AG46" s="101"/>
      <c r="AH46" s="101"/>
      <c r="AI46" s="290"/>
      <c r="AJ46" s="290"/>
      <c r="AK46" s="290"/>
      <c r="AL46" s="101"/>
      <c r="AM46" s="101"/>
      <c r="AN46" s="101"/>
      <c r="AO46" s="101"/>
      <c r="AP46" s="101"/>
      <c r="AQ46" s="101"/>
      <c r="AR46" s="101"/>
      <c r="AS46" s="101"/>
    </row>
    <row r="47" spans="1:45" s="34" customFormat="1" ht="9.6" customHeight="1" x14ac:dyDescent="0.25">
      <c r="A47" s="132"/>
      <c r="B47" s="131"/>
      <c r="C47" s="131"/>
      <c r="D47" s="131"/>
      <c r="E47" s="131"/>
      <c r="F47" s="97"/>
      <c r="G47" s="97"/>
      <c r="H47" s="101"/>
      <c r="I47" s="207"/>
      <c r="J47" s="131"/>
      <c r="K47" s="97"/>
      <c r="L47" s="97"/>
      <c r="M47" s="97"/>
      <c r="N47" s="99"/>
      <c r="O47" s="99"/>
      <c r="P47" s="99"/>
      <c r="Q47" s="99"/>
      <c r="R47" s="100"/>
      <c r="S47" s="101"/>
      <c r="T47" s="101"/>
      <c r="U47" s="101"/>
      <c r="V47" s="101"/>
      <c r="W47" s="101"/>
      <c r="X47" s="101"/>
      <c r="Y47" s="101"/>
      <c r="Z47" s="101"/>
      <c r="AA47" s="101"/>
      <c r="AB47" s="101"/>
      <c r="AC47" s="101"/>
      <c r="AD47" s="101"/>
      <c r="AE47" s="101"/>
      <c r="AF47" s="101"/>
      <c r="AG47" s="101"/>
      <c r="AH47" s="101"/>
      <c r="AI47" s="290"/>
      <c r="AJ47" s="290"/>
      <c r="AK47" s="290"/>
      <c r="AL47" s="101"/>
      <c r="AM47" s="101"/>
      <c r="AN47" s="101"/>
      <c r="AO47" s="101"/>
      <c r="AP47" s="101"/>
      <c r="AQ47" s="101"/>
      <c r="AR47" s="101"/>
      <c r="AS47" s="101"/>
    </row>
    <row r="48" spans="1:45" s="34" customFormat="1" ht="9.6" customHeight="1" x14ac:dyDescent="0.25">
      <c r="A48" s="132"/>
      <c r="B48" s="97"/>
      <c r="C48" s="97"/>
      <c r="D48" s="97"/>
      <c r="E48" s="131"/>
      <c r="F48" s="97"/>
      <c r="G48" s="97"/>
      <c r="H48" s="97"/>
      <c r="I48" s="97"/>
      <c r="J48" s="131"/>
      <c r="K48" s="97"/>
      <c r="L48" s="208"/>
      <c r="M48" s="97"/>
      <c r="N48" s="99"/>
      <c r="O48" s="99"/>
      <c r="P48" s="99"/>
      <c r="Q48" s="99"/>
      <c r="R48" s="100"/>
      <c r="S48" s="101"/>
      <c r="T48" s="101"/>
      <c r="U48" s="101"/>
      <c r="V48" s="101"/>
      <c r="W48" s="101"/>
      <c r="X48" s="101"/>
      <c r="Y48" s="101"/>
      <c r="Z48" s="101"/>
      <c r="AA48" s="101"/>
      <c r="AB48" s="101"/>
      <c r="AC48" s="101"/>
      <c r="AD48" s="101"/>
      <c r="AE48" s="101"/>
      <c r="AF48" s="101"/>
      <c r="AG48" s="101"/>
      <c r="AH48" s="101"/>
      <c r="AI48" s="290"/>
      <c r="AJ48" s="290"/>
      <c r="AK48" s="290"/>
      <c r="AL48" s="101"/>
      <c r="AM48" s="101"/>
      <c r="AN48" s="101"/>
      <c r="AO48" s="101"/>
      <c r="AP48" s="101"/>
      <c r="AQ48" s="101"/>
      <c r="AR48" s="101"/>
      <c r="AS48" s="101"/>
    </row>
    <row r="49" spans="1:45" s="34" customFormat="1" ht="9.6" customHeight="1" x14ac:dyDescent="0.25">
      <c r="A49" s="132"/>
      <c r="B49" s="131"/>
      <c r="C49" s="131"/>
      <c r="D49" s="131"/>
      <c r="E49" s="131"/>
      <c r="F49" s="97"/>
      <c r="G49" s="97"/>
      <c r="H49" s="101"/>
      <c r="I49" s="97"/>
      <c r="J49" s="131"/>
      <c r="K49" s="207"/>
      <c r="L49" s="131"/>
      <c r="M49" s="97"/>
      <c r="N49" s="99"/>
      <c r="O49" s="99"/>
      <c r="P49" s="99"/>
      <c r="Q49" s="99"/>
      <c r="R49" s="100"/>
      <c r="S49" s="101"/>
      <c r="T49" s="101"/>
      <c r="U49" s="101"/>
      <c r="V49" s="101"/>
      <c r="W49" s="101"/>
      <c r="X49" s="101"/>
      <c r="Y49" s="101"/>
      <c r="Z49" s="101"/>
      <c r="AA49" s="101"/>
      <c r="AB49" s="101"/>
      <c r="AC49" s="101"/>
      <c r="AD49" s="101"/>
      <c r="AE49" s="101"/>
      <c r="AF49" s="101"/>
      <c r="AG49" s="101"/>
      <c r="AH49" s="101"/>
      <c r="AI49" s="290"/>
      <c r="AJ49" s="290"/>
      <c r="AK49" s="290"/>
      <c r="AL49" s="101"/>
      <c r="AM49" s="101"/>
      <c r="AN49" s="101"/>
      <c r="AO49" s="101"/>
      <c r="AP49" s="101"/>
      <c r="AQ49" s="101"/>
      <c r="AR49" s="101"/>
      <c r="AS49" s="101"/>
    </row>
    <row r="50" spans="1:45" s="34" customFormat="1" ht="9.6" customHeight="1" x14ac:dyDescent="0.25">
      <c r="A50" s="132"/>
      <c r="B50" s="97"/>
      <c r="C50" s="97"/>
      <c r="D50" s="97"/>
      <c r="E50" s="131"/>
      <c r="F50" s="97"/>
      <c r="G50" s="97"/>
      <c r="H50" s="97"/>
      <c r="I50" s="97"/>
      <c r="J50" s="131"/>
      <c r="K50" s="97"/>
      <c r="L50" s="97"/>
      <c r="M50" s="97"/>
      <c r="N50" s="99"/>
      <c r="O50" s="99"/>
      <c r="P50" s="99"/>
      <c r="Q50" s="99"/>
      <c r="R50" s="100"/>
      <c r="S50" s="101"/>
      <c r="T50" s="101"/>
      <c r="U50" s="101"/>
      <c r="V50" s="101"/>
      <c r="W50" s="101"/>
      <c r="X50" s="101"/>
      <c r="Y50" s="101"/>
      <c r="Z50" s="101"/>
      <c r="AA50" s="101"/>
      <c r="AB50" s="101"/>
      <c r="AC50" s="101"/>
      <c r="AD50" s="101"/>
      <c r="AE50" s="101"/>
      <c r="AF50" s="101"/>
      <c r="AG50" s="101"/>
      <c r="AH50" s="101"/>
      <c r="AI50" s="290"/>
      <c r="AJ50" s="290"/>
      <c r="AK50" s="290"/>
      <c r="AL50" s="101"/>
      <c r="AM50" s="101"/>
      <c r="AN50" s="101"/>
      <c r="AO50" s="101"/>
      <c r="AP50" s="101"/>
      <c r="AQ50" s="101"/>
      <c r="AR50" s="101"/>
      <c r="AS50" s="101"/>
    </row>
    <row r="51" spans="1:45" s="34" customFormat="1" ht="9.6" customHeight="1" x14ac:dyDescent="0.25">
      <c r="A51" s="132"/>
      <c r="B51" s="131"/>
      <c r="C51" s="131"/>
      <c r="D51" s="131"/>
      <c r="E51" s="131"/>
      <c r="F51" s="97"/>
      <c r="G51" s="97"/>
      <c r="H51" s="101"/>
      <c r="I51" s="207"/>
      <c r="J51" s="131"/>
      <c r="K51" s="97"/>
      <c r="L51" s="97"/>
      <c r="M51" s="97"/>
      <c r="N51" s="99"/>
      <c r="O51" s="99"/>
      <c r="P51" s="99"/>
      <c r="Q51" s="99"/>
      <c r="R51" s="100"/>
      <c r="S51" s="101"/>
      <c r="T51" s="101"/>
      <c r="U51" s="101"/>
      <c r="V51" s="101"/>
      <c r="W51" s="101"/>
      <c r="X51" s="101"/>
      <c r="Y51" s="101"/>
      <c r="Z51" s="101"/>
      <c r="AA51" s="101"/>
      <c r="AB51" s="101"/>
      <c r="AC51" s="101"/>
      <c r="AD51" s="101"/>
      <c r="AE51" s="101"/>
      <c r="AF51" s="101"/>
      <c r="AG51" s="101"/>
      <c r="AH51" s="101"/>
      <c r="AI51" s="290"/>
      <c r="AJ51" s="290"/>
      <c r="AK51" s="290"/>
      <c r="AL51" s="101"/>
      <c r="AM51" s="101"/>
      <c r="AN51" s="101"/>
      <c r="AO51" s="101"/>
      <c r="AP51" s="101"/>
      <c r="AQ51" s="101"/>
      <c r="AR51" s="101"/>
      <c r="AS51" s="101"/>
    </row>
    <row r="52" spans="1:45" s="34" customFormat="1" ht="9.6" customHeight="1" x14ac:dyDescent="0.25">
      <c r="A52" s="217"/>
      <c r="B52" s="97"/>
      <c r="C52" s="97"/>
      <c r="D52" s="97"/>
      <c r="E52" s="131"/>
      <c r="F52" s="302"/>
      <c r="G52" s="302"/>
      <c r="H52" s="302"/>
      <c r="I52" s="302"/>
      <c r="J52" s="131"/>
      <c r="K52" s="97"/>
      <c r="L52" s="97"/>
      <c r="M52" s="97"/>
      <c r="N52" s="97"/>
      <c r="O52" s="97"/>
      <c r="P52" s="97"/>
      <c r="Q52" s="99"/>
      <c r="R52" s="100"/>
      <c r="S52" s="101"/>
      <c r="T52" s="101"/>
      <c r="U52" s="101"/>
      <c r="V52" s="101"/>
      <c r="W52" s="101"/>
      <c r="X52" s="101"/>
      <c r="Y52" s="101"/>
      <c r="Z52" s="101"/>
      <c r="AA52" s="101"/>
      <c r="AB52" s="101"/>
      <c r="AC52" s="101"/>
      <c r="AD52" s="101"/>
      <c r="AE52" s="101"/>
      <c r="AF52" s="101"/>
      <c r="AG52" s="101"/>
      <c r="AH52" s="101"/>
      <c r="AI52" s="290"/>
      <c r="AJ52" s="290"/>
      <c r="AK52" s="290"/>
      <c r="AL52" s="101"/>
      <c r="AM52" s="101"/>
      <c r="AN52" s="101"/>
      <c r="AO52" s="101"/>
      <c r="AP52" s="101"/>
      <c r="AQ52" s="101"/>
      <c r="AR52" s="101"/>
      <c r="AS52" s="101"/>
    </row>
    <row r="53" spans="1:45" s="2" customFormat="1" ht="6.75" customHeight="1" x14ac:dyDescent="0.25">
      <c r="A53" s="106"/>
      <c r="B53" s="106"/>
      <c r="C53" s="106"/>
      <c r="D53" s="106"/>
      <c r="E53" s="106"/>
      <c r="F53" s="303"/>
      <c r="G53" s="303"/>
      <c r="H53" s="303"/>
      <c r="I53" s="303"/>
      <c r="J53" s="107"/>
      <c r="K53" s="108"/>
      <c r="L53" s="109"/>
      <c r="M53" s="108"/>
      <c r="N53" s="109"/>
      <c r="O53" s="108"/>
      <c r="P53" s="109"/>
      <c r="Q53" s="108"/>
      <c r="R53" s="109"/>
      <c r="S53" s="110"/>
      <c r="T53" s="110"/>
      <c r="U53" s="110"/>
      <c r="V53" s="110"/>
      <c r="W53" s="110"/>
      <c r="X53" s="110"/>
      <c r="Y53" s="110"/>
      <c r="Z53" s="110"/>
      <c r="AA53" s="110"/>
      <c r="AB53" s="110"/>
      <c r="AC53" s="110"/>
      <c r="AD53" s="110"/>
      <c r="AE53" s="110"/>
      <c r="AF53" s="110"/>
      <c r="AG53" s="110"/>
      <c r="AH53" s="110"/>
      <c r="AI53" s="290"/>
      <c r="AJ53" s="290"/>
      <c r="AK53" s="290"/>
      <c r="AL53" s="110"/>
      <c r="AM53" s="110"/>
      <c r="AN53" s="110"/>
      <c r="AO53" s="110"/>
      <c r="AP53" s="110"/>
      <c r="AQ53" s="110"/>
      <c r="AR53" s="110"/>
      <c r="AS53" s="110"/>
    </row>
    <row r="54" spans="1:45" s="18" customFormat="1" ht="10.5" customHeight="1" x14ac:dyDescent="0.25">
      <c r="A54" s="111" t="s">
        <v>31</v>
      </c>
      <c r="B54" s="112"/>
      <c r="C54" s="112"/>
      <c r="D54" s="158"/>
      <c r="E54" s="113" t="s">
        <v>2</v>
      </c>
      <c r="F54" s="114" t="s">
        <v>33</v>
      </c>
      <c r="G54" s="113"/>
      <c r="H54" s="115"/>
      <c r="I54" s="116"/>
      <c r="J54" s="113" t="s">
        <v>2</v>
      </c>
      <c r="K54" s="114" t="s">
        <v>40</v>
      </c>
      <c r="L54" s="117"/>
      <c r="M54" s="114" t="s">
        <v>41</v>
      </c>
      <c r="N54" s="118"/>
      <c r="O54" s="119" t="s">
        <v>42</v>
      </c>
      <c r="P54" s="119"/>
      <c r="Q54" s="120"/>
      <c r="R54" s="121"/>
      <c r="T54" s="82"/>
      <c r="U54" s="82"/>
      <c r="V54" s="82"/>
      <c r="W54" s="82"/>
      <c r="X54" s="82"/>
      <c r="Y54" s="82"/>
      <c r="Z54" s="82"/>
      <c r="AA54" s="82"/>
      <c r="AB54" s="82"/>
      <c r="AC54" s="82"/>
      <c r="AD54" s="82"/>
      <c r="AE54" s="82"/>
      <c r="AF54" s="82"/>
      <c r="AG54" s="82"/>
      <c r="AH54" s="82"/>
      <c r="AI54" s="291"/>
      <c r="AJ54" s="291"/>
      <c r="AK54" s="291"/>
      <c r="AL54" s="82"/>
      <c r="AM54" s="82"/>
      <c r="AN54" s="82"/>
      <c r="AO54" s="82"/>
      <c r="AP54" s="82"/>
      <c r="AQ54" s="82"/>
      <c r="AR54" s="82"/>
      <c r="AS54" s="82"/>
    </row>
    <row r="55" spans="1:45" s="18" customFormat="1" ht="9" customHeight="1" x14ac:dyDescent="0.25">
      <c r="A55" s="226" t="s">
        <v>32</v>
      </c>
      <c r="B55" s="227"/>
      <c r="C55" s="228"/>
      <c r="D55" s="229"/>
      <c r="E55" s="122">
        <v>1</v>
      </c>
      <c r="F55" s="82" t="e">
        <f>IF(E55&gt;$R$62,,UPPER(VLOOKUP(E55,#REF!,2)))</f>
        <v>#REF!</v>
      </c>
      <c r="G55" s="122"/>
      <c r="H55" s="82"/>
      <c r="I55" s="81"/>
      <c r="J55" s="218" t="s">
        <v>3</v>
      </c>
      <c r="K55" s="80"/>
      <c r="L55" s="219"/>
      <c r="M55" s="80"/>
      <c r="N55" s="220"/>
      <c r="O55" s="221" t="s">
        <v>34</v>
      </c>
      <c r="P55" s="222"/>
      <c r="Q55" s="222"/>
      <c r="R55" s="220"/>
      <c r="T55" s="82"/>
      <c r="U55" s="82"/>
      <c r="V55" s="82"/>
      <c r="W55" s="82"/>
      <c r="X55" s="82"/>
      <c r="Y55" s="82"/>
      <c r="Z55" s="82"/>
      <c r="AA55" s="82"/>
      <c r="AB55" s="82"/>
      <c r="AC55" s="82"/>
      <c r="AD55" s="82"/>
      <c r="AE55" s="82"/>
      <c r="AF55" s="82"/>
      <c r="AG55" s="82"/>
      <c r="AH55" s="82"/>
      <c r="AI55" s="291"/>
      <c r="AJ55" s="291"/>
      <c r="AK55" s="291"/>
      <c r="AL55" s="82"/>
      <c r="AM55" s="82"/>
      <c r="AN55" s="82"/>
      <c r="AO55" s="82"/>
      <c r="AP55" s="82"/>
      <c r="AQ55" s="82"/>
      <c r="AR55" s="82"/>
      <c r="AS55" s="82"/>
    </row>
    <row r="56" spans="1:45" s="18" customFormat="1" ht="9" customHeight="1" x14ac:dyDescent="0.25">
      <c r="A56" s="230" t="s">
        <v>39</v>
      </c>
      <c r="B56" s="133"/>
      <c r="C56" s="231"/>
      <c r="D56" s="232"/>
      <c r="E56" s="122">
        <v>2</v>
      </c>
      <c r="F56" s="82" t="e">
        <f>IF(E56&gt;$R$62,,UPPER(VLOOKUP(E56,#REF!,2)))</f>
        <v>#REF!</v>
      </c>
      <c r="G56" s="122"/>
      <c r="H56" s="82"/>
      <c r="I56" s="81"/>
      <c r="J56" s="218" t="s">
        <v>4</v>
      </c>
      <c r="K56" s="80"/>
      <c r="L56" s="219"/>
      <c r="M56" s="80"/>
      <c r="N56" s="220"/>
      <c r="O56" s="126"/>
      <c r="P56" s="223"/>
      <c r="Q56" s="133"/>
      <c r="R56" s="224"/>
      <c r="T56" s="82"/>
      <c r="U56" s="82"/>
      <c r="V56" s="82"/>
      <c r="W56" s="82"/>
      <c r="X56" s="82"/>
      <c r="Y56" s="82"/>
      <c r="Z56" s="82"/>
      <c r="AA56" s="82"/>
      <c r="AB56" s="82"/>
      <c r="AC56" s="82"/>
      <c r="AD56" s="82"/>
      <c r="AE56" s="82"/>
      <c r="AF56" s="82"/>
      <c r="AG56" s="82"/>
      <c r="AH56" s="82"/>
      <c r="AI56" s="291"/>
      <c r="AJ56" s="291"/>
      <c r="AK56" s="291"/>
      <c r="AL56" s="82"/>
      <c r="AM56" s="82"/>
      <c r="AN56" s="82"/>
      <c r="AO56" s="82"/>
      <c r="AP56" s="82"/>
      <c r="AQ56" s="82"/>
      <c r="AR56" s="82"/>
      <c r="AS56" s="82"/>
    </row>
    <row r="57" spans="1:45" s="18" customFormat="1" ht="9" customHeight="1" x14ac:dyDescent="0.25">
      <c r="A57" s="148"/>
      <c r="B57" s="149"/>
      <c r="C57" s="156"/>
      <c r="D57" s="150"/>
      <c r="E57" s="122"/>
      <c r="F57" s="82"/>
      <c r="G57" s="122"/>
      <c r="H57" s="82"/>
      <c r="I57" s="81"/>
      <c r="J57" s="218" t="s">
        <v>5</v>
      </c>
      <c r="K57" s="80"/>
      <c r="L57" s="219"/>
      <c r="M57" s="80"/>
      <c r="N57" s="220"/>
      <c r="O57" s="221" t="s">
        <v>35</v>
      </c>
      <c r="P57" s="222"/>
      <c r="Q57" s="222"/>
      <c r="R57" s="220"/>
      <c r="T57" s="82"/>
      <c r="U57" s="82"/>
      <c r="V57" s="82"/>
      <c r="W57" s="82"/>
      <c r="X57" s="82"/>
      <c r="Y57" s="82"/>
      <c r="Z57" s="82"/>
      <c r="AA57" s="82"/>
      <c r="AB57" s="82"/>
      <c r="AC57" s="82"/>
      <c r="AD57" s="82"/>
      <c r="AE57" s="82"/>
      <c r="AF57" s="82"/>
      <c r="AG57" s="82"/>
      <c r="AH57" s="82"/>
      <c r="AI57" s="291"/>
      <c r="AJ57" s="291"/>
      <c r="AK57" s="291"/>
      <c r="AL57" s="82"/>
      <c r="AM57" s="82"/>
      <c r="AN57" s="82"/>
      <c r="AO57" s="82"/>
      <c r="AP57" s="82"/>
      <c r="AQ57" s="82"/>
      <c r="AR57" s="82"/>
      <c r="AS57" s="82"/>
    </row>
    <row r="58" spans="1:45" s="18" customFormat="1" ht="9" customHeight="1" x14ac:dyDescent="0.25">
      <c r="A58" s="124"/>
      <c r="B58" s="91"/>
      <c r="C58" s="91"/>
      <c r="D58" s="125"/>
      <c r="E58" s="122"/>
      <c r="F58" s="82"/>
      <c r="G58" s="122"/>
      <c r="H58" s="82"/>
      <c r="I58" s="81"/>
      <c r="J58" s="218" t="s">
        <v>6</v>
      </c>
      <c r="K58" s="80"/>
      <c r="L58" s="219"/>
      <c r="M58" s="80"/>
      <c r="N58" s="220"/>
      <c r="O58" s="80"/>
      <c r="P58" s="219"/>
      <c r="Q58" s="80"/>
      <c r="R58" s="220"/>
      <c r="T58" s="82"/>
      <c r="U58" s="82"/>
      <c r="V58" s="82"/>
      <c r="W58" s="82"/>
      <c r="X58" s="82"/>
      <c r="Y58" s="82"/>
      <c r="Z58" s="82"/>
      <c r="AA58" s="82"/>
      <c r="AB58" s="82"/>
      <c r="AC58" s="82"/>
      <c r="AD58" s="82"/>
      <c r="AE58" s="82"/>
      <c r="AF58" s="82"/>
      <c r="AG58" s="82"/>
      <c r="AH58" s="82"/>
      <c r="AI58" s="291"/>
      <c r="AJ58" s="291"/>
      <c r="AK58" s="291"/>
      <c r="AL58" s="82"/>
      <c r="AM58" s="82"/>
      <c r="AN58" s="82"/>
      <c r="AO58" s="82"/>
      <c r="AP58" s="82"/>
      <c r="AQ58" s="82"/>
      <c r="AR58" s="82"/>
      <c r="AS58" s="82"/>
    </row>
    <row r="59" spans="1:45" s="18" customFormat="1" ht="9" customHeight="1" x14ac:dyDescent="0.25">
      <c r="A59" s="137"/>
      <c r="B59" s="151"/>
      <c r="C59" s="151"/>
      <c r="D59" s="157"/>
      <c r="E59" s="122"/>
      <c r="F59" s="82"/>
      <c r="G59" s="122"/>
      <c r="H59" s="82"/>
      <c r="I59" s="81"/>
      <c r="J59" s="218" t="s">
        <v>7</v>
      </c>
      <c r="K59" s="80"/>
      <c r="L59" s="219"/>
      <c r="M59" s="80"/>
      <c r="N59" s="220"/>
      <c r="O59" s="133"/>
      <c r="P59" s="223"/>
      <c r="Q59" s="133"/>
      <c r="R59" s="224"/>
      <c r="T59" s="82"/>
      <c r="U59" s="82"/>
      <c r="V59" s="82"/>
      <c r="W59" s="82"/>
      <c r="X59" s="82"/>
      <c r="Y59" s="82"/>
      <c r="Z59" s="82"/>
      <c r="AA59" s="82"/>
      <c r="AB59" s="82"/>
      <c r="AC59" s="82"/>
      <c r="AD59" s="82"/>
      <c r="AE59" s="82"/>
      <c r="AF59" s="82"/>
      <c r="AG59" s="82"/>
      <c r="AH59" s="82"/>
      <c r="AI59" s="291"/>
      <c r="AJ59" s="291"/>
      <c r="AK59" s="291"/>
      <c r="AL59" s="82"/>
      <c r="AM59" s="82"/>
      <c r="AN59" s="82"/>
      <c r="AO59" s="82"/>
      <c r="AP59" s="82"/>
      <c r="AQ59" s="82"/>
      <c r="AR59" s="82"/>
      <c r="AS59" s="82"/>
    </row>
    <row r="60" spans="1:45" s="18" customFormat="1" ht="9" customHeight="1" x14ac:dyDescent="0.25">
      <c r="A60" s="138"/>
      <c r="B60" s="22"/>
      <c r="C60" s="91"/>
      <c r="D60" s="125"/>
      <c r="E60" s="122"/>
      <c r="F60" s="82"/>
      <c r="G60" s="122"/>
      <c r="H60" s="82"/>
      <c r="I60" s="81"/>
      <c r="J60" s="218" t="s">
        <v>8</v>
      </c>
      <c r="K60" s="80"/>
      <c r="L60" s="219"/>
      <c r="M60" s="80"/>
      <c r="N60" s="220"/>
      <c r="O60" s="221" t="s">
        <v>27</v>
      </c>
      <c r="P60" s="222"/>
      <c r="Q60" s="222"/>
      <c r="R60" s="220"/>
      <c r="T60" s="82"/>
      <c r="U60" s="82"/>
      <c r="V60" s="82"/>
      <c r="W60" s="82"/>
      <c r="X60" s="82"/>
      <c r="Y60" s="82"/>
      <c r="Z60" s="82"/>
      <c r="AA60" s="82"/>
      <c r="AB60" s="82"/>
      <c r="AC60" s="82"/>
      <c r="AD60" s="82"/>
      <c r="AE60" s="82"/>
      <c r="AF60" s="82"/>
      <c r="AG60" s="82"/>
      <c r="AH60" s="82"/>
      <c r="AI60" s="291"/>
      <c r="AJ60" s="291"/>
      <c r="AK60" s="291"/>
      <c r="AL60" s="82"/>
      <c r="AM60" s="82"/>
      <c r="AN60" s="82"/>
      <c r="AO60" s="82"/>
      <c r="AP60" s="82"/>
      <c r="AQ60" s="82"/>
      <c r="AR60" s="82"/>
      <c r="AS60" s="82"/>
    </row>
    <row r="61" spans="1:45" s="18" customFormat="1" ht="9" customHeight="1" x14ac:dyDescent="0.25">
      <c r="A61" s="138"/>
      <c r="B61" s="22"/>
      <c r="C61" s="130"/>
      <c r="D61" s="146"/>
      <c r="E61" s="122"/>
      <c r="F61" s="82"/>
      <c r="G61" s="122"/>
      <c r="H61" s="82"/>
      <c r="I61" s="81"/>
      <c r="J61" s="218" t="s">
        <v>9</v>
      </c>
      <c r="K61" s="80"/>
      <c r="L61" s="219"/>
      <c r="M61" s="80"/>
      <c r="N61" s="220"/>
      <c r="O61" s="80"/>
      <c r="P61" s="219"/>
      <c r="Q61" s="80"/>
      <c r="R61" s="220"/>
      <c r="T61" s="82"/>
      <c r="U61" s="82"/>
      <c r="V61" s="82"/>
      <c r="W61" s="82"/>
      <c r="X61" s="82"/>
      <c r="Y61" s="82"/>
      <c r="Z61" s="82"/>
      <c r="AA61" s="82"/>
      <c r="AB61" s="82"/>
      <c r="AC61" s="82"/>
      <c r="AD61" s="82"/>
      <c r="AE61" s="82"/>
      <c r="AF61" s="82"/>
      <c r="AG61" s="82"/>
      <c r="AH61" s="82"/>
      <c r="AI61" s="291"/>
      <c r="AJ61" s="291"/>
      <c r="AK61" s="291"/>
      <c r="AL61" s="82"/>
      <c r="AM61" s="82"/>
      <c r="AN61" s="82"/>
      <c r="AO61" s="82"/>
      <c r="AP61" s="82"/>
      <c r="AQ61" s="82"/>
      <c r="AR61" s="82"/>
      <c r="AS61" s="82"/>
    </row>
    <row r="62" spans="1:45" s="18" customFormat="1" ht="9" customHeight="1" x14ac:dyDescent="0.25">
      <c r="A62" s="139"/>
      <c r="B62" s="136"/>
      <c r="C62" s="155"/>
      <c r="D62" s="147"/>
      <c r="E62" s="127"/>
      <c r="F62" s="126"/>
      <c r="G62" s="127"/>
      <c r="H62" s="126"/>
      <c r="I62" s="128"/>
      <c r="J62" s="225" t="s">
        <v>10</v>
      </c>
      <c r="K62" s="133"/>
      <c r="L62" s="223"/>
      <c r="M62" s="133"/>
      <c r="N62" s="224"/>
      <c r="O62" s="133" t="str">
        <f>R4</f>
        <v>Sági István</v>
      </c>
      <c r="P62" s="223"/>
      <c r="Q62" s="133"/>
      <c r="R62" s="129" t="e">
        <f>MIN(4,#REF!)</f>
        <v>#REF!</v>
      </c>
      <c r="T62" s="82"/>
      <c r="U62" s="82"/>
      <c r="V62" s="82"/>
      <c r="W62" s="82"/>
      <c r="X62" s="82"/>
      <c r="Y62" s="82"/>
      <c r="Z62" s="82"/>
      <c r="AA62" s="82"/>
      <c r="AB62" s="82"/>
      <c r="AC62" s="82"/>
      <c r="AD62" s="82"/>
      <c r="AE62" s="82"/>
      <c r="AF62" s="82"/>
      <c r="AG62" s="82"/>
      <c r="AH62" s="82"/>
      <c r="AI62" s="291"/>
      <c r="AJ62" s="291"/>
      <c r="AK62" s="291"/>
      <c r="AL62" s="82"/>
      <c r="AM62" s="82"/>
      <c r="AN62" s="82"/>
      <c r="AO62" s="82"/>
      <c r="AP62" s="82"/>
      <c r="AQ62" s="82"/>
      <c r="AR62" s="82"/>
      <c r="AS62" s="82"/>
    </row>
    <row r="63" spans="1:45" x14ac:dyDescent="0.25">
      <c r="T63" s="215"/>
      <c r="U63" s="215"/>
      <c r="V63" s="215"/>
      <c r="W63" s="215"/>
      <c r="X63" s="215"/>
      <c r="Y63" s="215"/>
      <c r="Z63" s="215"/>
      <c r="AA63" s="215"/>
      <c r="AB63" s="215"/>
      <c r="AC63" s="215"/>
      <c r="AD63" s="215"/>
      <c r="AE63" s="215"/>
      <c r="AF63" s="215"/>
      <c r="AG63" s="215"/>
      <c r="AH63" s="215"/>
      <c r="AL63" s="215"/>
      <c r="AM63" s="215"/>
      <c r="AN63" s="215"/>
      <c r="AO63" s="215"/>
      <c r="AP63" s="215"/>
      <c r="AQ63" s="215"/>
      <c r="AR63" s="215"/>
      <c r="AS63" s="215"/>
    </row>
    <row r="64" spans="1:45" x14ac:dyDescent="0.25">
      <c r="T64" s="215"/>
      <c r="U64" s="215"/>
      <c r="V64" s="215"/>
      <c r="W64" s="215"/>
      <c r="X64" s="215"/>
      <c r="Y64" s="215"/>
      <c r="Z64" s="215"/>
      <c r="AA64" s="215"/>
      <c r="AB64" s="215"/>
      <c r="AC64" s="215"/>
      <c r="AD64" s="215"/>
      <c r="AE64" s="215"/>
      <c r="AF64" s="215"/>
      <c r="AG64" s="215"/>
      <c r="AH64" s="215"/>
      <c r="AL64" s="215"/>
      <c r="AM64" s="215"/>
      <c r="AN64" s="215"/>
      <c r="AO64" s="215"/>
      <c r="AP64" s="215"/>
      <c r="AQ64" s="215"/>
      <c r="AR64" s="215"/>
      <c r="AS64" s="215"/>
    </row>
    <row r="65" spans="20:45" x14ac:dyDescent="0.25">
      <c r="T65" s="215"/>
      <c r="U65" s="215"/>
      <c r="V65" s="215"/>
      <c r="W65" s="215"/>
      <c r="X65" s="215"/>
      <c r="Y65" s="215"/>
      <c r="Z65" s="215"/>
      <c r="AA65" s="215"/>
      <c r="AB65" s="215"/>
      <c r="AC65" s="215"/>
      <c r="AD65" s="215"/>
      <c r="AE65" s="215"/>
      <c r="AF65" s="215"/>
      <c r="AG65" s="215"/>
      <c r="AH65" s="215"/>
      <c r="AL65" s="215"/>
      <c r="AM65" s="215"/>
      <c r="AN65" s="215"/>
      <c r="AO65" s="215"/>
      <c r="AP65" s="215"/>
      <c r="AQ65" s="215"/>
      <c r="AR65" s="215"/>
      <c r="AS65" s="215"/>
    </row>
    <row r="66" spans="20:45" x14ac:dyDescent="0.25">
      <c r="T66" s="215"/>
      <c r="U66" s="215"/>
      <c r="V66" s="215"/>
      <c r="W66" s="215"/>
      <c r="X66" s="215"/>
      <c r="Y66" s="215"/>
      <c r="Z66" s="215"/>
      <c r="AA66" s="215"/>
      <c r="AB66" s="215"/>
      <c r="AC66" s="215"/>
      <c r="AD66" s="215"/>
      <c r="AE66" s="215"/>
      <c r="AF66" s="215"/>
      <c r="AG66" s="215"/>
      <c r="AH66" s="215"/>
      <c r="AL66" s="215"/>
      <c r="AM66" s="215"/>
      <c r="AN66" s="215"/>
      <c r="AO66" s="215"/>
      <c r="AP66" s="215"/>
      <c r="AQ66" s="215"/>
      <c r="AR66" s="215"/>
      <c r="AS66" s="215"/>
    </row>
    <row r="67" spans="20:45" x14ac:dyDescent="0.25">
      <c r="T67" s="215"/>
      <c r="U67" s="215"/>
      <c r="V67" s="215"/>
      <c r="W67" s="215"/>
      <c r="X67" s="215"/>
      <c r="Y67" s="215"/>
      <c r="Z67" s="215"/>
      <c r="AA67" s="215"/>
      <c r="AB67" s="215"/>
      <c r="AC67" s="215"/>
      <c r="AD67" s="215"/>
      <c r="AE67" s="215"/>
      <c r="AF67" s="215"/>
      <c r="AG67" s="215"/>
      <c r="AH67" s="215"/>
      <c r="AL67" s="215"/>
      <c r="AM67" s="215"/>
      <c r="AN67" s="215"/>
      <c r="AO67" s="215"/>
      <c r="AP67" s="215"/>
      <c r="AQ67" s="215"/>
      <c r="AR67" s="215"/>
      <c r="AS67" s="215"/>
    </row>
    <row r="68" spans="20:45" x14ac:dyDescent="0.25">
      <c r="T68" s="215"/>
      <c r="U68" s="215"/>
      <c r="V68" s="215"/>
      <c r="W68" s="215"/>
      <c r="X68" s="215"/>
      <c r="Y68" s="215"/>
      <c r="Z68" s="215"/>
      <c r="AA68" s="215"/>
      <c r="AB68" s="215"/>
      <c r="AC68" s="215"/>
      <c r="AD68" s="215"/>
      <c r="AE68" s="215"/>
      <c r="AF68" s="215"/>
      <c r="AG68" s="215"/>
      <c r="AH68" s="215"/>
      <c r="AL68" s="215"/>
      <c r="AM68" s="215"/>
      <c r="AN68" s="215"/>
      <c r="AO68" s="215"/>
      <c r="AP68" s="215"/>
      <c r="AQ68" s="215"/>
      <c r="AR68" s="215"/>
      <c r="AS68" s="215"/>
    </row>
    <row r="69" spans="20:45" x14ac:dyDescent="0.25">
      <c r="T69" s="215"/>
      <c r="U69" s="215"/>
      <c r="V69" s="215"/>
      <c r="W69" s="215"/>
      <c r="X69" s="215"/>
      <c r="Y69" s="215"/>
      <c r="Z69" s="215"/>
      <c r="AA69" s="215"/>
      <c r="AB69" s="215"/>
      <c r="AC69" s="215"/>
      <c r="AD69" s="215"/>
      <c r="AE69" s="215"/>
      <c r="AF69" s="215"/>
      <c r="AG69" s="215"/>
      <c r="AH69" s="215"/>
      <c r="AL69" s="215"/>
      <c r="AM69" s="215"/>
      <c r="AN69" s="215"/>
      <c r="AO69" s="215"/>
      <c r="AP69" s="215"/>
      <c r="AQ69" s="215"/>
      <c r="AR69" s="215"/>
      <c r="AS69" s="215"/>
    </row>
    <row r="70" spans="20:45" x14ac:dyDescent="0.25">
      <c r="T70" s="215"/>
      <c r="U70" s="215"/>
      <c r="V70" s="215"/>
      <c r="W70" s="215"/>
      <c r="X70" s="215"/>
      <c r="Y70" s="215"/>
      <c r="Z70" s="215"/>
      <c r="AA70" s="215"/>
      <c r="AB70" s="215"/>
      <c r="AC70" s="215"/>
      <c r="AD70" s="215"/>
      <c r="AE70" s="215"/>
      <c r="AF70" s="215"/>
      <c r="AG70" s="215"/>
      <c r="AH70" s="215"/>
      <c r="AL70" s="215"/>
      <c r="AM70" s="215"/>
      <c r="AN70" s="215"/>
      <c r="AO70" s="215"/>
      <c r="AP70" s="215"/>
      <c r="AQ70" s="215"/>
      <c r="AR70" s="215"/>
      <c r="AS70" s="215"/>
    </row>
    <row r="71" spans="20:45" x14ac:dyDescent="0.25">
      <c r="T71" s="215"/>
      <c r="U71" s="215"/>
      <c r="V71" s="215"/>
      <c r="W71" s="215"/>
      <c r="X71" s="215"/>
      <c r="Y71" s="215"/>
      <c r="Z71" s="215"/>
      <c r="AA71" s="215"/>
      <c r="AB71" s="215"/>
      <c r="AC71" s="215"/>
      <c r="AD71" s="215"/>
      <c r="AE71" s="215"/>
      <c r="AF71" s="215"/>
      <c r="AG71" s="215"/>
      <c r="AH71" s="215"/>
      <c r="AL71" s="215"/>
      <c r="AM71" s="215"/>
      <c r="AN71" s="215"/>
      <c r="AO71" s="215"/>
      <c r="AP71" s="215"/>
      <c r="AQ71" s="215"/>
      <c r="AR71" s="215"/>
      <c r="AS71" s="215"/>
    </row>
    <row r="72" spans="20:45" x14ac:dyDescent="0.25">
      <c r="T72" s="215"/>
      <c r="U72" s="215"/>
      <c r="V72" s="215"/>
      <c r="W72" s="215"/>
      <c r="X72" s="215"/>
      <c r="Y72" s="215"/>
      <c r="Z72" s="215"/>
      <c r="AA72" s="215"/>
      <c r="AB72" s="215"/>
      <c r="AC72" s="215"/>
      <c r="AD72" s="215"/>
      <c r="AE72" s="215"/>
      <c r="AF72" s="215"/>
      <c r="AG72" s="215"/>
      <c r="AH72" s="215"/>
      <c r="AL72" s="215"/>
      <c r="AM72" s="215"/>
      <c r="AN72" s="215"/>
      <c r="AO72" s="215"/>
      <c r="AP72" s="215"/>
      <c r="AQ72" s="215"/>
      <c r="AR72" s="215"/>
      <c r="AS72" s="215"/>
    </row>
    <row r="73" spans="20:45" x14ac:dyDescent="0.25">
      <c r="T73" s="215"/>
      <c r="U73" s="215"/>
      <c r="V73" s="215"/>
      <c r="W73" s="215"/>
      <c r="X73" s="215"/>
      <c r="Y73" s="215"/>
      <c r="Z73" s="215"/>
      <c r="AA73" s="215"/>
      <c r="AB73" s="215"/>
      <c r="AC73" s="215"/>
      <c r="AD73" s="215"/>
      <c r="AE73" s="215"/>
      <c r="AF73" s="215"/>
      <c r="AG73" s="215"/>
      <c r="AH73" s="215"/>
      <c r="AL73" s="215"/>
      <c r="AM73" s="215"/>
      <c r="AN73" s="215"/>
      <c r="AO73" s="215"/>
      <c r="AP73" s="215"/>
      <c r="AQ73" s="215"/>
      <c r="AR73" s="215"/>
      <c r="AS73" s="215"/>
    </row>
    <row r="74" spans="20:45" x14ac:dyDescent="0.25">
      <c r="T74" s="215"/>
      <c r="U74" s="215"/>
      <c r="V74" s="215"/>
      <c r="W74" s="215"/>
      <c r="X74" s="215"/>
      <c r="Y74" s="215"/>
      <c r="Z74" s="215"/>
      <c r="AA74" s="215"/>
      <c r="AB74" s="215"/>
      <c r="AC74" s="215"/>
      <c r="AD74" s="215"/>
      <c r="AE74" s="215"/>
      <c r="AF74" s="215"/>
      <c r="AG74" s="215"/>
      <c r="AH74" s="215"/>
      <c r="AL74" s="215"/>
      <c r="AM74" s="215"/>
      <c r="AN74" s="215"/>
      <c r="AO74" s="215"/>
      <c r="AP74" s="215"/>
      <c r="AQ74" s="215"/>
      <c r="AR74" s="215"/>
      <c r="AS74" s="215"/>
    </row>
    <row r="75" spans="20:45" x14ac:dyDescent="0.25">
      <c r="T75" s="215"/>
      <c r="U75" s="215"/>
      <c r="V75" s="215"/>
      <c r="W75" s="215"/>
      <c r="X75" s="215"/>
      <c r="Y75" s="215"/>
      <c r="Z75" s="215"/>
      <c r="AA75" s="215"/>
      <c r="AB75" s="215"/>
      <c r="AC75" s="215"/>
      <c r="AD75" s="215"/>
      <c r="AE75" s="215"/>
      <c r="AF75" s="215"/>
      <c r="AG75" s="215"/>
      <c r="AH75" s="215"/>
      <c r="AL75" s="215"/>
      <c r="AM75" s="215"/>
      <c r="AN75" s="215"/>
      <c r="AO75" s="215"/>
      <c r="AP75" s="215"/>
      <c r="AQ75" s="215"/>
      <c r="AR75" s="215"/>
      <c r="AS75" s="215"/>
    </row>
    <row r="76" spans="20:45" x14ac:dyDescent="0.25">
      <c r="T76" s="215"/>
      <c r="U76" s="215"/>
      <c r="V76" s="215"/>
      <c r="W76" s="215"/>
      <c r="X76" s="215"/>
      <c r="Y76" s="215"/>
      <c r="Z76" s="215"/>
      <c r="AA76" s="215"/>
      <c r="AB76" s="215"/>
      <c r="AC76" s="215"/>
      <c r="AD76" s="215"/>
      <c r="AE76" s="215"/>
      <c r="AF76" s="215"/>
      <c r="AG76" s="215"/>
      <c r="AH76" s="215"/>
      <c r="AL76" s="215"/>
      <c r="AM76" s="215"/>
      <c r="AN76" s="215"/>
      <c r="AO76" s="215"/>
      <c r="AP76" s="215"/>
      <c r="AQ76" s="215"/>
      <c r="AR76" s="215"/>
      <c r="AS76" s="215"/>
    </row>
    <row r="77" spans="20:45" x14ac:dyDescent="0.25">
      <c r="T77" s="215"/>
      <c r="U77" s="215"/>
      <c r="V77" s="215"/>
      <c r="W77" s="215"/>
      <c r="X77" s="215"/>
      <c r="Y77" s="215"/>
      <c r="Z77" s="215"/>
      <c r="AA77" s="215"/>
      <c r="AB77" s="215"/>
      <c r="AC77" s="215"/>
      <c r="AD77" s="215"/>
      <c r="AE77" s="215"/>
      <c r="AF77" s="215"/>
      <c r="AG77" s="215"/>
      <c r="AH77" s="215"/>
      <c r="AL77" s="215"/>
      <c r="AM77" s="215"/>
      <c r="AN77" s="215"/>
      <c r="AO77" s="215"/>
      <c r="AP77" s="215"/>
      <c r="AQ77" s="215"/>
      <c r="AR77" s="215"/>
      <c r="AS77" s="215"/>
    </row>
    <row r="78" spans="20:45" x14ac:dyDescent="0.25">
      <c r="T78" s="215"/>
      <c r="U78" s="215"/>
      <c r="V78" s="215"/>
      <c r="W78" s="215"/>
      <c r="X78" s="215"/>
      <c r="Y78" s="215"/>
      <c r="Z78" s="215"/>
      <c r="AA78" s="215"/>
      <c r="AB78" s="215"/>
      <c r="AC78" s="215"/>
      <c r="AD78" s="215"/>
      <c r="AE78" s="215"/>
      <c r="AF78" s="215"/>
      <c r="AG78" s="215"/>
      <c r="AH78" s="215"/>
      <c r="AL78" s="215"/>
      <c r="AM78" s="215"/>
      <c r="AN78" s="215"/>
      <c r="AO78" s="215"/>
      <c r="AP78" s="215"/>
      <c r="AQ78" s="215"/>
      <c r="AR78" s="215"/>
      <c r="AS78" s="215"/>
    </row>
    <row r="79" spans="20:45" x14ac:dyDescent="0.25">
      <c r="T79" s="215"/>
      <c r="U79" s="215"/>
      <c r="V79" s="215"/>
      <c r="W79" s="215"/>
      <c r="X79" s="215"/>
      <c r="Y79" s="215"/>
      <c r="Z79" s="215"/>
      <c r="AA79" s="215"/>
      <c r="AB79" s="215"/>
      <c r="AC79" s="215"/>
      <c r="AD79" s="215"/>
      <c r="AE79" s="215"/>
      <c r="AF79" s="215"/>
      <c r="AG79" s="215"/>
      <c r="AH79" s="215"/>
      <c r="AL79" s="215"/>
      <c r="AM79" s="215"/>
      <c r="AN79" s="215"/>
      <c r="AO79" s="215"/>
      <c r="AP79" s="215"/>
      <c r="AQ79" s="215"/>
      <c r="AR79" s="215"/>
      <c r="AS79" s="215"/>
    </row>
    <row r="80" spans="20:45" x14ac:dyDescent="0.25">
      <c r="T80" s="215"/>
      <c r="U80" s="215"/>
      <c r="V80" s="215"/>
      <c r="W80" s="215"/>
      <c r="X80" s="215"/>
      <c r="Y80" s="215"/>
      <c r="Z80" s="215"/>
      <c r="AA80" s="215"/>
      <c r="AB80" s="215"/>
      <c r="AC80" s="215"/>
      <c r="AD80" s="215"/>
      <c r="AE80" s="215"/>
      <c r="AF80" s="215"/>
      <c r="AG80" s="215"/>
      <c r="AH80" s="215"/>
      <c r="AL80" s="215"/>
      <c r="AM80" s="215"/>
      <c r="AN80" s="215"/>
      <c r="AO80" s="215"/>
      <c r="AP80" s="215"/>
      <c r="AQ80" s="215"/>
      <c r="AR80" s="215"/>
      <c r="AS80" s="215"/>
    </row>
    <row r="81" spans="20:45" x14ac:dyDescent="0.25">
      <c r="T81" s="215"/>
      <c r="U81" s="215"/>
      <c r="V81" s="215"/>
      <c r="W81" s="215"/>
      <c r="X81" s="215"/>
      <c r="Y81" s="215"/>
      <c r="Z81" s="215"/>
      <c r="AA81" s="215"/>
      <c r="AB81" s="215"/>
      <c r="AC81" s="215"/>
      <c r="AD81" s="215"/>
      <c r="AE81" s="215"/>
      <c r="AF81" s="215"/>
      <c r="AG81" s="215"/>
      <c r="AH81" s="215"/>
      <c r="AL81" s="215"/>
      <c r="AM81" s="215"/>
      <c r="AN81" s="215"/>
      <c r="AO81" s="215"/>
      <c r="AP81" s="215"/>
      <c r="AQ81" s="215"/>
      <c r="AR81" s="215"/>
      <c r="AS81" s="215"/>
    </row>
    <row r="82" spans="20:45" x14ac:dyDescent="0.25">
      <c r="T82" s="215"/>
      <c r="U82" s="215"/>
      <c r="V82" s="215"/>
      <c r="W82" s="215"/>
      <c r="X82" s="215"/>
      <c r="Y82" s="215"/>
      <c r="Z82" s="215"/>
      <c r="AA82" s="215"/>
      <c r="AB82" s="215"/>
      <c r="AC82" s="215"/>
      <c r="AD82" s="215"/>
      <c r="AE82" s="215"/>
      <c r="AF82" s="215"/>
      <c r="AG82" s="215"/>
      <c r="AH82" s="215"/>
      <c r="AL82" s="215"/>
      <c r="AM82" s="215"/>
      <c r="AN82" s="215"/>
      <c r="AO82" s="215"/>
      <c r="AP82" s="215"/>
      <c r="AQ82" s="215"/>
      <c r="AR82" s="215"/>
      <c r="AS82" s="215"/>
    </row>
    <row r="83" spans="20:45" x14ac:dyDescent="0.25">
      <c r="T83" s="215"/>
      <c r="U83" s="215"/>
      <c r="V83" s="215"/>
      <c r="W83" s="215"/>
      <c r="X83" s="215"/>
      <c r="Y83" s="215"/>
      <c r="Z83" s="215"/>
      <c r="AA83" s="215"/>
      <c r="AB83" s="215"/>
      <c r="AC83" s="215"/>
      <c r="AD83" s="215"/>
      <c r="AE83" s="215"/>
      <c r="AF83" s="215"/>
      <c r="AG83" s="215"/>
      <c r="AH83" s="215"/>
      <c r="AL83" s="215"/>
      <c r="AM83" s="215"/>
      <c r="AN83" s="215"/>
      <c r="AO83" s="215"/>
      <c r="AP83" s="215"/>
      <c r="AQ83" s="215"/>
      <c r="AR83" s="215"/>
      <c r="AS83" s="215"/>
    </row>
    <row r="84" spans="20:45" x14ac:dyDescent="0.25">
      <c r="T84" s="215"/>
      <c r="U84" s="215"/>
      <c r="V84" s="215"/>
      <c r="W84" s="215"/>
      <c r="X84" s="215"/>
      <c r="Y84" s="215"/>
      <c r="Z84" s="215"/>
      <c r="AA84" s="215"/>
      <c r="AB84" s="215"/>
      <c r="AC84" s="215"/>
      <c r="AD84" s="215"/>
      <c r="AE84" s="215"/>
      <c r="AF84" s="215"/>
      <c r="AG84" s="215"/>
      <c r="AH84" s="215"/>
      <c r="AL84" s="215"/>
      <c r="AM84" s="215"/>
      <c r="AN84" s="215"/>
      <c r="AO84" s="215"/>
      <c r="AP84" s="215"/>
      <c r="AQ84" s="215"/>
      <c r="AR84" s="215"/>
      <c r="AS84" s="215"/>
    </row>
    <row r="85" spans="20:45" x14ac:dyDescent="0.25">
      <c r="T85" s="215"/>
      <c r="U85" s="215"/>
      <c r="V85" s="215"/>
      <c r="W85" s="215"/>
      <c r="X85" s="215"/>
      <c r="Y85" s="215"/>
      <c r="Z85" s="215"/>
      <c r="AA85" s="215"/>
      <c r="AB85" s="215"/>
      <c r="AC85" s="215"/>
      <c r="AD85" s="215"/>
      <c r="AE85" s="215"/>
      <c r="AF85" s="215"/>
      <c r="AG85" s="215"/>
      <c r="AH85" s="215"/>
      <c r="AL85" s="215"/>
      <c r="AM85" s="215"/>
      <c r="AN85" s="215"/>
      <c r="AO85" s="215"/>
      <c r="AP85" s="215"/>
      <c r="AQ85" s="215"/>
      <c r="AR85" s="215"/>
      <c r="AS85" s="215"/>
    </row>
    <row r="86" spans="20:45" x14ac:dyDescent="0.25">
      <c r="T86" s="215"/>
      <c r="U86" s="215"/>
      <c r="V86" s="215"/>
      <c r="W86" s="215"/>
      <c r="X86" s="215"/>
      <c r="Y86" s="215"/>
      <c r="Z86" s="215"/>
      <c r="AA86" s="215"/>
      <c r="AB86" s="215"/>
      <c r="AC86" s="215"/>
      <c r="AD86" s="215"/>
      <c r="AE86" s="215"/>
      <c r="AF86" s="215"/>
      <c r="AG86" s="215"/>
      <c r="AH86" s="215"/>
      <c r="AL86" s="215"/>
      <c r="AM86" s="215"/>
      <c r="AN86" s="215"/>
      <c r="AO86" s="215"/>
      <c r="AP86" s="215"/>
      <c r="AQ86" s="215"/>
      <c r="AR86" s="215"/>
      <c r="AS86" s="215"/>
    </row>
    <row r="87" spans="20:45" x14ac:dyDescent="0.25">
      <c r="T87" s="215"/>
      <c r="U87" s="215"/>
      <c r="V87" s="215"/>
      <c r="W87" s="215"/>
      <c r="X87" s="215"/>
      <c r="Y87" s="215"/>
      <c r="Z87" s="215"/>
      <c r="AA87" s="215"/>
      <c r="AB87" s="215"/>
      <c r="AC87" s="215"/>
      <c r="AD87" s="215"/>
      <c r="AE87" s="215"/>
      <c r="AF87" s="215"/>
      <c r="AG87" s="215"/>
      <c r="AH87" s="215"/>
      <c r="AL87" s="215"/>
      <c r="AM87" s="215"/>
      <c r="AN87" s="215"/>
      <c r="AO87" s="215"/>
      <c r="AP87" s="215"/>
      <c r="AQ87" s="215"/>
      <c r="AR87" s="215"/>
      <c r="AS87" s="215"/>
    </row>
    <row r="88" spans="20:45" x14ac:dyDescent="0.25">
      <c r="T88" s="215"/>
      <c r="U88" s="215"/>
      <c r="V88" s="215"/>
      <c r="W88" s="215"/>
      <c r="X88" s="215"/>
      <c r="Y88" s="215"/>
      <c r="Z88" s="215"/>
      <c r="AA88" s="215"/>
      <c r="AB88" s="215"/>
      <c r="AC88" s="215"/>
      <c r="AD88" s="215"/>
      <c r="AE88" s="215"/>
      <c r="AF88" s="215"/>
      <c r="AG88" s="215"/>
      <c r="AH88" s="215"/>
      <c r="AL88" s="215"/>
      <c r="AM88" s="215"/>
      <c r="AN88" s="215"/>
      <c r="AO88" s="215"/>
      <c r="AP88" s="215"/>
      <c r="AQ88" s="215"/>
      <c r="AR88" s="215"/>
      <c r="AS88" s="215"/>
    </row>
    <row r="89" spans="20:45" x14ac:dyDescent="0.25">
      <c r="T89" s="215"/>
      <c r="U89" s="215"/>
      <c r="V89" s="215"/>
      <c r="W89" s="215"/>
      <c r="X89" s="215"/>
      <c r="Y89" s="215"/>
      <c r="Z89" s="215"/>
      <c r="AA89" s="215"/>
      <c r="AB89" s="215"/>
      <c r="AC89" s="215"/>
      <c r="AD89" s="215"/>
      <c r="AE89" s="215"/>
      <c r="AF89" s="215"/>
      <c r="AG89" s="215"/>
      <c r="AH89" s="215"/>
      <c r="AL89" s="215"/>
      <c r="AM89" s="215"/>
      <c r="AN89" s="215"/>
      <c r="AO89" s="215"/>
      <c r="AP89" s="215"/>
      <c r="AQ89" s="215"/>
      <c r="AR89" s="215"/>
      <c r="AS89" s="215"/>
    </row>
    <row r="90" spans="20:45" x14ac:dyDescent="0.25">
      <c r="T90" s="215"/>
      <c r="U90" s="215"/>
      <c r="V90" s="215"/>
      <c r="W90" s="215"/>
      <c r="X90" s="215"/>
      <c r="Y90" s="215"/>
      <c r="Z90" s="215"/>
      <c r="AA90" s="215"/>
      <c r="AB90" s="215"/>
      <c r="AC90" s="215"/>
      <c r="AD90" s="215"/>
      <c r="AE90" s="215"/>
      <c r="AF90" s="215"/>
      <c r="AG90" s="215"/>
      <c r="AH90" s="215"/>
      <c r="AL90" s="215"/>
      <c r="AM90" s="215"/>
      <c r="AN90" s="215"/>
      <c r="AO90" s="215"/>
      <c r="AP90" s="215"/>
      <c r="AQ90" s="215"/>
      <c r="AR90" s="215"/>
      <c r="AS90" s="215"/>
    </row>
    <row r="91" spans="20:45" x14ac:dyDescent="0.25">
      <c r="T91" s="215"/>
      <c r="U91" s="215"/>
      <c r="V91" s="215"/>
      <c r="W91" s="215"/>
      <c r="X91" s="215"/>
      <c r="Y91" s="215"/>
      <c r="Z91" s="215"/>
      <c r="AA91" s="215"/>
      <c r="AB91" s="215"/>
      <c r="AC91" s="215"/>
      <c r="AD91" s="215"/>
      <c r="AE91" s="215"/>
      <c r="AF91" s="215"/>
      <c r="AG91" s="215"/>
      <c r="AH91" s="215"/>
      <c r="AL91" s="215"/>
      <c r="AM91" s="215"/>
      <c r="AN91" s="215"/>
      <c r="AO91" s="215"/>
      <c r="AP91" s="215"/>
      <c r="AQ91" s="215"/>
      <c r="AR91" s="215"/>
      <c r="AS91" s="215"/>
    </row>
    <row r="92" spans="20:45" x14ac:dyDescent="0.25">
      <c r="T92" s="215"/>
      <c r="U92" s="215"/>
      <c r="V92" s="215"/>
      <c r="W92" s="215"/>
      <c r="X92" s="215"/>
      <c r="Y92" s="215"/>
      <c r="Z92" s="215"/>
      <c r="AA92" s="215"/>
      <c r="AB92" s="215"/>
      <c r="AC92" s="215"/>
      <c r="AD92" s="215"/>
      <c r="AE92" s="215"/>
      <c r="AF92" s="215"/>
      <c r="AG92" s="215"/>
      <c r="AH92" s="215"/>
      <c r="AL92" s="215"/>
      <c r="AM92" s="215"/>
      <c r="AN92" s="215"/>
      <c r="AO92" s="215"/>
      <c r="AP92" s="215"/>
      <c r="AQ92" s="215"/>
      <c r="AR92" s="215"/>
      <c r="AS92" s="215"/>
    </row>
    <row r="93" spans="20:45" x14ac:dyDescent="0.25">
      <c r="T93" s="215"/>
      <c r="U93" s="215"/>
      <c r="V93" s="215"/>
      <c r="W93" s="215"/>
      <c r="X93" s="215"/>
      <c r="Y93" s="215"/>
      <c r="Z93" s="215"/>
      <c r="AA93" s="215"/>
      <c r="AB93" s="215"/>
      <c r="AC93" s="215"/>
      <c r="AD93" s="215"/>
      <c r="AE93" s="215"/>
      <c r="AF93" s="215"/>
      <c r="AG93" s="215"/>
      <c r="AH93" s="215"/>
      <c r="AL93" s="215"/>
      <c r="AM93" s="215"/>
      <c r="AN93" s="215"/>
      <c r="AO93" s="215"/>
      <c r="AP93" s="215"/>
      <c r="AQ93" s="215"/>
      <c r="AR93" s="215"/>
      <c r="AS93" s="215"/>
    </row>
    <row r="94" spans="20:45" x14ac:dyDescent="0.25">
      <c r="T94" s="215"/>
      <c r="U94" s="215"/>
      <c r="V94" s="215"/>
      <c r="W94" s="215"/>
      <c r="X94" s="215"/>
      <c r="Y94" s="215"/>
      <c r="Z94" s="215"/>
      <c r="AA94" s="215"/>
      <c r="AB94" s="215"/>
      <c r="AC94" s="215"/>
      <c r="AD94" s="215"/>
      <c r="AE94" s="215"/>
      <c r="AF94" s="215"/>
      <c r="AG94" s="215"/>
      <c r="AH94" s="215"/>
      <c r="AL94" s="215"/>
      <c r="AM94" s="215"/>
      <c r="AN94" s="215"/>
      <c r="AO94" s="215"/>
      <c r="AP94" s="215"/>
      <c r="AQ94" s="215"/>
      <c r="AR94" s="215"/>
      <c r="AS94" s="215"/>
    </row>
    <row r="95" spans="20:45" x14ac:dyDescent="0.25">
      <c r="T95" s="215"/>
      <c r="U95" s="215"/>
      <c r="V95" s="215"/>
      <c r="W95" s="215"/>
      <c r="X95" s="215"/>
      <c r="Y95" s="215"/>
      <c r="Z95" s="215"/>
      <c r="AA95" s="215"/>
      <c r="AB95" s="215"/>
      <c r="AC95" s="215"/>
      <c r="AD95" s="215"/>
      <c r="AE95" s="215"/>
      <c r="AF95" s="215"/>
      <c r="AG95" s="215"/>
      <c r="AH95" s="215"/>
      <c r="AL95" s="215"/>
      <c r="AM95" s="215"/>
      <c r="AN95" s="215"/>
      <c r="AO95" s="215"/>
      <c r="AP95" s="215"/>
      <c r="AQ95" s="215"/>
      <c r="AR95" s="215"/>
      <c r="AS95" s="215"/>
    </row>
    <row r="96" spans="20:45" x14ac:dyDescent="0.25">
      <c r="T96" s="215"/>
      <c r="U96" s="215"/>
      <c r="V96" s="215"/>
      <c r="W96" s="215"/>
      <c r="X96" s="215"/>
      <c r="Y96" s="215"/>
      <c r="Z96" s="215"/>
      <c r="AA96" s="215"/>
      <c r="AB96" s="215"/>
      <c r="AC96" s="215"/>
      <c r="AD96" s="215"/>
      <c r="AE96" s="215"/>
      <c r="AF96" s="215"/>
      <c r="AG96" s="215"/>
      <c r="AH96" s="215"/>
      <c r="AL96" s="215"/>
      <c r="AM96" s="215"/>
      <c r="AN96" s="215"/>
      <c r="AO96" s="215"/>
      <c r="AP96" s="215"/>
      <c r="AQ96" s="215"/>
      <c r="AR96" s="215"/>
      <c r="AS96" s="215"/>
    </row>
    <row r="97" spans="20:45" x14ac:dyDescent="0.25">
      <c r="T97" s="215"/>
      <c r="U97" s="215"/>
      <c r="V97" s="215"/>
      <c r="W97" s="215"/>
      <c r="X97" s="215"/>
      <c r="Y97" s="215"/>
      <c r="Z97" s="215"/>
      <c r="AA97" s="215"/>
      <c r="AB97" s="215"/>
      <c r="AC97" s="215"/>
      <c r="AD97" s="215"/>
      <c r="AE97" s="215"/>
      <c r="AF97" s="215"/>
      <c r="AG97" s="215"/>
      <c r="AH97" s="215"/>
      <c r="AL97" s="215"/>
      <c r="AM97" s="215"/>
      <c r="AN97" s="215"/>
      <c r="AO97" s="215"/>
      <c r="AP97" s="215"/>
      <c r="AQ97" s="215"/>
      <c r="AR97" s="215"/>
      <c r="AS97" s="215"/>
    </row>
    <row r="98" spans="20:45" x14ac:dyDescent="0.25">
      <c r="T98" s="215"/>
      <c r="U98" s="215"/>
      <c r="V98" s="215"/>
      <c r="W98" s="215"/>
      <c r="X98" s="215"/>
      <c r="Y98" s="215"/>
      <c r="Z98" s="215"/>
      <c r="AA98" s="215"/>
      <c r="AB98" s="215"/>
      <c r="AC98" s="215"/>
      <c r="AD98" s="215"/>
      <c r="AE98" s="215"/>
      <c r="AF98" s="215"/>
      <c r="AG98" s="215"/>
      <c r="AH98" s="215"/>
      <c r="AL98" s="215"/>
      <c r="AM98" s="215"/>
      <c r="AN98" s="215"/>
      <c r="AO98" s="215"/>
      <c r="AP98" s="215"/>
      <c r="AQ98" s="215"/>
      <c r="AR98" s="215"/>
      <c r="AS98" s="215"/>
    </row>
    <row r="99" spans="20:45" x14ac:dyDescent="0.25">
      <c r="T99" s="215"/>
      <c r="U99" s="215"/>
      <c r="V99" s="215"/>
      <c r="W99" s="215"/>
      <c r="X99" s="215"/>
      <c r="Y99" s="215"/>
      <c r="Z99" s="215"/>
      <c r="AA99" s="215"/>
      <c r="AB99" s="215"/>
      <c r="AC99" s="215"/>
      <c r="AD99" s="215"/>
      <c r="AE99" s="215"/>
      <c r="AF99" s="215"/>
      <c r="AG99" s="215"/>
      <c r="AH99" s="215"/>
      <c r="AL99" s="215"/>
      <c r="AM99" s="215"/>
      <c r="AN99" s="215"/>
      <c r="AO99" s="215"/>
      <c r="AP99" s="215"/>
      <c r="AQ99" s="215"/>
      <c r="AR99" s="215"/>
      <c r="AS99" s="215"/>
    </row>
    <row r="100" spans="20:45" x14ac:dyDescent="0.25">
      <c r="T100" s="215"/>
      <c r="U100" s="215"/>
      <c r="V100" s="215"/>
      <c r="W100" s="215"/>
      <c r="X100" s="215"/>
      <c r="Y100" s="215"/>
      <c r="Z100" s="215"/>
      <c r="AA100" s="215"/>
      <c r="AB100" s="215"/>
      <c r="AC100" s="215"/>
      <c r="AD100" s="215"/>
      <c r="AE100" s="215"/>
      <c r="AF100" s="215"/>
      <c r="AG100" s="215"/>
      <c r="AH100" s="215"/>
      <c r="AL100" s="215"/>
      <c r="AM100" s="215"/>
      <c r="AN100" s="215"/>
      <c r="AO100" s="215"/>
      <c r="AP100" s="215"/>
      <c r="AQ100" s="215"/>
      <c r="AR100" s="215"/>
      <c r="AS100" s="215"/>
    </row>
    <row r="101" spans="20:45" x14ac:dyDescent="0.25">
      <c r="T101" s="215"/>
      <c r="U101" s="215"/>
      <c r="V101" s="215"/>
      <c r="W101" s="215"/>
      <c r="X101" s="215"/>
      <c r="Y101" s="215"/>
      <c r="Z101" s="215"/>
      <c r="AA101" s="215"/>
      <c r="AB101" s="215"/>
      <c r="AC101" s="215"/>
      <c r="AD101" s="215"/>
      <c r="AE101" s="215"/>
      <c r="AF101" s="215"/>
      <c r="AG101" s="215"/>
      <c r="AH101" s="215"/>
      <c r="AL101" s="215"/>
      <c r="AM101" s="215"/>
      <c r="AN101" s="215"/>
      <c r="AO101" s="215"/>
      <c r="AP101" s="215"/>
      <c r="AQ101" s="215"/>
      <c r="AR101" s="215"/>
      <c r="AS101" s="215"/>
    </row>
    <row r="102" spans="20:45" x14ac:dyDescent="0.25">
      <c r="T102" s="215"/>
      <c r="U102" s="215"/>
      <c r="V102" s="215"/>
      <c r="W102" s="215"/>
      <c r="X102" s="215"/>
      <c r="Y102" s="215"/>
      <c r="Z102" s="215"/>
      <c r="AA102" s="215"/>
      <c r="AB102" s="215"/>
      <c r="AC102" s="215"/>
      <c r="AD102" s="215"/>
      <c r="AE102" s="215"/>
      <c r="AF102" s="215"/>
      <c r="AG102" s="215"/>
      <c r="AH102" s="215"/>
      <c r="AL102" s="215"/>
      <c r="AM102" s="215"/>
      <c r="AN102" s="215"/>
      <c r="AO102" s="215"/>
      <c r="AP102" s="215"/>
      <c r="AQ102" s="215"/>
      <c r="AR102" s="215"/>
      <c r="AS102" s="215"/>
    </row>
    <row r="103" spans="20:45" x14ac:dyDescent="0.25">
      <c r="T103" s="215"/>
      <c r="U103" s="215"/>
      <c r="V103" s="215"/>
      <c r="W103" s="215"/>
      <c r="X103" s="215"/>
      <c r="Y103" s="215"/>
      <c r="Z103" s="215"/>
      <c r="AA103" s="215"/>
      <c r="AB103" s="215"/>
      <c r="AC103" s="215"/>
      <c r="AD103" s="215"/>
      <c r="AE103" s="215"/>
      <c r="AF103" s="215"/>
      <c r="AG103" s="215"/>
      <c r="AH103" s="215"/>
      <c r="AL103" s="215"/>
      <c r="AM103" s="215"/>
      <c r="AN103" s="215"/>
      <c r="AO103" s="215"/>
      <c r="AP103" s="215"/>
      <c r="AQ103" s="215"/>
      <c r="AR103" s="215"/>
      <c r="AS103" s="215"/>
    </row>
    <row r="104" spans="20:45" x14ac:dyDescent="0.25">
      <c r="T104" s="215"/>
      <c r="U104" s="215"/>
      <c r="V104" s="215"/>
      <c r="W104" s="215"/>
      <c r="X104" s="215"/>
      <c r="Y104" s="215"/>
      <c r="Z104" s="215"/>
      <c r="AA104" s="215"/>
      <c r="AB104" s="215"/>
      <c r="AC104" s="215"/>
      <c r="AD104" s="215"/>
      <c r="AE104" s="215"/>
      <c r="AF104" s="215"/>
      <c r="AG104" s="215"/>
      <c r="AH104" s="215"/>
      <c r="AL104" s="215"/>
      <c r="AM104" s="215"/>
      <c r="AN104" s="215"/>
      <c r="AO104" s="215"/>
      <c r="AP104" s="215"/>
      <c r="AQ104" s="215"/>
      <c r="AR104" s="215"/>
      <c r="AS104" s="215"/>
    </row>
    <row r="105" spans="20:45" x14ac:dyDescent="0.25">
      <c r="T105" s="215"/>
      <c r="U105" s="215"/>
      <c r="V105" s="215"/>
      <c r="W105" s="215"/>
      <c r="X105" s="215"/>
      <c r="Y105" s="215"/>
      <c r="Z105" s="215"/>
      <c r="AA105" s="215"/>
      <c r="AB105" s="215"/>
      <c r="AC105" s="215"/>
      <c r="AD105" s="215"/>
      <c r="AE105" s="215"/>
      <c r="AF105" s="215"/>
      <c r="AG105" s="215"/>
      <c r="AH105" s="215"/>
      <c r="AL105" s="215"/>
      <c r="AM105" s="215"/>
      <c r="AN105" s="215"/>
      <c r="AO105" s="215"/>
      <c r="AP105" s="215"/>
      <c r="AQ105" s="215"/>
      <c r="AR105" s="215"/>
      <c r="AS105" s="215"/>
    </row>
    <row r="106" spans="20:45" x14ac:dyDescent="0.25">
      <c r="T106" s="215"/>
      <c r="U106" s="215"/>
      <c r="V106" s="215"/>
      <c r="W106" s="215"/>
      <c r="X106" s="215"/>
      <c r="Y106" s="215"/>
      <c r="Z106" s="215"/>
      <c r="AA106" s="215"/>
      <c r="AB106" s="215"/>
      <c r="AC106" s="215"/>
      <c r="AD106" s="215"/>
      <c r="AE106" s="215"/>
      <c r="AF106" s="215"/>
      <c r="AG106" s="215"/>
      <c r="AH106" s="215"/>
      <c r="AL106" s="215"/>
      <c r="AM106" s="215"/>
      <c r="AN106" s="215"/>
      <c r="AO106" s="215"/>
      <c r="AP106" s="215"/>
      <c r="AQ106" s="215"/>
      <c r="AR106" s="215"/>
      <c r="AS106" s="215"/>
    </row>
    <row r="107" spans="20:45" x14ac:dyDescent="0.25">
      <c r="T107" s="215"/>
      <c r="U107" s="215"/>
      <c r="V107" s="215"/>
      <c r="W107" s="215"/>
      <c r="X107" s="215"/>
      <c r="Y107" s="215"/>
      <c r="Z107" s="215"/>
      <c r="AA107" s="215"/>
      <c r="AB107" s="215"/>
      <c r="AC107" s="215"/>
      <c r="AD107" s="215"/>
      <c r="AE107" s="215"/>
      <c r="AF107" s="215"/>
      <c r="AG107" s="215"/>
      <c r="AH107" s="215"/>
      <c r="AL107" s="215"/>
      <c r="AM107" s="215"/>
      <c r="AN107" s="215"/>
      <c r="AO107" s="215"/>
      <c r="AP107" s="215"/>
      <c r="AQ107" s="215"/>
      <c r="AR107" s="215"/>
      <c r="AS107" s="215"/>
    </row>
    <row r="108" spans="20:45" x14ac:dyDescent="0.25">
      <c r="T108" s="215"/>
      <c r="U108" s="215"/>
      <c r="V108" s="215"/>
      <c r="W108" s="215"/>
      <c r="X108" s="215"/>
      <c r="Y108" s="215"/>
      <c r="Z108" s="215"/>
      <c r="AA108" s="215"/>
      <c r="AB108" s="215"/>
      <c r="AC108" s="215"/>
      <c r="AD108" s="215"/>
      <c r="AE108" s="215"/>
      <c r="AF108" s="215"/>
      <c r="AG108" s="215"/>
      <c r="AH108" s="215"/>
      <c r="AL108" s="215"/>
      <c r="AM108" s="215"/>
      <c r="AN108" s="215"/>
      <c r="AO108" s="215"/>
      <c r="AP108" s="215"/>
      <c r="AQ108" s="215"/>
      <c r="AR108" s="215"/>
      <c r="AS108" s="215"/>
    </row>
    <row r="109" spans="20:45" x14ac:dyDescent="0.25">
      <c r="T109" s="215"/>
      <c r="U109" s="215"/>
      <c r="V109" s="215"/>
      <c r="W109" s="215"/>
      <c r="X109" s="215"/>
      <c r="Y109" s="215"/>
      <c r="Z109" s="215"/>
      <c r="AA109" s="215"/>
      <c r="AB109" s="215"/>
      <c r="AC109" s="215"/>
      <c r="AD109" s="215"/>
      <c r="AE109" s="215"/>
      <c r="AF109" s="215"/>
      <c r="AG109" s="215"/>
      <c r="AH109" s="215"/>
      <c r="AL109" s="215"/>
      <c r="AM109" s="215"/>
      <c r="AN109" s="215"/>
      <c r="AO109" s="215"/>
      <c r="AP109" s="215"/>
      <c r="AQ109" s="215"/>
      <c r="AR109" s="215"/>
      <c r="AS109" s="215"/>
    </row>
    <row r="110" spans="20:45" x14ac:dyDescent="0.25">
      <c r="T110" s="215"/>
      <c r="U110" s="215"/>
      <c r="V110" s="215"/>
      <c r="W110" s="215"/>
      <c r="X110" s="215"/>
      <c r="Y110" s="215"/>
      <c r="Z110" s="215"/>
      <c r="AA110" s="215"/>
      <c r="AB110" s="215"/>
      <c r="AC110" s="215"/>
      <c r="AD110" s="215"/>
      <c r="AE110" s="215"/>
      <c r="AF110" s="215"/>
      <c r="AG110" s="215"/>
      <c r="AH110" s="215"/>
      <c r="AL110" s="215"/>
      <c r="AM110" s="215"/>
      <c r="AN110" s="215"/>
      <c r="AO110" s="215"/>
      <c r="AP110" s="215"/>
      <c r="AQ110" s="215"/>
      <c r="AR110" s="215"/>
      <c r="AS110" s="215"/>
    </row>
    <row r="111" spans="20:45" x14ac:dyDescent="0.25">
      <c r="T111" s="215"/>
      <c r="U111" s="215"/>
      <c r="V111" s="215"/>
      <c r="W111" s="215"/>
      <c r="X111" s="215"/>
      <c r="Y111" s="215"/>
      <c r="Z111" s="215"/>
      <c r="AA111" s="215"/>
      <c r="AB111" s="215"/>
      <c r="AC111" s="215"/>
      <c r="AD111" s="215"/>
      <c r="AE111" s="215"/>
      <c r="AF111" s="215"/>
      <c r="AG111" s="215"/>
      <c r="AH111" s="215"/>
      <c r="AL111" s="215"/>
      <c r="AM111" s="215"/>
      <c r="AN111" s="215"/>
      <c r="AO111" s="215"/>
      <c r="AP111" s="215"/>
      <c r="AQ111" s="215"/>
      <c r="AR111" s="215"/>
      <c r="AS111" s="215"/>
    </row>
    <row r="112" spans="20:45" x14ac:dyDescent="0.25">
      <c r="T112" s="215"/>
      <c r="U112" s="215"/>
      <c r="V112" s="215"/>
      <c r="W112" s="215"/>
      <c r="X112" s="215"/>
      <c r="Y112" s="215"/>
      <c r="Z112" s="215"/>
      <c r="AA112" s="215"/>
      <c r="AB112" s="215"/>
      <c r="AC112" s="215"/>
      <c r="AD112" s="215"/>
      <c r="AE112" s="215"/>
      <c r="AF112" s="215"/>
      <c r="AG112" s="215"/>
      <c r="AH112" s="215"/>
      <c r="AL112" s="215"/>
      <c r="AM112" s="215"/>
      <c r="AN112" s="215"/>
      <c r="AO112" s="215"/>
      <c r="AP112" s="215"/>
      <c r="AQ112" s="215"/>
      <c r="AR112" s="215"/>
      <c r="AS112" s="215"/>
    </row>
    <row r="113" spans="20:45" x14ac:dyDescent="0.25">
      <c r="T113" s="215"/>
      <c r="U113" s="215"/>
      <c r="V113" s="215"/>
      <c r="W113" s="215"/>
      <c r="X113" s="215"/>
      <c r="Y113" s="215"/>
      <c r="Z113" s="215"/>
      <c r="AA113" s="215"/>
      <c r="AB113" s="215"/>
      <c r="AC113" s="215"/>
      <c r="AD113" s="215"/>
      <c r="AE113" s="215"/>
      <c r="AF113" s="215"/>
      <c r="AG113" s="215"/>
      <c r="AH113" s="215"/>
      <c r="AL113" s="215"/>
      <c r="AM113" s="215"/>
      <c r="AN113" s="215"/>
      <c r="AO113" s="215"/>
      <c r="AP113" s="215"/>
      <c r="AQ113" s="215"/>
      <c r="AR113" s="215"/>
      <c r="AS113" s="215"/>
    </row>
    <row r="114" spans="20:45" x14ac:dyDescent="0.25">
      <c r="T114" s="215"/>
      <c r="U114" s="215"/>
      <c r="V114" s="215"/>
      <c r="W114" s="215"/>
      <c r="X114" s="215"/>
      <c r="Y114" s="215"/>
      <c r="Z114" s="215"/>
      <c r="AA114" s="215"/>
      <c r="AB114" s="215"/>
      <c r="AC114" s="215"/>
      <c r="AD114" s="215"/>
      <c r="AE114" s="215"/>
      <c r="AF114" s="215"/>
      <c r="AG114" s="215"/>
      <c r="AH114" s="215"/>
      <c r="AL114" s="215"/>
      <c r="AM114" s="215"/>
      <c r="AN114" s="215"/>
      <c r="AO114" s="215"/>
      <c r="AP114" s="215"/>
      <c r="AQ114" s="215"/>
      <c r="AR114" s="215"/>
      <c r="AS114" s="215"/>
    </row>
    <row r="115" spans="20:45" x14ac:dyDescent="0.25">
      <c r="T115" s="215"/>
      <c r="U115" s="215"/>
      <c r="V115" s="215"/>
      <c r="W115" s="215"/>
      <c r="X115" s="215"/>
      <c r="Y115" s="215"/>
      <c r="Z115" s="215"/>
      <c r="AA115" s="215"/>
      <c r="AB115" s="215"/>
      <c r="AC115" s="215"/>
      <c r="AD115" s="215"/>
      <c r="AE115" s="215"/>
      <c r="AF115" s="215"/>
      <c r="AG115" s="215"/>
      <c r="AH115" s="215"/>
      <c r="AL115" s="215"/>
      <c r="AM115" s="215"/>
      <c r="AN115" s="215"/>
      <c r="AO115" s="215"/>
      <c r="AP115" s="215"/>
      <c r="AQ115" s="215"/>
      <c r="AR115" s="215"/>
      <c r="AS115" s="215"/>
    </row>
    <row r="116" spans="20:45" x14ac:dyDescent="0.25">
      <c r="T116" s="215"/>
      <c r="U116" s="215"/>
      <c r="V116" s="215"/>
      <c r="W116" s="215"/>
      <c r="X116" s="215"/>
      <c r="Y116" s="215"/>
      <c r="Z116" s="215"/>
      <c r="AA116" s="215"/>
      <c r="AB116" s="215"/>
      <c r="AC116" s="215"/>
      <c r="AD116" s="215"/>
      <c r="AE116" s="215"/>
      <c r="AF116" s="215"/>
      <c r="AG116" s="215"/>
      <c r="AH116" s="215"/>
      <c r="AL116" s="215"/>
      <c r="AM116" s="215"/>
      <c r="AN116" s="215"/>
      <c r="AO116" s="215"/>
      <c r="AP116" s="215"/>
      <c r="AQ116" s="215"/>
      <c r="AR116" s="215"/>
      <c r="AS116" s="215"/>
    </row>
    <row r="117" spans="20:45" x14ac:dyDescent="0.25">
      <c r="T117" s="215"/>
      <c r="U117" s="215"/>
      <c r="V117" s="215"/>
      <c r="W117" s="215"/>
      <c r="X117" s="215"/>
      <c r="Y117" s="215"/>
      <c r="Z117" s="215"/>
      <c r="AA117" s="215"/>
      <c r="AB117" s="215"/>
      <c r="AC117" s="215"/>
      <c r="AD117" s="215"/>
      <c r="AE117" s="215"/>
      <c r="AF117" s="215"/>
      <c r="AG117" s="215"/>
      <c r="AH117" s="215"/>
      <c r="AL117" s="215"/>
      <c r="AM117" s="215"/>
      <c r="AN117" s="215"/>
      <c r="AO117" s="215"/>
      <c r="AP117" s="215"/>
      <c r="AQ117" s="215"/>
      <c r="AR117" s="215"/>
      <c r="AS117" s="215"/>
    </row>
    <row r="118" spans="20:45" x14ac:dyDescent="0.25">
      <c r="T118" s="215"/>
      <c r="U118" s="215"/>
      <c r="V118" s="215"/>
      <c r="W118" s="215"/>
      <c r="X118" s="215"/>
      <c r="Y118" s="215"/>
      <c r="Z118" s="215"/>
      <c r="AA118" s="215"/>
      <c r="AB118" s="215"/>
      <c r="AC118" s="215"/>
      <c r="AD118" s="215"/>
      <c r="AE118" s="215"/>
      <c r="AF118" s="215"/>
      <c r="AG118" s="215"/>
      <c r="AH118" s="215"/>
      <c r="AL118" s="215"/>
      <c r="AM118" s="215"/>
      <c r="AN118" s="215"/>
      <c r="AO118" s="215"/>
      <c r="AP118" s="215"/>
      <c r="AQ118" s="215"/>
      <c r="AR118" s="215"/>
      <c r="AS118" s="215"/>
    </row>
    <row r="119" spans="20:45" x14ac:dyDescent="0.25">
      <c r="T119" s="215"/>
      <c r="U119" s="215"/>
      <c r="V119" s="215"/>
      <c r="W119" s="215"/>
      <c r="X119" s="215"/>
      <c r="Y119" s="215"/>
      <c r="Z119" s="215"/>
      <c r="AA119" s="215"/>
      <c r="AB119" s="215"/>
      <c r="AC119" s="215"/>
      <c r="AD119" s="215"/>
      <c r="AE119" s="215"/>
      <c r="AF119" s="215"/>
      <c r="AG119" s="215"/>
      <c r="AH119" s="215"/>
      <c r="AL119" s="215"/>
      <c r="AM119" s="215"/>
      <c r="AN119" s="215"/>
      <c r="AO119" s="215"/>
      <c r="AP119" s="215"/>
      <c r="AQ119" s="215"/>
      <c r="AR119" s="215"/>
      <c r="AS119" s="215"/>
    </row>
    <row r="120" spans="20:45" x14ac:dyDescent="0.25">
      <c r="T120" s="215"/>
      <c r="U120" s="215"/>
      <c r="V120" s="215"/>
      <c r="W120" s="215"/>
      <c r="X120" s="215"/>
      <c r="Y120" s="215"/>
      <c r="Z120" s="215"/>
      <c r="AA120" s="215"/>
      <c r="AB120" s="215"/>
      <c r="AC120" s="215"/>
      <c r="AD120" s="215"/>
      <c r="AE120" s="215"/>
      <c r="AF120" s="215"/>
      <c r="AG120" s="215"/>
      <c r="AH120" s="215"/>
      <c r="AL120" s="215"/>
      <c r="AM120" s="215"/>
      <c r="AN120" s="215"/>
      <c r="AO120" s="215"/>
      <c r="AP120" s="215"/>
      <c r="AQ120" s="215"/>
      <c r="AR120" s="215"/>
      <c r="AS120" s="215"/>
    </row>
    <row r="121" spans="20:45" x14ac:dyDescent="0.25">
      <c r="T121" s="215"/>
      <c r="U121" s="215"/>
      <c r="V121" s="215"/>
      <c r="W121" s="215"/>
      <c r="X121" s="215"/>
      <c r="Y121" s="215"/>
      <c r="Z121" s="215"/>
      <c r="AA121" s="215"/>
      <c r="AB121" s="215"/>
      <c r="AC121" s="215"/>
      <c r="AD121" s="215"/>
      <c r="AE121" s="215"/>
      <c r="AF121" s="215"/>
      <c r="AG121" s="215"/>
      <c r="AH121" s="215"/>
      <c r="AL121" s="215"/>
      <c r="AM121" s="215"/>
      <c r="AN121" s="215"/>
      <c r="AO121" s="215"/>
      <c r="AP121" s="215"/>
      <c r="AQ121" s="215"/>
      <c r="AR121" s="215"/>
      <c r="AS121" s="215"/>
    </row>
    <row r="122" spans="20:45" x14ac:dyDescent="0.25">
      <c r="T122" s="215"/>
      <c r="U122" s="215"/>
      <c r="V122" s="215"/>
      <c r="W122" s="215"/>
      <c r="X122" s="215"/>
      <c r="Y122" s="215"/>
      <c r="Z122" s="215"/>
      <c r="AA122" s="215"/>
      <c r="AB122" s="215"/>
      <c r="AC122" s="215"/>
      <c r="AD122" s="215"/>
      <c r="AE122" s="215"/>
      <c r="AF122" s="215"/>
      <c r="AG122" s="215"/>
      <c r="AH122" s="215"/>
      <c r="AL122" s="215"/>
      <c r="AM122" s="215"/>
      <c r="AN122" s="215"/>
      <c r="AO122" s="215"/>
      <c r="AP122" s="215"/>
      <c r="AQ122" s="215"/>
      <c r="AR122" s="215"/>
      <c r="AS122" s="215"/>
    </row>
    <row r="123" spans="20:45" x14ac:dyDescent="0.25">
      <c r="T123" s="215"/>
      <c r="U123" s="215"/>
      <c r="V123" s="215"/>
      <c r="W123" s="215"/>
      <c r="X123" s="215"/>
      <c r="Y123" s="215"/>
      <c r="Z123" s="215"/>
      <c r="AA123" s="215"/>
      <c r="AB123" s="215"/>
      <c r="AC123" s="215"/>
      <c r="AD123" s="215"/>
      <c r="AE123" s="215"/>
      <c r="AF123" s="215"/>
      <c r="AG123" s="215"/>
      <c r="AH123" s="215"/>
      <c r="AL123" s="215"/>
      <c r="AM123" s="215"/>
      <c r="AN123" s="215"/>
      <c r="AO123" s="215"/>
      <c r="AP123" s="215"/>
      <c r="AQ123" s="215"/>
      <c r="AR123" s="215"/>
      <c r="AS123" s="215"/>
    </row>
    <row r="124" spans="20:45" x14ac:dyDescent="0.25">
      <c r="T124" s="215"/>
      <c r="U124" s="215"/>
      <c r="V124" s="215"/>
      <c r="W124" s="215"/>
      <c r="X124" s="215"/>
      <c r="Y124" s="215"/>
      <c r="Z124" s="215"/>
      <c r="AA124" s="215"/>
      <c r="AB124" s="215"/>
      <c r="AC124" s="215"/>
      <c r="AD124" s="215"/>
      <c r="AE124" s="215"/>
      <c r="AF124" s="215"/>
      <c r="AG124" s="215"/>
      <c r="AH124" s="215"/>
      <c r="AL124" s="215"/>
      <c r="AM124" s="215"/>
      <c r="AN124" s="215"/>
      <c r="AO124" s="215"/>
      <c r="AP124" s="215"/>
      <c r="AQ124" s="215"/>
      <c r="AR124" s="215"/>
      <c r="AS124" s="215"/>
    </row>
    <row r="125" spans="20:45" x14ac:dyDescent="0.25">
      <c r="T125" s="215"/>
      <c r="U125" s="215"/>
      <c r="V125" s="215"/>
      <c r="W125" s="215"/>
      <c r="X125" s="215"/>
      <c r="Y125" s="215"/>
      <c r="Z125" s="215"/>
      <c r="AA125" s="215"/>
      <c r="AB125" s="215"/>
      <c r="AC125" s="215"/>
      <c r="AD125" s="215"/>
      <c r="AE125" s="215"/>
      <c r="AF125" s="215"/>
      <c r="AG125" s="215"/>
      <c r="AH125" s="215"/>
      <c r="AL125" s="215"/>
      <c r="AM125" s="215"/>
      <c r="AN125" s="215"/>
      <c r="AO125" s="215"/>
      <c r="AP125" s="215"/>
      <c r="AQ125" s="215"/>
      <c r="AR125" s="215"/>
      <c r="AS125" s="215"/>
    </row>
    <row r="126" spans="20:45" x14ac:dyDescent="0.25">
      <c r="T126" s="215"/>
      <c r="U126" s="215"/>
      <c r="V126" s="215"/>
      <c r="W126" s="215"/>
      <c r="X126" s="215"/>
      <c r="Y126" s="215"/>
      <c r="Z126" s="215"/>
      <c r="AA126" s="215"/>
      <c r="AB126" s="215"/>
      <c r="AC126" s="215"/>
      <c r="AD126" s="215"/>
      <c r="AE126" s="215"/>
      <c r="AF126" s="215"/>
      <c r="AG126" s="215"/>
      <c r="AH126" s="215"/>
      <c r="AL126" s="215"/>
      <c r="AM126" s="215"/>
      <c r="AN126" s="215"/>
      <c r="AO126" s="215"/>
      <c r="AP126" s="215"/>
      <c r="AQ126" s="215"/>
      <c r="AR126" s="215"/>
      <c r="AS126" s="215"/>
    </row>
    <row r="127" spans="20:45" x14ac:dyDescent="0.25">
      <c r="T127" s="215"/>
      <c r="U127" s="215"/>
      <c r="V127" s="215"/>
      <c r="W127" s="215"/>
      <c r="X127" s="215"/>
      <c r="Y127" s="215"/>
      <c r="Z127" s="215"/>
      <c r="AA127" s="215"/>
      <c r="AB127" s="215"/>
      <c r="AC127" s="215"/>
      <c r="AD127" s="215"/>
      <c r="AE127" s="215"/>
      <c r="AF127" s="215"/>
      <c r="AG127" s="215"/>
      <c r="AH127" s="215"/>
      <c r="AL127" s="215"/>
      <c r="AM127" s="215"/>
      <c r="AN127" s="215"/>
      <c r="AO127" s="215"/>
      <c r="AP127" s="215"/>
      <c r="AQ127" s="215"/>
      <c r="AR127" s="215"/>
      <c r="AS127" s="215"/>
    </row>
    <row r="128" spans="20:45" x14ac:dyDescent="0.25">
      <c r="T128" s="215"/>
      <c r="U128" s="215"/>
      <c r="V128" s="215"/>
      <c r="W128" s="215"/>
      <c r="X128" s="215"/>
      <c r="Y128" s="215"/>
      <c r="Z128" s="215"/>
      <c r="AA128" s="215"/>
      <c r="AB128" s="215"/>
      <c r="AC128" s="215"/>
      <c r="AD128" s="215"/>
      <c r="AE128" s="215"/>
      <c r="AF128" s="215"/>
      <c r="AG128" s="215"/>
      <c r="AH128" s="215"/>
      <c r="AL128" s="215"/>
      <c r="AM128" s="215"/>
      <c r="AN128" s="215"/>
      <c r="AO128" s="215"/>
      <c r="AP128" s="215"/>
      <c r="AQ128" s="215"/>
      <c r="AR128" s="215"/>
      <c r="AS128" s="215"/>
    </row>
    <row r="129" spans="20:45" x14ac:dyDescent="0.25">
      <c r="T129" s="215"/>
      <c r="U129" s="215"/>
      <c r="V129" s="215"/>
      <c r="W129" s="215"/>
      <c r="X129" s="215"/>
      <c r="Y129" s="215"/>
      <c r="Z129" s="215"/>
      <c r="AA129" s="215"/>
      <c r="AB129" s="215"/>
      <c r="AC129" s="215"/>
      <c r="AD129" s="215"/>
      <c r="AE129" s="215"/>
      <c r="AF129" s="215"/>
      <c r="AG129" s="215"/>
      <c r="AH129" s="215"/>
      <c r="AL129" s="215"/>
      <c r="AM129" s="215"/>
      <c r="AN129" s="215"/>
      <c r="AO129" s="215"/>
      <c r="AP129" s="215"/>
      <c r="AQ129" s="215"/>
      <c r="AR129" s="215"/>
      <c r="AS129" s="215"/>
    </row>
    <row r="130" spans="20:45" x14ac:dyDescent="0.25">
      <c r="T130" s="215"/>
      <c r="U130" s="215"/>
      <c r="V130" s="215"/>
      <c r="W130" s="215"/>
      <c r="X130" s="215"/>
      <c r="Y130" s="215"/>
      <c r="Z130" s="215"/>
      <c r="AA130" s="215"/>
      <c r="AB130" s="215"/>
      <c r="AC130" s="215"/>
      <c r="AD130" s="215"/>
      <c r="AE130" s="215"/>
      <c r="AF130" s="215"/>
      <c r="AG130" s="215"/>
      <c r="AH130" s="215"/>
      <c r="AL130" s="215"/>
      <c r="AM130" s="215"/>
      <c r="AN130" s="215"/>
      <c r="AO130" s="215"/>
      <c r="AP130" s="215"/>
      <c r="AQ130" s="215"/>
      <c r="AR130" s="215"/>
      <c r="AS130" s="215"/>
    </row>
    <row r="131" spans="20:45" x14ac:dyDescent="0.25">
      <c r="T131" s="215"/>
      <c r="U131" s="215"/>
      <c r="V131" s="215"/>
      <c r="W131" s="215"/>
      <c r="X131" s="215"/>
      <c r="Y131" s="215"/>
      <c r="Z131" s="215"/>
      <c r="AA131" s="215"/>
      <c r="AB131" s="215"/>
      <c r="AC131" s="215"/>
      <c r="AD131" s="215"/>
      <c r="AE131" s="215"/>
      <c r="AF131" s="215"/>
      <c r="AG131" s="215"/>
      <c r="AH131" s="215"/>
      <c r="AL131" s="215"/>
      <c r="AM131" s="215"/>
      <c r="AN131" s="215"/>
      <c r="AO131" s="215"/>
      <c r="AP131" s="215"/>
      <c r="AQ131" s="215"/>
      <c r="AR131" s="215"/>
      <c r="AS131" s="215"/>
    </row>
    <row r="132" spans="20:45" x14ac:dyDescent="0.25">
      <c r="T132" s="215"/>
      <c r="U132" s="215"/>
      <c r="V132" s="215"/>
      <c r="W132" s="215"/>
      <c r="X132" s="215"/>
      <c r="Y132" s="215"/>
      <c r="Z132" s="215"/>
      <c r="AA132" s="215"/>
      <c r="AB132" s="215"/>
      <c r="AC132" s="215"/>
      <c r="AD132" s="215"/>
      <c r="AE132" s="215"/>
      <c r="AF132" s="215"/>
      <c r="AG132" s="215"/>
      <c r="AH132" s="215"/>
      <c r="AL132" s="215"/>
      <c r="AM132" s="215"/>
      <c r="AN132" s="215"/>
      <c r="AO132" s="215"/>
      <c r="AP132" s="215"/>
      <c r="AQ132" s="215"/>
      <c r="AR132" s="215"/>
      <c r="AS132" s="215"/>
    </row>
    <row r="133" spans="20:45" x14ac:dyDescent="0.25">
      <c r="T133" s="215"/>
      <c r="U133" s="215"/>
      <c r="V133" s="215"/>
      <c r="W133" s="215"/>
      <c r="X133" s="215"/>
      <c r="Y133" s="215"/>
      <c r="Z133" s="215"/>
      <c r="AA133" s="215"/>
      <c r="AB133" s="215"/>
      <c r="AC133" s="215"/>
      <c r="AD133" s="215"/>
      <c r="AE133" s="215"/>
      <c r="AF133" s="215"/>
      <c r="AG133" s="215"/>
      <c r="AH133" s="215"/>
      <c r="AL133" s="215"/>
      <c r="AM133" s="215"/>
      <c r="AN133" s="215"/>
      <c r="AO133" s="215"/>
      <c r="AP133" s="215"/>
      <c r="AQ133" s="215"/>
      <c r="AR133" s="215"/>
      <c r="AS133" s="215"/>
    </row>
    <row r="134" spans="20:45" x14ac:dyDescent="0.25">
      <c r="T134" s="215"/>
      <c r="U134" s="215"/>
      <c r="V134" s="215"/>
      <c r="W134" s="215"/>
      <c r="X134" s="215"/>
      <c r="Y134" s="215"/>
      <c r="Z134" s="215"/>
      <c r="AA134" s="215"/>
      <c r="AB134" s="215"/>
      <c r="AC134" s="215"/>
      <c r="AD134" s="215"/>
      <c r="AE134" s="215"/>
      <c r="AF134" s="215"/>
      <c r="AG134" s="215"/>
      <c r="AH134" s="215"/>
      <c r="AL134" s="215"/>
      <c r="AM134" s="215"/>
      <c r="AN134" s="215"/>
      <c r="AO134" s="215"/>
      <c r="AP134" s="215"/>
      <c r="AQ134" s="215"/>
      <c r="AR134" s="215"/>
      <c r="AS134" s="215"/>
    </row>
    <row r="135" spans="20:45" x14ac:dyDescent="0.25">
      <c r="T135" s="215"/>
      <c r="U135" s="215"/>
      <c r="V135" s="215"/>
      <c r="W135" s="215"/>
      <c r="X135" s="215"/>
      <c r="Y135" s="215"/>
      <c r="Z135" s="215"/>
      <c r="AA135" s="215"/>
      <c r="AB135" s="215"/>
      <c r="AC135" s="215"/>
      <c r="AD135" s="215"/>
      <c r="AE135" s="215"/>
      <c r="AF135" s="215"/>
      <c r="AG135" s="215"/>
      <c r="AH135" s="215"/>
      <c r="AL135" s="215"/>
      <c r="AM135" s="215"/>
      <c r="AN135" s="215"/>
      <c r="AO135" s="215"/>
      <c r="AP135" s="215"/>
      <c r="AQ135" s="215"/>
      <c r="AR135" s="215"/>
      <c r="AS135" s="215"/>
    </row>
    <row r="136" spans="20:45" x14ac:dyDescent="0.25">
      <c r="T136" s="215"/>
      <c r="U136" s="215"/>
      <c r="V136" s="215"/>
      <c r="W136" s="215"/>
      <c r="X136" s="215"/>
      <c r="Y136" s="215"/>
      <c r="Z136" s="215"/>
      <c r="AA136" s="215"/>
      <c r="AB136" s="215"/>
      <c r="AC136" s="215"/>
      <c r="AD136" s="215"/>
      <c r="AE136" s="215"/>
      <c r="AF136" s="215"/>
      <c r="AG136" s="215"/>
      <c r="AH136" s="215"/>
      <c r="AL136" s="215"/>
      <c r="AM136" s="215"/>
      <c r="AN136" s="215"/>
      <c r="AO136" s="215"/>
      <c r="AP136" s="215"/>
      <c r="AQ136" s="215"/>
      <c r="AR136" s="215"/>
      <c r="AS136" s="215"/>
    </row>
    <row r="137" spans="20:45" x14ac:dyDescent="0.25">
      <c r="T137" s="215"/>
      <c r="U137" s="215"/>
      <c r="V137" s="215"/>
      <c r="W137" s="215"/>
      <c r="X137" s="215"/>
      <c r="Y137" s="215"/>
      <c r="Z137" s="215"/>
      <c r="AA137" s="215"/>
      <c r="AB137" s="215"/>
      <c r="AC137" s="215"/>
      <c r="AD137" s="215"/>
      <c r="AE137" s="215"/>
      <c r="AF137" s="215"/>
      <c r="AG137" s="215"/>
      <c r="AH137" s="215"/>
      <c r="AL137" s="215"/>
      <c r="AM137" s="215"/>
      <c r="AN137" s="215"/>
      <c r="AO137" s="215"/>
      <c r="AP137" s="215"/>
      <c r="AQ137" s="215"/>
      <c r="AR137" s="215"/>
      <c r="AS137" s="215"/>
    </row>
    <row r="138" spans="20:45" x14ac:dyDescent="0.25">
      <c r="T138" s="215"/>
      <c r="U138" s="215"/>
      <c r="V138" s="215"/>
      <c r="W138" s="215"/>
      <c r="X138" s="215"/>
      <c r="Y138" s="215"/>
      <c r="Z138" s="215"/>
      <c r="AA138" s="215"/>
      <c r="AB138" s="215"/>
      <c r="AC138" s="215"/>
      <c r="AD138" s="215"/>
      <c r="AE138" s="215"/>
      <c r="AF138" s="215"/>
      <c r="AG138" s="215"/>
      <c r="AH138" s="215"/>
      <c r="AL138" s="215"/>
      <c r="AM138" s="215"/>
      <c r="AN138" s="215"/>
      <c r="AO138" s="215"/>
      <c r="AP138" s="215"/>
      <c r="AQ138" s="215"/>
      <c r="AR138" s="215"/>
      <c r="AS138" s="215"/>
    </row>
    <row r="139" spans="20:45" x14ac:dyDescent="0.25">
      <c r="T139" s="215"/>
      <c r="U139" s="215"/>
      <c r="V139" s="215"/>
      <c r="W139" s="215"/>
      <c r="X139" s="215"/>
      <c r="Y139" s="215"/>
      <c r="Z139" s="215"/>
      <c r="AA139" s="215"/>
      <c r="AB139" s="215"/>
      <c r="AC139" s="215"/>
      <c r="AD139" s="215"/>
      <c r="AE139" s="215"/>
      <c r="AF139" s="215"/>
      <c r="AG139" s="215"/>
      <c r="AH139" s="215"/>
      <c r="AL139" s="215"/>
      <c r="AM139" s="215"/>
      <c r="AN139" s="215"/>
      <c r="AO139" s="215"/>
      <c r="AP139" s="215"/>
      <c r="AQ139" s="215"/>
      <c r="AR139" s="215"/>
      <c r="AS139" s="215"/>
    </row>
    <row r="140" spans="20:45" x14ac:dyDescent="0.25">
      <c r="T140" s="215"/>
      <c r="U140" s="215"/>
      <c r="V140" s="215"/>
      <c r="W140" s="215"/>
      <c r="X140" s="215"/>
      <c r="Y140" s="215"/>
      <c r="Z140" s="215"/>
      <c r="AA140" s="215"/>
      <c r="AB140" s="215"/>
      <c r="AC140" s="215"/>
      <c r="AD140" s="215"/>
      <c r="AE140" s="215"/>
      <c r="AF140" s="215"/>
      <c r="AG140" s="215"/>
      <c r="AH140" s="215"/>
      <c r="AL140" s="215"/>
      <c r="AM140" s="215"/>
      <c r="AN140" s="215"/>
      <c r="AO140" s="215"/>
      <c r="AP140" s="215"/>
      <c r="AQ140" s="215"/>
      <c r="AR140" s="215"/>
      <c r="AS140" s="215"/>
    </row>
  </sheetData>
  <mergeCells count="1">
    <mergeCell ref="A4:C4"/>
  </mergeCells>
  <conditionalFormatting sqref="B22 B24 B26 B28 B30 B32 B34 B36 B38 B40 B42 B44 B46 B48 B50 B52">
    <cfRule type="cellIs" dxfId="41" priority="16" stopIfTrue="1" operator="equal">
      <formula>"QA"</formula>
    </cfRule>
    <cfRule type="cellIs" dxfId="40" priority="17" stopIfTrue="1" operator="equal">
      <formula>"DA"</formula>
    </cfRule>
  </conditionalFormatting>
  <conditionalFormatting sqref="E7 E21">
    <cfRule type="expression" dxfId="39" priority="19" stopIfTrue="1">
      <formula>$E7&lt;5</formula>
    </cfRule>
  </conditionalFormatting>
  <conditionalFormatting sqref="E22 E24 E26 E28 E30 E32 E34 E36 E38 E40 E42 E44 E46 E48 E50 E52">
    <cfRule type="expression" dxfId="38" priority="11" stopIfTrue="1">
      <formula>AND($E22&lt;9,$C22&gt;0)</formula>
    </cfRule>
  </conditionalFormatting>
  <conditionalFormatting sqref="F7 F9 F11 F13 F15 F17 F19">
    <cfRule type="cellIs" dxfId="37" priority="20" stopIfTrue="1" operator="equal">
      <formula>"Bye"</formula>
    </cfRule>
  </conditionalFormatting>
  <conditionalFormatting sqref="F21:F22">
    <cfRule type="cellIs" dxfId="36" priority="2" stopIfTrue="1" operator="equal">
      <formula>"Bye"</formula>
    </cfRule>
  </conditionalFormatting>
  <conditionalFormatting sqref="F24 F26 F28 F30 F32 F34 F36 F38 F40 F42 F44 F46 F48 F50">
    <cfRule type="cellIs" dxfId="35" priority="12" stopIfTrue="1" operator="equal">
      <formula>"Bye"</formula>
    </cfRule>
    <cfRule type="expression" dxfId="34" priority="13" stopIfTrue="1">
      <formula>AND($E24&lt;9,$C24&gt;0)</formula>
    </cfRule>
  </conditionalFormatting>
  <conditionalFormatting sqref="F22:I22 H7 H9 H11 H13 H15 H17 H19 H21 G24:I24 G26:I26 G28:I28 G30:I30 G32:I32 G34:I34 G36:I36 G38:I38 G40:I40 G42:I42 G44:I44 G46:I46 G48:I48 G50:I50">
    <cfRule type="expression" dxfId="33" priority="7" stopIfTrue="1">
      <formula>AND($E7&lt;9,$C7&gt;0)</formula>
    </cfRule>
  </conditionalFormatting>
  <conditionalFormatting sqref="I8 K10 I12 M14 I16 K18 I20 I23 K25 I27 M29 I31 K33 I35 I39 K41 I43 M45 I47 K49 I51">
    <cfRule type="expression" dxfId="32" priority="8" stopIfTrue="1">
      <formula>AND($O$1="CU",I8="Umpire")</formula>
    </cfRule>
    <cfRule type="expression" dxfId="31" priority="9" stopIfTrue="1">
      <formula>AND($O$1="CU",I8&lt;&gt;"Umpire",J8&lt;&gt;"")</formula>
    </cfRule>
    <cfRule type="expression" dxfId="30" priority="10" stopIfTrue="1">
      <formula>AND($O$1="CU",I8&lt;&gt;"Umpire")</formula>
    </cfRule>
  </conditionalFormatting>
  <conditionalFormatting sqref="J8 L10 J12 N14 J16 L18 J20 R62">
    <cfRule type="expression" dxfId="29" priority="18" stopIfTrue="1">
      <formula>$O$1="CU"</formula>
    </cfRule>
  </conditionalFormatting>
  <conditionalFormatting sqref="K8">
    <cfRule type="cellIs" dxfId="28" priority="3" stopIfTrue="1" operator="equal">
      <formula>"Bye"</formula>
    </cfRule>
  </conditionalFormatting>
  <conditionalFormatting sqref="K20">
    <cfRule type="cellIs" dxfId="27" priority="1" stopIfTrue="1" operator="equal">
      <formula>"Bye"</formula>
    </cfRule>
  </conditionalFormatting>
  <conditionalFormatting sqref="M10 K12 O14 K16 M18 K23 M25 K27 O29 K31 M33 K35 K39 M41 K43 O45 K47 M49 K51">
    <cfRule type="expression" dxfId="26" priority="14" stopIfTrue="1">
      <formula>J10="as"</formula>
    </cfRule>
    <cfRule type="expression" dxfId="25" priority="15" stopIfTrue="1">
      <formula>J10="bs"</formula>
    </cfRule>
  </conditionalFormatting>
  <conditionalFormatting sqref="O16">
    <cfRule type="expression" dxfId="24" priority="4" stopIfTrue="1">
      <formula>AND($O$1="CU",O16="Umpire")</formula>
    </cfRule>
    <cfRule type="expression" dxfId="23" priority="5" stopIfTrue="1">
      <formula>AND($O$1="CU",O16&lt;&gt;"Umpire",P16&lt;&gt;"")</formula>
    </cfRule>
    <cfRule type="expression" dxfId="22" priority="6" stopIfTrue="1">
      <formula>AND($O$1="CU",O16&lt;&gt;"Umpire")</formula>
    </cfRule>
  </conditionalFormatting>
  <dataValidations count="1">
    <dataValidation type="list" allowBlank="1" showInputMessage="1" sqref="I23 I39 I27 I35 I43 I31 I51 I47 K49 K41 M45 K33 K25 M29 I16 K18 K10 I20 I12 I8 M14 O16" xr:uid="{3802BCC2-BFD6-45D0-99C9-3D87B9AB6A92}">
      <formula1>$U$7:$U$16</formula1>
    </dataValidation>
  </dataValidations>
  <printOptions horizontalCentered="1" verticalCentered="1"/>
  <pageMargins left="0" right="0" top="0.98425196850393704" bottom="0.98425196850393704" header="0.51181102362204722" footer="0.51181102362204722"/>
  <pageSetup paperSize="9" scale="95" orientation="portrait" horizontalDpi="1200" verticalDpi="12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6177" r:id="rId4" name="Button 1">
              <controlPr defaultSize="0" print="0" autoFill="0" autoPict="0" macro="[0]!Jun_Show_CU">
                <anchor moveWithCells="1" sizeWithCells="1">
                  <from>
                    <xdr:col>12</xdr:col>
                    <xdr:colOff>525780</xdr:colOff>
                    <xdr:row>0</xdr:row>
                    <xdr:rowOff>7620</xdr:rowOff>
                  </from>
                  <to>
                    <xdr:col>14</xdr:col>
                    <xdr:colOff>373380</xdr:colOff>
                    <xdr:row>0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6178" r:id="rId5" name="Button 2">
              <controlPr defaultSize="0" print="0" autoFill="0" autoPict="0" macro="[0]!Jun_Hide_CU">
                <anchor moveWithCells="1" sizeWithCells="1">
                  <from>
                    <xdr:col>12</xdr:col>
                    <xdr:colOff>518160</xdr:colOff>
                    <xdr:row>0</xdr:row>
                    <xdr:rowOff>182880</xdr:rowOff>
                  </from>
                  <to>
                    <xdr:col>14</xdr:col>
                    <xdr:colOff>373380</xdr:colOff>
                    <xdr:row>1</xdr:row>
                    <xdr:rowOff>60960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8">
    <pageSetUpPr fitToPage="1"/>
  </sheetPr>
  <dimension ref="A1:P42"/>
  <sheetViews>
    <sheetView showGridLines="0" showZeros="0" workbookViewId="0">
      <selection activeCell="B22" sqref="B22"/>
    </sheetView>
  </sheetViews>
  <sheetFormatPr defaultRowHeight="13.2" x14ac:dyDescent="0.25"/>
  <cols>
    <col min="1" max="1" width="27.88671875" customWidth="1"/>
    <col min="2" max="2" width="22.44140625" customWidth="1"/>
    <col min="3" max="12" width="4.33203125" hidden="1" customWidth="1"/>
    <col min="13" max="13" width="7.6640625" hidden="1" customWidth="1"/>
    <col min="14" max="14" width="7.6640625" style="40" customWidth="1"/>
    <col min="15" max="15" width="8.5546875" customWidth="1"/>
    <col min="16" max="16" width="11.5546875" hidden="1" customWidth="1"/>
  </cols>
  <sheetData>
    <row r="1" spans="1:14" ht="24.6" x14ac:dyDescent="0.3">
      <c r="A1" s="41" t="str">
        <f>Altalanos!$A$6</f>
        <v>2024/25. DO J-NK-SZ Vármegye</v>
      </c>
      <c r="B1" s="42"/>
      <c r="C1" s="42"/>
      <c r="D1" s="33"/>
      <c r="E1" s="33"/>
      <c r="F1" s="43"/>
      <c r="G1" s="33"/>
      <c r="H1" s="33"/>
      <c r="I1" s="33"/>
      <c r="J1" s="33"/>
      <c r="K1" s="33"/>
      <c r="L1" s="33"/>
      <c r="M1" s="33"/>
      <c r="N1" s="44"/>
    </row>
    <row r="2" spans="1:14" x14ac:dyDescent="0.25">
      <c r="A2" s="45"/>
      <c r="B2" s="27"/>
      <c r="C2" s="27"/>
      <c r="D2" s="33"/>
      <c r="E2" s="33"/>
      <c r="F2" s="33"/>
      <c r="G2" s="33"/>
      <c r="H2" s="33"/>
      <c r="I2" s="33"/>
      <c r="J2" s="33"/>
      <c r="K2" s="33"/>
      <c r="L2" s="33"/>
      <c r="M2" s="33"/>
      <c r="N2" s="43"/>
    </row>
    <row r="3" spans="1:14" s="2" customFormat="1" ht="39.75" customHeight="1" thickBot="1" x14ac:dyDescent="0.3">
      <c r="A3" s="46"/>
      <c r="B3" s="47" t="s">
        <v>18</v>
      </c>
      <c r="C3" s="48"/>
      <c r="D3" s="49"/>
      <c r="E3" s="49"/>
      <c r="F3" s="50"/>
      <c r="G3" s="49"/>
      <c r="H3" s="51"/>
      <c r="I3" s="50"/>
      <c r="J3" s="49"/>
      <c r="K3" s="49"/>
      <c r="L3" s="49"/>
      <c r="M3" s="49"/>
      <c r="N3" s="51"/>
    </row>
    <row r="4" spans="1:14" s="18" customFormat="1" ht="9.6" x14ac:dyDescent="0.25">
      <c r="A4" s="50" t="s">
        <v>19</v>
      </c>
      <c r="B4" s="48" t="s">
        <v>16</v>
      </c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</row>
    <row r="5" spans="1:14" s="34" customFormat="1" ht="12.75" customHeight="1" x14ac:dyDescent="0.25">
      <c r="A5" s="53">
        <v>45408</v>
      </c>
      <c r="B5" s="54" t="s">
        <v>87</v>
      </c>
      <c r="C5" s="55"/>
      <c r="D5" s="55"/>
      <c r="E5" s="55"/>
      <c r="F5" s="55"/>
      <c r="G5" s="55"/>
      <c r="H5" s="55"/>
      <c r="I5" s="55"/>
      <c r="J5" s="55"/>
      <c r="K5" s="55"/>
      <c r="L5" s="55"/>
      <c r="M5" s="56"/>
      <c r="N5" s="56"/>
    </row>
    <row r="6" spans="1:14" s="2" customFormat="1" ht="60" customHeight="1" thickBot="1" x14ac:dyDescent="0.3">
      <c r="A6" s="622" t="s">
        <v>20</v>
      </c>
      <c r="B6" s="622"/>
      <c r="C6" s="57"/>
      <c r="D6" s="57"/>
      <c r="E6" s="57"/>
      <c r="F6" s="58"/>
      <c r="G6" s="59"/>
      <c r="H6" s="57"/>
      <c r="I6" s="58"/>
      <c r="J6" s="57"/>
      <c r="K6" s="57"/>
      <c r="L6" s="57"/>
      <c r="M6" s="57"/>
      <c r="N6" s="60"/>
    </row>
    <row r="7" spans="1:14" s="18" customFormat="1" ht="13.5" hidden="1" customHeight="1" x14ac:dyDescent="0.25">
      <c r="A7" s="61"/>
      <c r="B7" s="62"/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  <c r="N7" s="52"/>
    </row>
    <row r="8" spans="1:14" s="11" customFormat="1" ht="12.75" hidden="1" customHeight="1" x14ac:dyDescent="0.25">
      <c r="A8" s="63"/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55"/>
    </row>
    <row r="9" spans="1:14" s="18" customFormat="1" hidden="1" x14ac:dyDescent="0.25">
      <c r="A9" s="64"/>
      <c r="B9" s="65"/>
      <c r="C9" s="66"/>
      <c r="D9" s="65"/>
      <c r="E9" s="65"/>
      <c r="F9" s="65"/>
      <c r="G9" s="65"/>
      <c r="H9" s="65"/>
      <c r="I9" s="65"/>
      <c r="J9" s="65"/>
      <c r="K9" s="65"/>
      <c r="L9" s="65"/>
      <c r="M9" s="65"/>
      <c r="N9" s="67"/>
    </row>
    <row r="10" spans="1:14" s="18" customFormat="1" ht="9.6" hidden="1" x14ac:dyDescent="0.25">
      <c r="A10" s="61"/>
      <c r="B10" s="62"/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</row>
    <row r="11" spans="1:14" s="34" customFormat="1" ht="12.75" hidden="1" customHeight="1" x14ac:dyDescent="0.25">
      <c r="A11" s="68"/>
      <c r="B11" s="35"/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6"/>
      <c r="N11" s="52"/>
    </row>
    <row r="12" spans="1:14" s="18" customFormat="1" ht="9.6" hidden="1" x14ac:dyDescent="0.25">
      <c r="A12" s="61"/>
      <c r="B12" s="62"/>
      <c r="C12" s="62"/>
      <c r="D12" s="62"/>
      <c r="E12" s="62"/>
      <c r="F12" s="62"/>
      <c r="G12" s="62"/>
      <c r="H12" s="62"/>
      <c r="I12" s="62"/>
      <c r="J12" s="62"/>
      <c r="K12" s="62"/>
      <c r="L12" s="62"/>
      <c r="M12" s="62"/>
      <c r="N12" s="52"/>
    </row>
    <row r="13" spans="1:14" s="11" customFormat="1" ht="12.75" hidden="1" customHeight="1" x14ac:dyDescent="0.25">
      <c r="A13" s="63"/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12"/>
    </row>
    <row r="14" spans="1:14" s="18" customFormat="1" hidden="1" x14ac:dyDescent="0.25">
      <c r="A14" s="64"/>
      <c r="B14" s="65"/>
      <c r="C14" s="66"/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7"/>
    </row>
    <row r="15" spans="1:14" s="18" customFormat="1" ht="9.6" hidden="1" x14ac:dyDescent="0.25">
      <c r="A15" s="61"/>
      <c r="B15" s="62"/>
      <c r="C15" s="52"/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</row>
    <row r="16" spans="1:14" s="18" customFormat="1" hidden="1" x14ac:dyDescent="0.25">
      <c r="A16" s="68"/>
      <c r="B16" s="35"/>
      <c r="C16" s="55"/>
      <c r="D16" s="55"/>
      <c r="E16" s="55"/>
      <c r="F16" s="55"/>
      <c r="G16" s="55"/>
      <c r="H16" s="55"/>
      <c r="I16" s="55"/>
      <c r="J16" s="55"/>
      <c r="K16" s="55"/>
      <c r="L16" s="55"/>
      <c r="M16" s="56"/>
      <c r="N16" s="52"/>
    </row>
    <row r="17" spans="1:16" s="18" customFormat="1" ht="9.6" hidden="1" x14ac:dyDescent="0.25">
      <c r="A17" s="61"/>
      <c r="B17" s="62"/>
      <c r="C17" s="62"/>
      <c r="D17" s="62"/>
      <c r="E17" s="62"/>
      <c r="F17" s="62"/>
      <c r="G17" s="62"/>
      <c r="H17" s="62"/>
      <c r="I17" s="62"/>
      <c r="J17" s="62"/>
      <c r="K17" s="62"/>
      <c r="L17" s="62"/>
      <c r="M17" s="62"/>
      <c r="N17" s="52"/>
    </row>
    <row r="18" spans="1:16" s="11" customFormat="1" ht="12.75" hidden="1" customHeight="1" x14ac:dyDescent="0.25">
      <c r="A18" s="63"/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12"/>
    </row>
    <row r="19" spans="1:16" s="11" customFormat="1" ht="7.5" hidden="1" customHeight="1" x14ac:dyDescent="0.25">
      <c r="A19" s="69"/>
      <c r="B19" s="6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2"/>
    </row>
    <row r="20" spans="1:16" s="18" customFormat="1" ht="13.8" thickBot="1" x14ac:dyDescent="0.3">
      <c r="A20" s="144" t="s">
        <v>21</v>
      </c>
      <c r="B20" s="145"/>
      <c r="C20" s="66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7"/>
    </row>
    <row r="21" spans="1:16" s="18" customFormat="1" ht="9.6" x14ac:dyDescent="0.25">
      <c r="A21" s="70" t="s">
        <v>22</v>
      </c>
      <c r="B21" s="71" t="s">
        <v>23</v>
      </c>
      <c r="C21" s="52"/>
      <c r="D21" s="52"/>
      <c r="E21" s="52"/>
      <c r="F21" s="52"/>
      <c r="G21" s="52"/>
      <c r="H21" s="52"/>
      <c r="I21" s="52"/>
      <c r="J21" s="52"/>
      <c r="K21" s="52"/>
      <c r="L21" s="52"/>
      <c r="M21" s="52"/>
      <c r="N21" s="52"/>
      <c r="P21" s="72" t="s">
        <v>45</v>
      </c>
    </row>
    <row r="22" spans="1:16" s="18" customFormat="1" ht="19.5" customHeight="1" x14ac:dyDescent="0.25">
      <c r="A22" s="73" t="s">
        <v>88</v>
      </c>
      <c r="B22" s="74" t="s">
        <v>89</v>
      </c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6"/>
      <c r="N22" s="52"/>
      <c r="P22" s="75" t="str">
        <f t="shared" ref="P22:P29" si="0">LEFT(B22,1)&amp;" "&amp;A22</f>
        <v xml:space="preserve">I Sági </v>
      </c>
    </row>
    <row r="23" spans="1:16" s="18" customFormat="1" ht="19.5" customHeight="1" x14ac:dyDescent="0.25">
      <c r="A23" s="73"/>
      <c r="B23" s="74"/>
      <c r="C23" s="55"/>
      <c r="D23" s="55"/>
      <c r="E23" s="55"/>
      <c r="F23" s="55"/>
      <c r="G23" s="55"/>
      <c r="H23" s="55"/>
      <c r="I23" s="55"/>
      <c r="J23" s="55"/>
      <c r="K23" s="55"/>
      <c r="L23" s="55"/>
      <c r="M23" s="56"/>
      <c r="N23" s="52"/>
      <c r="P23" s="75" t="str">
        <f t="shared" si="0"/>
        <v xml:space="preserve"> </v>
      </c>
    </row>
    <row r="24" spans="1:16" s="18" customFormat="1" ht="19.5" customHeight="1" x14ac:dyDescent="0.25">
      <c r="A24" s="73"/>
      <c r="B24" s="74"/>
      <c r="C24" s="55"/>
      <c r="D24" s="55"/>
      <c r="E24" s="55"/>
      <c r="F24" s="55"/>
      <c r="G24" s="55"/>
      <c r="H24" s="55"/>
      <c r="I24" s="55"/>
      <c r="J24" s="55"/>
      <c r="K24" s="55"/>
      <c r="L24" s="55"/>
      <c r="M24" s="56"/>
      <c r="N24" s="52"/>
      <c r="P24" s="75" t="str">
        <f t="shared" si="0"/>
        <v xml:space="preserve"> </v>
      </c>
    </row>
    <row r="25" spans="1:16" s="2" customFormat="1" ht="19.5" customHeight="1" x14ac:dyDescent="0.25">
      <c r="A25" s="73"/>
      <c r="B25" s="74"/>
      <c r="C25" s="55"/>
      <c r="D25" s="55"/>
      <c r="E25" s="55"/>
      <c r="F25" s="55"/>
      <c r="G25" s="55"/>
      <c r="H25" s="55"/>
      <c r="I25" s="55"/>
      <c r="J25" s="55"/>
      <c r="K25" s="55"/>
      <c r="L25" s="55"/>
      <c r="M25" s="56"/>
      <c r="N25" s="52"/>
      <c r="P25" s="75" t="str">
        <f t="shared" si="0"/>
        <v xml:space="preserve"> </v>
      </c>
    </row>
    <row r="26" spans="1:16" s="2" customFormat="1" ht="19.5" customHeight="1" x14ac:dyDescent="0.25">
      <c r="A26" s="73"/>
      <c r="B26" s="74"/>
      <c r="C26" s="55"/>
      <c r="D26" s="55"/>
      <c r="E26" s="55"/>
      <c r="F26" s="55"/>
      <c r="G26" s="55"/>
      <c r="H26" s="55"/>
      <c r="I26" s="55"/>
      <c r="J26" s="55"/>
      <c r="K26" s="55"/>
      <c r="L26" s="55"/>
      <c r="M26" s="56"/>
      <c r="N26" s="52"/>
      <c r="P26" s="75" t="str">
        <f t="shared" si="0"/>
        <v xml:space="preserve"> </v>
      </c>
    </row>
    <row r="27" spans="1:16" s="2" customFormat="1" ht="19.5" customHeight="1" x14ac:dyDescent="0.25">
      <c r="A27" s="73"/>
      <c r="B27" s="74"/>
      <c r="C27" s="55"/>
      <c r="D27" s="55"/>
      <c r="E27" s="55"/>
      <c r="F27" s="55"/>
      <c r="G27" s="55"/>
      <c r="H27" s="55"/>
      <c r="I27" s="55"/>
      <c r="J27" s="55"/>
      <c r="K27" s="55"/>
      <c r="L27" s="55"/>
      <c r="M27" s="56"/>
      <c r="N27" s="52"/>
      <c r="P27" s="75" t="str">
        <f t="shared" si="0"/>
        <v xml:space="preserve"> </v>
      </c>
    </row>
    <row r="28" spans="1:16" s="2" customFormat="1" ht="19.5" customHeight="1" x14ac:dyDescent="0.25">
      <c r="A28" s="73"/>
      <c r="B28" s="74"/>
      <c r="C28" s="55"/>
      <c r="D28" s="55"/>
      <c r="E28" s="55"/>
      <c r="F28" s="55"/>
      <c r="G28" s="55"/>
      <c r="H28" s="55"/>
      <c r="I28" s="55"/>
      <c r="J28" s="55"/>
      <c r="K28" s="55"/>
      <c r="L28" s="55"/>
      <c r="M28" s="56"/>
      <c r="N28" s="52"/>
      <c r="P28" s="75" t="str">
        <f t="shared" si="0"/>
        <v xml:space="preserve"> </v>
      </c>
    </row>
    <row r="29" spans="1:16" s="2" customFormat="1" ht="19.5" customHeight="1" thickBot="1" x14ac:dyDescent="0.3">
      <c r="A29" s="76"/>
      <c r="B29" s="77"/>
      <c r="C29" s="55"/>
      <c r="D29" s="55"/>
      <c r="E29" s="55"/>
      <c r="F29" s="55"/>
      <c r="G29" s="55"/>
      <c r="H29" s="55"/>
      <c r="I29" s="55"/>
      <c r="J29" s="55"/>
      <c r="K29" s="55"/>
      <c r="L29" s="55"/>
      <c r="M29" s="56"/>
      <c r="N29" s="52"/>
      <c r="P29" s="75" t="str">
        <f t="shared" si="0"/>
        <v xml:space="preserve"> </v>
      </c>
    </row>
    <row r="30" spans="1:16" ht="13.8" thickBot="1" x14ac:dyDescent="0.3">
      <c r="A30" s="33"/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78"/>
      <c r="P30" s="79" t="s">
        <v>46</v>
      </c>
    </row>
    <row r="31" spans="1:16" x14ac:dyDescent="0.25">
      <c r="A31" s="33"/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78"/>
    </row>
    <row r="32" spans="1:16" x14ac:dyDescent="0.25">
      <c r="A32" s="33"/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78"/>
    </row>
    <row r="33" spans="1:14" x14ac:dyDescent="0.25">
      <c r="A33" s="33"/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78"/>
    </row>
    <row r="34" spans="1:14" x14ac:dyDescent="0.25">
      <c r="A34" s="33"/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78"/>
    </row>
    <row r="35" spans="1:14" x14ac:dyDescent="0.25">
      <c r="A35" s="33"/>
      <c r="B35" s="33"/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78"/>
    </row>
    <row r="36" spans="1:14" x14ac:dyDescent="0.25">
      <c r="A36" s="33"/>
      <c r="B36" s="33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78"/>
    </row>
    <row r="37" spans="1:14" x14ac:dyDescent="0.25">
      <c r="A37" s="33"/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78"/>
    </row>
    <row r="38" spans="1:14" x14ac:dyDescent="0.25">
      <c r="A38" s="33"/>
      <c r="B38" s="33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78"/>
    </row>
    <row r="39" spans="1:14" x14ac:dyDescent="0.25">
      <c r="A39" s="33"/>
      <c r="B39" s="33"/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78"/>
    </row>
    <row r="40" spans="1:14" x14ac:dyDescent="0.25">
      <c r="A40" s="33"/>
      <c r="B40" s="33"/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78"/>
    </row>
    <row r="41" spans="1:14" x14ac:dyDescent="0.25">
      <c r="A41" s="33"/>
      <c r="B41" s="33"/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78"/>
    </row>
    <row r="42" spans="1:14" x14ac:dyDescent="0.25">
      <c r="A42" s="33"/>
      <c r="B42" s="33"/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78"/>
    </row>
  </sheetData>
  <mergeCells count="1">
    <mergeCell ref="A6:B6"/>
  </mergeCells>
  <phoneticPr fontId="55" type="noConversion"/>
  <printOptions horizontalCentered="1"/>
  <pageMargins left="0.35" right="0.35" top="0.39" bottom="0.39" header="0" footer="0"/>
  <pageSetup paperSize="9" orientation="portrait" horizontalDpi="200" verticalDpi="200"/>
  <headerFooter alignWithMargins="0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8928" r:id="rId3" name="Label 16">
              <controlPr defaultSize="0" autoFill="0" autoPict="0">
                <anchor moveWithCells="1" sizeWithCells="1">
                  <from>
                    <xdr:col>0</xdr:col>
                    <xdr:colOff>22860</xdr:colOff>
                    <xdr:row>29</xdr:row>
                    <xdr:rowOff>0</xdr:rowOff>
                  </from>
                  <to>
                    <xdr:col>13</xdr:col>
                    <xdr:colOff>495300</xdr:colOff>
                    <xdr:row>29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E680E0-26EA-459E-9F13-EF753C8D21E5}">
  <sheetPr>
    <tabColor rgb="FF00B0F0"/>
  </sheetPr>
  <dimension ref="A1:AG41"/>
  <sheetViews>
    <sheetView workbookViewId="0">
      <selection activeCell="E7" sqref="E7"/>
    </sheetView>
  </sheetViews>
  <sheetFormatPr defaultRowHeight="13.2" x14ac:dyDescent="0.25"/>
  <cols>
    <col min="1" max="1" width="5.44140625" customWidth="1"/>
    <col min="2" max="2" width="4.44140625" customWidth="1"/>
    <col min="3" max="3" width="8.33203125" customWidth="1"/>
    <col min="4" max="4" width="7.109375" customWidth="1"/>
    <col min="5" max="5" width="9.33203125" customWidth="1"/>
    <col min="6" max="6" width="7.109375" customWidth="1"/>
    <col min="7" max="7" width="9.33203125" customWidth="1"/>
    <col min="8" max="8" width="7.109375" customWidth="1"/>
    <col min="9" max="9" width="9.33203125" customWidth="1"/>
    <col min="10" max="10" width="8.44140625" customWidth="1"/>
    <col min="11" max="13" width="8.5546875" customWidth="1"/>
    <col min="21" max="21" width="10.33203125" hidden="1" customWidth="1"/>
    <col min="22" max="33" width="0" hidden="1" customWidth="1"/>
  </cols>
  <sheetData>
    <row r="1" spans="1:33" ht="24.6" x14ac:dyDescent="0.25">
      <c r="A1" s="627" t="str">
        <f>Altalanos!$A$6</f>
        <v>2024/25. DO J-NK-SZ Vármegye</v>
      </c>
      <c r="B1" s="627"/>
      <c r="C1" s="627"/>
      <c r="D1" s="627"/>
      <c r="E1" s="627"/>
      <c r="F1" s="627"/>
      <c r="G1" s="164"/>
      <c r="H1" s="167" t="s">
        <v>38</v>
      </c>
      <c r="I1" s="165"/>
      <c r="J1" s="166"/>
      <c r="L1" s="168"/>
      <c r="M1" s="169"/>
      <c r="N1" s="88"/>
      <c r="X1" s="285" t="e">
        <f>IF(U5=1,CONCATENATE(VLOOKUP(U3,W16:AD27,2)),CONCATENATE(VLOOKUP(U3,W2:AG13,2)))</f>
        <v>#N/A</v>
      </c>
      <c r="Y1" s="285" t="e">
        <f>IF(U5=1,CONCATENATE(VLOOKUP(U3,W16:AG27,3)),CONCATENATE(VLOOKUP(U3,W2:AG13,3)))</f>
        <v>#N/A</v>
      </c>
      <c r="Z1" s="285" t="e">
        <f>IF(U5=1,CONCATENATE(VLOOKUP(U3,W16:AG27,4)),CONCATENATE(VLOOKUP(U3,W2:AG13,4)))</f>
        <v>#N/A</v>
      </c>
      <c r="AA1" s="285" t="e">
        <f>IF(U5=1,CONCATENATE(VLOOKUP(U3,W16:AG27,5)),CONCATENATE(VLOOKUP(U3,W2:AG13,5)))</f>
        <v>#N/A</v>
      </c>
      <c r="AB1" s="285" t="e">
        <f>IF(U5=1,CONCATENATE(VLOOKUP(U3,W16:AG27,6)),CONCATENATE(VLOOKUP(U3,W2:AG13,6)))</f>
        <v>#N/A</v>
      </c>
      <c r="AC1" s="285" t="e">
        <f>IF(U5=1,CONCATENATE(VLOOKUP(U3,W16:AG27,7)),CONCATENATE(VLOOKUP(U3,W2:AG13,7)))</f>
        <v>#N/A</v>
      </c>
      <c r="AD1" s="285" t="e">
        <f>IF(U5=1,CONCATENATE(VLOOKUP(U3,W16:AG27,8)),CONCATENATE(VLOOKUP(U3,W2:AG13,8)))</f>
        <v>#N/A</v>
      </c>
      <c r="AE1" s="285" t="e">
        <f>IF(U5=1,CONCATENATE(VLOOKUP(U3,W16:AG27,9)),CONCATENATE(VLOOKUP(U3,W2:AG13,9)))</f>
        <v>#N/A</v>
      </c>
      <c r="AF1" s="285" t="e">
        <f>IF(U5=1,CONCATENATE(VLOOKUP(U3,W16:AG27,10)),CONCATENATE(VLOOKUP(U3,W2:AG13,10)))</f>
        <v>#N/A</v>
      </c>
      <c r="AG1" s="285" t="e">
        <f>IF(U5=1,CONCATENATE(VLOOKUP(U3,W16:AG27,11)),CONCATENATE(VLOOKUP(U3,W2:AG13,11)))</f>
        <v>#N/A</v>
      </c>
    </row>
    <row r="2" spans="1:33" x14ac:dyDescent="0.25">
      <c r="A2" s="170" t="s">
        <v>37</v>
      </c>
      <c r="B2" s="171"/>
      <c r="C2" s="171"/>
      <c r="D2" s="171"/>
      <c r="E2" s="171" t="s">
        <v>314</v>
      </c>
      <c r="F2" s="171"/>
      <c r="G2" s="172"/>
      <c r="H2" s="173"/>
      <c r="I2" s="173"/>
      <c r="J2" s="174"/>
      <c r="K2" s="168"/>
      <c r="L2" s="168"/>
      <c r="M2" s="168"/>
      <c r="N2" s="89"/>
      <c r="U2" s="280"/>
      <c r="V2" s="279"/>
      <c r="W2" s="279" t="s">
        <v>50</v>
      </c>
      <c r="X2" s="273">
        <v>150</v>
      </c>
      <c r="Y2" s="273">
        <v>120</v>
      </c>
      <c r="Z2" s="273">
        <v>100</v>
      </c>
      <c r="AA2" s="273">
        <v>80</v>
      </c>
      <c r="AB2" s="273">
        <v>70</v>
      </c>
      <c r="AC2" s="273">
        <v>60</v>
      </c>
      <c r="AD2" s="273">
        <v>55</v>
      </c>
      <c r="AE2" s="273">
        <v>50</v>
      </c>
      <c r="AF2" s="273">
        <v>45</v>
      </c>
      <c r="AG2" s="273">
        <v>40</v>
      </c>
    </row>
    <row r="3" spans="1:33" x14ac:dyDescent="0.25">
      <c r="A3" s="50" t="s">
        <v>19</v>
      </c>
      <c r="B3" s="50"/>
      <c r="C3" s="50"/>
      <c r="D3" s="50"/>
      <c r="E3" s="50" t="s">
        <v>16</v>
      </c>
      <c r="F3" s="50"/>
      <c r="G3" s="50"/>
      <c r="H3" s="50" t="s">
        <v>24</v>
      </c>
      <c r="I3" s="50"/>
      <c r="J3" s="90"/>
      <c r="K3" s="50"/>
      <c r="L3" s="51" t="s">
        <v>25</v>
      </c>
      <c r="M3" s="50"/>
      <c r="N3" s="241"/>
      <c r="U3" s="279">
        <f>IF(H4="OB","A",IF(H4="IX","W",H4))</f>
        <v>0</v>
      </c>
      <c r="V3" s="279"/>
      <c r="W3" s="279" t="s">
        <v>68</v>
      </c>
      <c r="X3" s="273">
        <v>120</v>
      </c>
      <c r="Y3" s="273">
        <v>90</v>
      </c>
      <c r="Z3" s="273">
        <v>65</v>
      </c>
      <c r="AA3" s="273">
        <v>55</v>
      </c>
      <c r="AB3" s="273">
        <v>50</v>
      </c>
      <c r="AC3" s="273">
        <v>45</v>
      </c>
      <c r="AD3" s="273">
        <v>40</v>
      </c>
      <c r="AE3" s="273">
        <v>35</v>
      </c>
      <c r="AF3" s="273">
        <v>25</v>
      </c>
      <c r="AG3" s="273">
        <v>20</v>
      </c>
    </row>
    <row r="4" spans="1:33" ht="13.8" thickBot="1" x14ac:dyDescent="0.3">
      <c r="A4" s="628">
        <f>Altalanos!$A$10</f>
        <v>45776</v>
      </c>
      <c r="B4" s="628"/>
      <c r="C4" s="628"/>
      <c r="D4" s="175"/>
      <c r="E4" s="176" t="str">
        <f>Altalanos!$C$10</f>
        <v>Jászberény</v>
      </c>
      <c r="F4" s="176"/>
      <c r="G4" s="176"/>
      <c r="H4" s="179"/>
      <c r="I4" s="176"/>
      <c r="J4" s="178"/>
      <c r="K4" s="179"/>
      <c r="L4" s="181" t="str">
        <f>Altalanos!$E$10</f>
        <v>Sági István</v>
      </c>
      <c r="M4" s="179"/>
      <c r="N4" s="242"/>
      <c r="U4" s="279"/>
      <c r="V4" s="279"/>
      <c r="W4" s="279" t="s">
        <v>69</v>
      </c>
      <c r="X4" s="273">
        <v>90</v>
      </c>
      <c r="Y4" s="273">
        <v>60</v>
      </c>
      <c r="Z4" s="273">
        <v>45</v>
      </c>
      <c r="AA4" s="273">
        <v>34</v>
      </c>
      <c r="AB4" s="273">
        <v>27</v>
      </c>
      <c r="AC4" s="273">
        <v>22</v>
      </c>
      <c r="AD4" s="273">
        <v>18</v>
      </c>
      <c r="AE4" s="273">
        <v>15</v>
      </c>
      <c r="AF4" s="273">
        <v>12</v>
      </c>
      <c r="AG4" s="273">
        <v>9</v>
      </c>
    </row>
    <row r="5" spans="1:33" x14ac:dyDescent="0.25">
      <c r="A5" s="33"/>
      <c r="B5" s="33" t="s">
        <v>36</v>
      </c>
      <c r="C5" s="237" t="s">
        <v>48</v>
      </c>
      <c r="D5" s="33" t="s">
        <v>31</v>
      </c>
      <c r="E5" s="33" t="s">
        <v>53</v>
      </c>
      <c r="F5" s="33"/>
      <c r="G5" s="33" t="s">
        <v>23</v>
      </c>
      <c r="H5" s="33"/>
      <c r="I5" s="33" t="s">
        <v>26</v>
      </c>
      <c r="J5" s="33"/>
      <c r="K5" s="266" t="s">
        <v>54</v>
      </c>
      <c r="L5" s="266" t="s">
        <v>55</v>
      </c>
      <c r="M5" s="266" t="s">
        <v>56</v>
      </c>
      <c r="U5" s="279">
        <f>IF(OR(Altalanos!$A$8="F1",Altalanos!$A$8="F2",Altalanos!$A$8="N1",Altalanos!$A$8="N2"),1,2)</f>
        <v>2</v>
      </c>
      <c r="V5" s="279"/>
      <c r="W5" s="279" t="s">
        <v>70</v>
      </c>
      <c r="X5" s="273">
        <v>60</v>
      </c>
      <c r="Y5" s="273">
        <v>40</v>
      </c>
      <c r="Z5" s="273">
        <v>30</v>
      </c>
      <c r="AA5" s="273">
        <v>20</v>
      </c>
      <c r="AB5" s="273">
        <v>18</v>
      </c>
      <c r="AC5" s="273">
        <v>15</v>
      </c>
      <c r="AD5" s="273">
        <v>12</v>
      </c>
      <c r="AE5" s="273">
        <v>10</v>
      </c>
      <c r="AF5" s="273">
        <v>8</v>
      </c>
      <c r="AG5" s="273">
        <v>6</v>
      </c>
    </row>
    <row r="6" spans="1:33" x14ac:dyDescent="0.25">
      <c r="A6" s="215"/>
      <c r="B6" s="215"/>
      <c r="C6" s="265"/>
      <c r="D6" s="215"/>
      <c r="E6" s="215"/>
      <c r="F6" s="215"/>
      <c r="G6" s="215"/>
      <c r="H6" s="215"/>
      <c r="I6" s="215"/>
      <c r="J6" s="215"/>
      <c r="K6" s="215"/>
      <c r="L6" s="215"/>
      <c r="M6" s="215"/>
      <c r="U6" s="279"/>
      <c r="V6" s="279"/>
      <c r="W6" s="279" t="s">
        <v>71</v>
      </c>
      <c r="X6" s="273">
        <v>40</v>
      </c>
      <c r="Y6" s="273">
        <v>25</v>
      </c>
      <c r="Z6" s="273">
        <v>18</v>
      </c>
      <c r="AA6" s="273">
        <v>13</v>
      </c>
      <c r="AB6" s="273">
        <v>10</v>
      </c>
      <c r="AC6" s="273">
        <v>8</v>
      </c>
      <c r="AD6" s="273">
        <v>6</v>
      </c>
      <c r="AE6" s="273">
        <v>5</v>
      </c>
      <c r="AF6" s="273">
        <v>4</v>
      </c>
      <c r="AG6" s="273">
        <v>3</v>
      </c>
    </row>
    <row r="7" spans="1:33" x14ac:dyDescent="0.25">
      <c r="A7" s="244" t="s">
        <v>50</v>
      </c>
      <c r="B7" s="267"/>
      <c r="C7" s="238" t="str">
        <f>IF($B7="","",VLOOKUP($B7,#REF!,5))</f>
        <v/>
      </c>
      <c r="D7" s="238" t="str">
        <f>IF($B7="","",VLOOKUP($B7,#REF!,15))</f>
        <v/>
      </c>
      <c r="E7" s="317" t="s">
        <v>92</v>
      </c>
      <c r="F7" s="239"/>
      <c r="G7" s="234" t="str">
        <f>IF($B7="","",VLOOKUP($B7,#REF!,3))</f>
        <v/>
      </c>
      <c r="H7" s="239"/>
      <c r="I7" s="317" t="s">
        <v>308</v>
      </c>
      <c r="J7" s="215"/>
      <c r="K7" s="286"/>
      <c r="L7" s="281" t="str">
        <f>IF(K7="","",CONCATENATE(VLOOKUP($U$3,$X$1:$AG$1,K7)," pont"))</f>
        <v/>
      </c>
      <c r="M7" s="287"/>
      <c r="U7" s="279"/>
      <c r="V7" s="279"/>
      <c r="W7" s="279" t="s">
        <v>72</v>
      </c>
      <c r="X7" s="273">
        <v>25</v>
      </c>
      <c r="Y7" s="273">
        <v>15</v>
      </c>
      <c r="Z7" s="273">
        <v>13</v>
      </c>
      <c r="AA7" s="273">
        <v>8</v>
      </c>
      <c r="AB7" s="273">
        <v>6</v>
      </c>
      <c r="AC7" s="273">
        <v>4</v>
      </c>
      <c r="AD7" s="273">
        <v>3</v>
      </c>
      <c r="AE7" s="273">
        <v>2</v>
      </c>
      <c r="AF7" s="273">
        <v>1</v>
      </c>
      <c r="AG7" s="273">
        <v>0</v>
      </c>
    </row>
    <row r="8" spans="1:33" x14ac:dyDescent="0.25">
      <c r="A8" s="244"/>
      <c r="B8" s="268"/>
      <c r="C8" s="245"/>
      <c r="D8" s="245"/>
      <c r="E8" s="245"/>
      <c r="F8" s="245"/>
      <c r="G8" s="245"/>
      <c r="H8" s="245"/>
      <c r="I8" s="245"/>
      <c r="J8" s="215"/>
      <c r="K8" s="244"/>
      <c r="L8" s="244"/>
      <c r="M8" s="288"/>
      <c r="U8" s="279"/>
      <c r="V8" s="279"/>
      <c r="W8" s="279" t="s">
        <v>73</v>
      </c>
      <c r="X8" s="273">
        <v>15</v>
      </c>
      <c r="Y8" s="273">
        <v>10</v>
      </c>
      <c r="Z8" s="273">
        <v>7</v>
      </c>
      <c r="AA8" s="273">
        <v>5</v>
      </c>
      <c r="AB8" s="273">
        <v>4</v>
      </c>
      <c r="AC8" s="273">
        <v>3</v>
      </c>
      <c r="AD8" s="273">
        <v>2</v>
      </c>
      <c r="AE8" s="273">
        <v>1</v>
      </c>
      <c r="AF8" s="273">
        <v>0</v>
      </c>
      <c r="AG8" s="273">
        <v>0</v>
      </c>
    </row>
    <row r="9" spans="1:33" x14ac:dyDescent="0.25">
      <c r="A9" s="244" t="s">
        <v>51</v>
      </c>
      <c r="B9" s="267"/>
      <c r="C9" s="238" t="str">
        <f>IF($B9="","",VLOOKUP($B9,#REF!,5))</f>
        <v/>
      </c>
      <c r="D9" s="238" t="str">
        <f>IF($B9="","",VLOOKUP($B9,#REF!,15))</f>
        <v/>
      </c>
      <c r="E9" s="317" t="s">
        <v>286</v>
      </c>
      <c r="F9" s="239"/>
      <c r="G9" s="234" t="str">
        <f>IF($B9="","",VLOOKUP($B9,#REF!,3))</f>
        <v/>
      </c>
      <c r="H9" s="239"/>
      <c r="I9" s="317" t="s">
        <v>222</v>
      </c>
      <c r="J9" s="215"/>
      <c r="K9" s="286"/>
      <c r="L9" s="281" t="str">
        <f>IF(K9="","",CONCATENATE(VLOOKUP($U$3,$X$1:$AG$1,K9)," pont"))</f>
        <v/>
      </c>
      <c r="M9" s="287"/>
      <c r="U9" s="279"/>
      <c r="V9" s="279"/>
      <c r="W9" s="279" t="s">
        <v>74</v>
      </c>
      <c r="X9" s="273">
        <v>10</v>
      </c>
      <c r="Y9" s="273">
        <v>6</v>
      </c>
      <c r="Z9" s="273">
        <v>4</v>
      </c>
      <c r="AA9" s="273">
        <v>2</v>
      </c>
      <c r="AB9" s="273">
        <v>1</v>
      </c>
      <c r="AC9" s="273">
        <v>0</v>
      </c>
      <c r="AD9" s="273">
        <v>0</v>
      </c>
      <c r="AE9" s="273">
        <v>0</v>
      </c>
      <c r="AF9" s="273">
        <v>0</v>
      </c>
      <c r="AG9" s="273">
        <v>0</v>
      </c>
    </row>
    <row r="10" spans="1:33" x14ac:dyDescent="0.25">
      <c r="A10" s="244"/>
      <c r="B10" s="268"/>
      <c r="C10" s="245"/>
      <c r="D10" s="245"/>
      <c r="E10" s="245"/>
      <c r="F10" s="245"/>
      <c r="G10" s="245"/>
      <c r="H10" s="245"/>
      <c r="I10" s="245"/>
      <c r="J10" s="215"/>
      <c r="K10" s="244"/>
      <c r="L10" s="244"/>
      <c r="M10" s="288"/>
      <c r="U10" s="279"/>
      <c r="V10" s="279"/>
      <c r="W10" s="279" t="s">
        <v>75</v>
      </c>
      <c r="X10" s="273">
        <v>6</v>
      </c>
      <c r="Y10" s="273">
        <v>3</v>
      </c>
      <c r="Z10" s="273">
        <v>2</v>
      </c>
      <c r="AA10" s="273">
        <v>1</v>
      </c>
      <c r="AB10" s="273">
        <v>0</v>
      </c>
      <c r="AC10" s="273">
        <v>0</v>
      </c>
      <c r="AD10" s="273">
        <v>0</v>
      </c>
      <c r="AE10" s="273">
        <v>0</v>
      </c>
      <c r="AF10" s="273">
        <v>0</v>
      </c>
      <c r="AG10" s="273">
        <v>0</v>
      </c>
    </row>
    <row r="11" spans="1:33" x14ac:dyDescent="0.25">
      <c r="A11" s="244" t="s">
        <v>52</v>
      </c>
      <c r="B11" s="267"/>
      <c r="C11" s="238" t="str">
        <f>IF($B11="","",VLOOKUP($B11,#REF!,5))</f>
        <v/>
      </c>
      <c r="D11" s="238" t="str">
        <f>IF($B11="","",VLOOKUP($B11,#REF!,15))</f>
        <v/>
      </c>
      <c r="E11" s="317" t="s">
        <v>93</v>
      </c>
      <c r="F11" s="239"/>
      <c r="G11" s="234"/>
      <c r="H11" s="239"/>
      <c r="I11" s="317" t="s">
        <v>302</v>
      </c>
      <c r="J11" s="215"/>
      <c r="K11" s="286"/>
      <c r="L11" s="281" t="str">
        <f>IF(K11="","",CONCATENATE(VLOOKUP($U$3,$X$1:$AG$1,K11)," pont"))</f>
        <v/>
      </c>
      <c r="M11" s="287"/>
      <c r="U11" s="279"/>
      <c r="V11" s="279"/>
      <c r="W11" s="279" t="s">
        <v>80</v>
      </c>
      <c r="X11" s="273">
        <v>3</v>
      </c>
      <c r="Y11" s="273">
        <v>2</v>
      </c>
      <c r="Z11" s="273">
        <v>1</v>
      </c>
      <c r="AA11" s="273">
        <v>0</v>
      </c>
      <c r="AB11" s="273">
        <v>0</v>
      </c>
      <c r="AC11" s="273">
        <v>0</v>
      </c>
      <c r="AD11" s="273">
        <v>0</v>
      </c>
      <c r="AE11" s="273">
        <v>0</v>
      </c>
      <c r="AF11" s="273">
        <v>0</v>
      </c>
      <c r="AG11" s="273">
        <v>0</v>
      </c>
    </row>
    <row r="12" spans="1:33" x14ac:dyDescent="0.25">
      <c r="A12" s="215"/>
      <c r="B12" s="215"/>
      <c r="C12" s="215"/>
      <c r="D12" s="215"/>
      <c r="E12" s="215"/>
      <c r="F12" s="215"/>
      <c r="G12" s="215"/>
      <c r="H12" s="215"/>
      <c r="I12" s="215"/>
      <c r="J12" s="215"/>
      <c r="K12" s="215"/>
      <c r="L12" s="215"/>
      <c r="M12" s="215"/>
      <c r="U12" s="279"/>
      <c r="V12" s="279"/>
      <c r="W12" s="279" t="s">
        <v>76</v>
      </c>
      <c r="X12" s="284">
        <v>0</v>
      </c>
      <c r="Y12" s="284">
        <v>0</v>
      </c>
      <c r="Z12" s="284">
        <v>0</v>
      </c>
      <c r="AA12" s="284">
        <v>0</v>
      </c>
      <c r="AB12" s="284">
        <v>0</v>
      </c>
      <c r="AC12" s="284">
        <v>0</v>
      </c>
      <c r="AD12" s="284">
        <v>0</v>
      </c>
      <c r="AE12" s="284">
        <v>0</v>
      </c>
      <c r="AF12" s="284">
        <v>0</v>
      </c>
      <c r="AG12" s="284">
        <v>0</v>
      </c>
    </row>
    <row r="13" spans="1:33" x14ac:dyDescent="0.25">
      <c r="A13" s="215"/>
      <c r="B13" s="215"/>
      <c r="C13" s="215"/>
      <c r="D13" s="215"/>
      <c r="E13" s="215"/>
      <c r="F13" s="215"/>
      <c r="G13" s="215"/>
      <c r="H13" s="215"/>
      <c r="I13" s="215"/>
      <c r="J13" s="215"/>
      <c r="K13" s="215"/>
      <c r="L13" s="215"/>
      <c r="M13" s="215"/>
      <c r="U13" s="279"/>
      <c r="V13" s="279"/>
      <c r="W13" s="279" t="s">
        <v>77</v>
      </c>
      <c r="X13" s="284">
        <v>0</v>
      </c>
      <c r="Y13" s="284">
        <v>0</v>
      </c>
      <c r="Z13" s="284">
        <v>0</v>
      </c>
      <c r="AA13" s="284">
        <v>0</v>
      </c>
      <c r="AB13" s="284">
        <v>0</v>
      </c>
      <c r="AC13" s="284">
        <v>0</v>
      </c>
      <c r="AD13" s="284">
        <v>0</v>
      </c>
      <c r="AE13" s="284">
        <v>0</v>
      </c>
      <c r="AF13" s="284">
        <v>0</v>
      </c>
      <c r="AG13" s="284">
        <v>0</v>
      </c>
    </row>
    <row r="14" spans="1:33" x14ac:dyDescent="0.25">
      <c r="A14" s="215"/>
      <c r="B14" s="215"/>
      <c r="C14" s="215"/>
      <c r="D14" s="215"/>
      <c r="E14" s="215"/>
      <c r="F14" s="215"/>
      <c r="G14" s="215"/>
      <c r="H14" s="215"/>
      <c r="I14" s="215"/>
      <c r="J14" s="215"/>
      <c r="K14" s="215"/>
      <c r="L14" s="215"/>
      <c r="M14" s="215"/>
      <c r="U14" s="279"/>
      <c r="V14" s="279"/>
      <c r="W14" s="279"/>
      <c r="X14" s="279"/>
      <c r="Y14" s="279"/>
      <c r="Z14" s="279"/>
      <c r="AA14" s="279"/>
      <c r="AB14" s="279"/>
      <c r="AC14" s="279"/>
      <c r="AD14" s="279"/>
      <c r="AE14" s="279"/>
      <c r="AF14" s="279"/>
      <c r="AG14" s="279"/>
    </row>
    <row r="15" spans="1:33" x14ac:dyDescent="0.25">
      <c r="A15" s="215"/>
      <c r="B15" s="215"/>
      <c r="C15" s="215"/>
      <c r="D15" s="215"/>
      <c r="E15" s="215"/>
      <c r="F15" s="215"/>
      <c r="G15" s="215"/>
      <c r="H15" s="215"/>
      <c r="I15" s="215"/>
      <c r="J15" s="215"/>
      <c r="K15" s="215"/>
      <c r="L15" s="215"/>
      <c r="M15" s="215"/>
      <c r="U15" s="279"/>
      <c r="V15" s="279"/>
      <c r="W15" s="279"/>
      <c r="X15" s="279"/>
      <c r="Y15" s="279"/>
      <c r="Z15" s="279"/>
      <c r="AA15" s="279"/>
      <c r="AB15" s="279"/>
      <c r="AC15" s="279"/>
      <c r="AD15" s="279"/>
      <c r="AE15" s="279"/>
      <c r="AF15" s="279"/>
      <c r="AG15" s="279"/>
    </row>
    <row r="16" spans="1:33" x14ac:dyDescent="0.25">
      <c r="A16" s="215"/>
      <c r="B16" s="215"/>
      <c r="C16" s="215"/>
      <c r="D16" s="215"/>
      <c r="E16" s="215"/>
      <c r="F16" s="215"/>
      <c r="G16" s="215"/>
      <c r="H16" s="215"/>
      <c r="I16" s="215"/>
      <c r="J16" s="215"/>
      <c r="K16" s="215"/>
      <c r="L16" s="215"/>
      <c r="M16" s="215"/>
      <c r="U16" s="279"/>
      <c r="V16" s="279"/>
      <c r="W16" s="279" t="s">
        <v>50</v>
      </c>
      <c r="X16" s="279">
        <v>300</v>
      </c>
      <c r="Y16" s="279">
        <v>250</v>
      </c>
      <c r="Z16" s="279">
        <v>220</v>
      </c>
      <c r="AA16" s="279">
        <v>180</v>
      </c>
      <c r="AB16" s="279">
        <v>160</v>
      </c>
      <c r="AC16" s="279">
        <v>150</v>
      </c>
      <c r="AD16" s="279">
        <v>140</v>
      </c>
      <c r="AE16" s="279">
        <v>130</v>
      </c>
      <c r="AF16" s="279">
        <v>120</v>
      </c>
      <c r="AG16" s="279">
        <v>110</v>
      </c>
    </row>
    <row r="17" spans="1:33" x14ac:dyDescent="0.25">
      <c r="A17" s="215"/>
      <c r="B17" s="215"/>
      <c r="C17" s="215"/>
      <c r="D17" s="215"/>
      <c r="E17" s="215"/>
      <c r="F17" s="215"/>
      <c r="G17" s="215"/>
      <c r="H17" s="215"/>
      <c r="I17" s="215"/>
      <c r="J17" s="215"/>
      <c r="K17" s="215"/>
      <c r="L17" s="215"/>
      <c r="M17" s="215"/>
      <c r="U17" s="279"/>
      <c r="V17" s="279"/>
      <c r="W17" s="279" t="s">
        <v>68</v>
      </c>
      <c r="X17" s="279">
        <v>250</v>
      </c>
      <c r="Y17" s="279">
        <v>200</v>
      </c>
      <c r="Z17" s="279">
        <v>160</v>
      </c>
      <c r="AA17" s="279">
        <v>140</v>
      </c>
      <c r="AB17" s="279">
        <v>120</v>
      </c>
      <c r="AC17" s="279">
        <v>110</v>
      </c>
      <c r="AD17" s="279">
        <v>100</v>
      </c>
      <c r="AE17" s="279">
        <v>90</v>
      </c>
      <c r="AF17" s="279">
        <v>80</v>
      </c>
      <c r="AG17" s="279">
        <v>70</v>
      </c>
    </row>
    <row r="18" spans="1:33" ht="18.75" customHeight="1" x14ac:dyDescent="0.25">
      <c r="A18" s="215"/>
      <c r="B18" s="631"/>
      <c r="C18" s="631"/>
      <c r="D18" s="632" t="str">
        <f>E7</f>
        <v>Kovács Barnabás Vajk</v>
      </c>
      <c r="E18" s="632"/>
      <c r="F18" s="632" t="str">
        <f>E9</f>
        <v>Ács Zalán András</v>
      </c>
      <c r="G18" s="632"/>
      <c r="H18" s="632" t="str">
        <f>E11</f>
        <v>László Bálint</v>
      </c>
      <c r="I18" s="632"/>
      <c r="J18" s="215"/>
      <c r="K18" s="215"/>
      <c r="L18" s="215"/>
      <c r="M18" s="215"/>
      <c r="U18" s="279"/>
      <c r="V18" s="279"/>
      <c r="W18" s="279" t="s">
        <v>69</v>
      </c>
      <c r="X18" s="279">
        <v>200</v>
      </c>
      <c r="Y18" s="279">
        <v>150</v>
      </c>
      <c r="Z18" s="279">
        <v>130</v>
      </c>
      <c r="AA18" s="279">
        <v>110</v>
      </c>
      <c r="AB18" s="279">
        <v>95</v>
      </c>
      <c r="AC18" s="279">
        <v>80</v>
      </c>
      <c r="AD18" s="279">
        <v>70</v>
      </c>
      <c r="AE18" s="279">
        <v>60</v>
      </c>
      <c r="AF18" s="279">
        <v>55</v>
      </c>
      <c r="AG18" s="279">
        <v>50</v>
      </c>
    </row>
    <row r="19" spans="1:33" ht="18.75" customHeight="1" x14ac:dyDescent="0.25">
      <c r="A19" s="271" t="s">
        <v>50</v>
      </c>
      <c r="B19" s="633" t="str">
        <f>E7</f>
        <v>Kovács Barnabás Vajk</v>
      </c>
      <c r="C19" s="633"/>
      <c r="D19" s="634"/>
      <c r="E19" s="634"/>
      <c r="F19" s="635"/>
      <c r="G19" s="635"/>
      <c r="H19" s="635"/>
      <c r="I19" s="635"/>
      <c r="J19" s="215"/>
      <c r="K19" s="215"/>
      <c r="L19" s="215"/>
      <c r="M19" s="215"/>
      <c r="U19" s="279"/>
      <c r="V19" s="279"/>
      <c r="W19" s="279" t="s">
        <v>70</v>
      </c>
      <c r="X19" s="279">
        <v>150</v>
      </c>
      <c r="Y19" s="279">
        <v>120</v>
      </c>
      <c r="Z19" s="279">
        <v>100</v>
      </c>
      <c r="AA19" s="279">
        <v>80</v>
      </c>
      <c r="AB19" s="279">
        <v>70</v>
      </c>
      <c r="AC19" s="279">
        <v>60</v>
      </c>
      <c r="AD19" s="279">
        <v>55</v>
      </c>
      <c r="AE19" s="279">
        <v>50</v>
      </c>
      <c r="AF19" s="279">
        <v>45</v>
      </c>
      <c r="AG19" s="279">
        <v>40</v>
      </c>
    </row>
    <row r="20" spans="1:33" ht="18.75" customHeight="1" x14ac:dyDescent="0.25">
      <c r="A20" s="271" t="s">
        <v>51</v>
      </c>
      <c r="B20" s="633" t="str">
        <f>E9</f>
        <v>Ács Zalán András</v>
      </c>
      <c r="C20" s="633"/>
      <c r="D20" s="635"/>
      <c r="E20" s="635"/>
      <c r="F20" s="634"/>
      <c r="G20" s="634"/>
      <c r="H20" s="635"/>
      <c r="I20" s="635"/>
      <c r="J20" s="215"/>
      <c r="K20" s="215"/>
      <c r="L20" s="215"/>
      <c r="M20" s="215"/>
      <c r="U20" s="279"/>
      <c r="V20" s="279"/>
      <c r="W20" s="279" t="s">
        <v>71</v>
      </c>
      <c r="X20" s="279">
        <v>120</v>
      </c>
      <c r="Y20" s="279">
        <v>90</v>
      </c>
      <c r="Z20" s="279">
        <v>65</v>
      </c>
      <c r="AA20" s="279">
        <v>55</v>
      </c>
      <c r="AB20" s="279">
        <v>50</v>
      </c>
      <c r="AC20" s="279">
        <v>45</v>
      </c>
      <c r="AD20" s="279">
        <v>40</v>
      </c>
      <c r="AE20" s="279">
        <v>35</v>
      </c>
      <c r="AF20" s="279">
        <v>25</v>
      </c>
      <c r="AG20" s="279">
        <v>20</v>
      </c>
    </row>
    <row r="21" spans="1:33" ht="18.75" customHeight="1" x14ac:dyDescent="0.25">
      <c r="A21" s="271" t="s">
        <v>52</v>
      </c>
      <c r="B21" s="633" t="str">
        <f>E11</f>
        <v>László Bálint</v>
      </c>
      <c r="C21" s="633"/>
      <c r="D21" s="635"/>
      <c r="E21" s="635"/>
      <c r="F21" s="635"/>
      <c r="G21" s="635"/>
      <c r="H21" s="634"/>
      <c r="I21" s="634"/>
      <c r="J21" s="215"/>
      <c r="K21" s="215"/>
      <c r="L21" s="215"/>
      <c r="M21" s="215"/>
      <c r="U21" s="279"/>
      <c r="V21" s="279"/>
      <c r="W21" s="279" t="s">
        <v>72</v>
      </c>
      <c r="X21" s="279">
        <v>90</v>
      </c>
      <c r="Y21" s="279">
        <v>60</v>
      </c>
      <c r="Z21" s="279">
        <v>45</v>
      </c>
      <c r="AA21" s="279">
        <v>34</v>
      </c>
      <c r="AB21" s="279">
        <v>27</v>
      </c>
      <c r="AC21" s="279">
        <v>22</v>
      </c>
      <c r="AD21" s="279">
        <v>18</v>
      </c>
      <c r="AE21" s="279">
        <v>15</v>
      </c>
      <c r="AF21" s="279">
        <v>12</v>
      </c>
      <c r="AG21" s="279">
        <v>9</v>
      </c>
    </row>
    <row r="22" spans="1:33" x14ac:dyDescent="0.25">
      <c r="A22" s="215"/>
      <c r="B22" s="215"/>
      <c r="C22" s="215"/>
      <c r="D22" s="215"/>
      <c r="E22" s="215"/>
      <c r="F22" s="215"/>
      <c r="G22" s="215"/>
      <c r="H22" s="215"/>
      <c r="I22" s="215"/>
      <c r="J22" s="215"/>
      <c r="K22" s="215"/>
      <c r="L22" s="215"/>
      <c r="M22" s="215"/>
      <c r="U22" s="279"/>
      <c r="V22" s="279"/>
      <c r="W22" s="279" t="s">
        <v>73</v>
      </c>
      <c r="X22" s="279">
        <v>60</v>
      </c>
      <c r="Y22" s="279">
        <v>40</v>
      </c>
      <c r="Z22" s="279">
        <v>30</v>
      </c>
      <c r="AA22" s="279">
        <v>20</v>
      </c>
      <c r="AB22" s="279">
        <v>18</v>
      </c>
      <c r="AC22" s="279">
        <v>15</v>
      </c>
      <c r="AD22" s="279">
        <v>12</v>
      </c>
      <c r="AE22" s="279">
        <v>10</v>
      </c>
      <c r="AF22" s="279">
        <v>8</v>
      </c>
      <c r="AG22" s="279">
        <v>6</v>
      </c>
    </row>
    <row r="23" spans="1:33" x14ac:dyDescent="0.25">
      <c r="A23" s="215"/>
      <c r="B23" s="215"/>
      <c r="C23" s="272" t="s">
        <v>59</v>
      </c>
      <c r="D23" s="273" t="s">
        <v>65</v>
      </c>
      <c r="E23" s="215"/>
      <c r="F23" s="215"/>
      <c r="G23" s="215"/>
      <c r="H23" s="215"/>
      <c r="I23" s="215"/>
      <c r="J23" s="215"/>
      <c r="K23" s="215"/>
      <c r="L23" s="215"/>
      <c r="M23" s="215"/>
      <c r="U23" s="279"/>
      <c r="V23" s="279"/>
      <c r="W23" s="279" t="s">
        <v>74</v>
      </c>
      <c r="X23" s="279">
        <v>40</v>
      </c>
      <c r="Y23" s="279">
        <v>25</v>
      </c>
      <c r="Z23" s="279">
        <v>18</v>
      </c>
      <c r="AA23" s="279">
        <v>13</v>
      </c>
      <c r="AB23" s="279">
        <v>8</v>
      </c>
      <c r="AC23" s="279">
        <v>7</v>
      </c>
      <c r="AD23" s="279">
        <v>6</v>
      </c>
      <c r="AE23" s="279">
        <v>5</v>
      </c>
      <c r="AF23" s="279">
        <v>4</v>
      </c>
      <c r="AG23" s="279">
        <v>3</v>
      </c>
    </row>
    <row r="24" spans="1:33" x14ac:dyDescent="0.25">
      <c r="A24" s="215"/>
      <c r="B24" s="215"/>
      <c r="C24" s="274" t="s">
        <v>66</v>
      </c>
      <c r="D24" s="275" t="s">
        <v>61</v>
      </c>
      <c r="E24" s="215"/>
      <c r="F24" s="215"/>
      <c r="G24" s="215"/>
      <c r="H24" s="215"/>
      <c r="I24" s="215"/>
      <c r="J24" s="215"/>
      <c r="K24" s="215"/>
      <c r="L24" s="215"/>
      <c r="M24" s="215"/>
      <c r="U24" s="279"/>
      <c r="V24" s="279"/>
      <c r="W24" s="279" t="s">
        <v>75</v>
      </c>
      <c r="X24" s="279">
        <v>25</v>
      </c>
      <c r="Y24" s="279">
        <v>15</v>
      </c>
      <c r="Z24" s="279">
        <v>13</v>
      </c>
      <c r="AA24" s="279">
        <v>7</v>
      </c>
      <c r="AB24" s="279">
        <v>6</v>
      </c>
      <c r="AC24" s="279">
        <v>5</v>
      </c>
      <c r="AD24" s="279">
        <v>4</v>
      </c>
      <c r="AE24" s="279">
        <v>3</v>
      </c>
      <c r="AF24" s="279">
        <v>2</v>
      </c>
      <c r="AG24" s="279">
        <v>1</v>
      </c>
    </row>
    <row r="25" spans="1:33" x14ac:dyDescent="0.25">
      <c r="A25" s="215"/>
      <c r="B25" s="215"/>
      <c r="C25" s="276" t="s">
        <v>67</v>
      </c>
      <c r="D25" s="277" t="s">
        <v>63</v>
      </c>
      <c r="E25" s="215"/>
      <c r="F25" s="215"/>
      <c r="G25" s="215"/>
      <c r="H25" s="215"/>
      <c r="I25" s="215"/>
      <c r="J25" s="215"/>
      <c r="K25" s="215"/>
      <c r="L25" s="215"/>
      <c r="M25" s="215"/>
      <c r="U25" s="279"/>
      <c r="V25" s="279"/>
      <c r="W25" s="279" t="s">
        <v>80</v>
      </c>
      <c r="X25" s="279">
        <v>15</v>
      </c>
      <c r="Y25" s="279">
        <v>10</v>
      </c>
      <c r="Z25" s="279">
        <v>8</v>
      </c>
      <c r="AA25" s="279">
        <v>4</v>
      </c>
      <c r="AB25" s="279">
        <v>3</v>
      </c>
      <c r="AC25" s="279">
        <v>2</v>
      </c>
      <c r="AD25" s="279">
        <v>1</v>
      </c>
      <c r="AE25" s="279">
        <v>0</v>
      </c>
      <c r="AF25" s="279">
        <v>0</v>
      </c>
      <c r="AG25" s="279">
        <v>0</v>
      </c>
    </row>
    <row r="26" spans="1:33" x14ac:dyDescent="0.25">
      <c r="A26" s="215"/>
      <c r="B26" s="215"/>
      <c r="C26" s="215"/>
      <c r="D26" s="215"/>
      <c r="E26" s="215"/>
      <c r="F26" s="215"/>
      <c r="G26" s="215"/>
      <c r="H26" s="215"/>
      <c r="I26" s="215"/>
      <c r="J26" s="215"/>
      <c r="K26" s="215"/>
      <c r="L26" s="215"/>
      <c r="M26" s="215"/>
      <c r="U26" s="279"/>
      <c r="V26" s="279"/>
      <c r="W26" s="279" t="s">
        <v>76</v>
      </c>
      <c r="X26" s="279">
        <v>10</v>
      </c>
      <c r="Y26" s="279">
        <v>6</v>
      </c>
      <c r="Z26" s="279">
        <v>4</v>
      </c>
      <c r="AA26" s="279">
        <v>2</v>
      </c>
      <c r="AB26" s="279">
        <v>1</v>
      </c>
      <c r="AC26" s="279">
        <v>0</v>
      </c>
      <c r="AD26" s="279">
        <v>0</v>
      </c>
      <c r="AE26" s="279">
        <v>0</v>
      </c>
      <c r="AF26" s="279">
        <v>0</v>
      </c>
      <c r="AG26" s="279">
        <v>0</v>
      </c>
    </row>
    <row r="27" spans="1:33" x14ac:dyDescent="0.25">
      <c r="A27" s="215"/>
      <c r="B27" s="215"/>
      <c r="C27" s="215"/>
      <c r="D27" s="215"/>
      <c r="E27" s="215"/>
      <c r="F27" s="215"/>
      <c r="G27" s="215"/>
      <c r="H27" s="215"/>
      <c r="I27" s="215"/>
      <c r="J27" s="215"/>
      <c r="K27" s="215"/>
      <c r="L27" s="215"/>
      <c r="M27" s="215"/>
      <c r="U27" s="279"/>
      <c r="V27" s="279"/>
      <c r="W27" s="279" t="s">
        <v>77</v>
      </c>
      <c r="X27" s="279">
        <v>3</v>
      </c>
      <c r="Y27" s="279">
        <v>2</v>
      </c>
      <c r="Z27" s="279">
        <v>1</v>
      </c>
      <c r="AA27" s="279">
        <v>0</v>
      </c>
      <c r="AB27" s="279">
        <v>0</v>
      </c>
      <c r="AC27" s="279">
        <v>0</v>
      </c>
      <c r="AD27" s="279">
        <v>0</v>
      </c>
      <c r="AE27" s="279">
        <v>0</v>
      </c>
      <c r="AF27" s="279">
        <v>0</v>
      </c>
      <c r="AG27" s="279">
        <v>0</v>
      </c>
    </row>
    <row r="28" spans="1:33" x14ac:dyDescent="0.25">
      <c r="A28" s="215"/>
      <c r="B28" s="215"/>
      <c r="C28" s="215"/>
      <c r="D28" s="215"/>
      <c r="E28" s="215"/>
      <c r="F28" s="215"/>
      <c r="G28" s="215"/>
      <c r="H28" s="215"/>
      <c r="I28" s="215"/>
      <c r="J28" s="215"/>
      <c r="K28" s="215"/>
      <c r="L28" s="215"/>
      <c r="M28" s="215"/>
    </row>
    <row r="29" spans="1:33" x14ac:dyDescent="0.25">
      <c r="A29" s="215"/>
      <c r="B29" s="215"/>
      <c r="C29" s="215"/>
      <c r="D29" s="215"/>
      <c r="E29" s="215"/>
      <c r="F29" s="215"/>
      <c r="G29" s="215"/>
      <c r="H29" s="215"/>
      <c r="I29" s="215"/>
      <c r="J29" s="215"/>
      <c r="K29" s="215"/>
      <c r="L29" s="215"/>
      <c r="M29" s="215"/>
    </row>
    <row r="30" spans="1:33" x14ac:dyDescent="0.25">
      <c r="A30" s="215"/>
      <c r="B30" s="215"/>
      <c r="C30" s="215"/>
      <c r="D30" s="215"/>
      <c r="E30" s="215"/>
      <c r="F30" s="215"/>
      <c r="G30" s="215"/>
      <c r="H30" s="215"/>
      <c r="I30" s="215"/>
      <c r="J30" s="215"/>
      <c r="K30" s="215"/>
      <c r="L30" s="215"/>
      <c r="M30" s="215"/>
    </row>
    <row r="31" spans="1:33" x14ac:dyDescent="0.25">
      <c r="A31" s="215"/>
      <c r="B31" s="215"/>
      <c r="C31" s="215"/>
      <c r="D31" s="215"/>
      <c r="E31" s="215"/>
      <c r="F31" s="215"/>
      <c r="G31" s="215"/>
      <c r="H31" s="215"/>
      <c r="I31" s="215"/>
      <c r="J31" s="215"/>
      <c r="K31" s="215"/>
      <c r="L31" s="215"/>
      <c r="M31" s="215"/>
    </row>
    <row r="32" spans="1:33" x14ac:dyDescent="0.25">
      <c r="A32" s="215"/>
      <c r="B32" s="215"/>
      <c r="C32" s="215"/>
      <c r="D32" s="215"/>
      <c r="E32" s="215"/>
      <c r="F32" s="215"/>
      <c r="G32" s="215"/>
      <c r="H32" s="215"/>
      <c r="I32" s="215"/>
      <c r="J32" s="215"/>
      <c r="K32" s="215"/>
      <c r="L32" s="193"/>
      <c r="M32" s="193"/>
    </row>
    <row r="33" spans="1:14" x14ac:dyDescent="0.25">
      <c r="A33" s="111" t="s">
        <v>31</v>
      </c>
      <c r="B33" s="112"/>
      <c r="C33" s="158"/>
      <c r="D33" s="248" t="s">
        <v>2</v>
      </c>
      <c r="E33" s="249" t="s">
        <v>33</v>
      </c>
      <c r="F33" s="263"/>
      <c r="G33" s="248" t="s">
        <v>2</v>
      </c>
      <c r="H33" s="249" t="s">
        <v>40</v>
      </c>
      <c r="I33" s="135"/>
      <c r="J33" s="249" t="s">
        <v>41</v>
      </c>
      <c r="K33" s="134" t="s">
        <v>42</v>
      </c>
      <c r="L33" s="33"/>
      <c r="M33" s="301"/>
      <c r="N33" s="300"/>
    </row>
    <row r="34" spans="1:14" x14ac:dyDescent="0.25">
      <c r="A34" s="226" t="s">
        <v>32</v>
      </c>
      <c r="B34" s="227"/>
      <c r="C34" s="229"/>
      <c r="D34" s="250"/>
      <c r="E34" s="636"/>
      <c r="F34" s="636"/>
      <c r="G34" s="257" t="s">
        <v>3</v>
      </c>
      <c r="H34" s="227"/>
      <c r="I34" s="251"/>
      <c r="J34" s="258"/>
      <c r="K34" s="221" t="s">
        <v>34</v>
      </c>
      <c r="L34" s="264"/>
      <c r="M34" s="254"/>
    </row>
    <row r="35" spans="1:14" x14ac:dyDescent="0.25">
      <c r="A35" s="230" t="s">
        <v>39</v>
      </c>
      <c r="B35" s="133"/>
      <c r="C35" s="232"/>
      <c r="D35" s="253"/>
      <c r="E35" s="637"/>
      <c r="F35" s="637"/>
      <c r="G35" s="259" t="s">
        <v>4</v>
      </c>
      <c r="H35" s="80"/>
      <c r="I35" s="219"/>
      <c r="J35" s="81"/>
      <c r="K35" s="261"/>
      <c r="L35" s="193"/>
      <c r="M35" s="256"/>
    </row>
    <row r="36" spans="1:14" x14ac:dyDescent="0.25">
      <c r="A36" s="148"/>
      <c r="B36" s="149"/>
      <c r="C36" s="150"/>
      <c r="D36" s="253"/>
      <c r="E36" s="82"/>
      <c r="F36" s="215"/>
      <c r="G36" s="259" t="s">
        <v>5</v>
      </c>
      <c r="H36" s="80"/>
      <c r="I36" s="219"/>
      <c r="J36" s="81"/>
      <c r="K36" s="221" t="s">
        <v>35</v>
      </c>
      <c r="L36" s="264"/>
      <c r="M36" s="252"/>
    </row>
    <row r="37" spans="1:14" x14ac:dyDescent="0.25">
      <c r="A37" s="124"/>
      <c r="B37" s="91"/>
      <c r="C37" s="125"/>
      <c r="D37" s="253"/>
      <c r="E37" s="82"/>
      <c r="F37" s="215"/>
      <c r="G37" s="259" t="s">
        <v>6</v>
      </c>
      <c r="H37" s="80"/>
      <c r="I37" s="219"/>
      <c r="J37" s="81"/>
      <c r="K37" s="262"/>
      <c r="L37" s="215"/>
      <c r="M37" s="254"/>
    </row>
    <row r="38" spans="1:14" x14ac:dyDescent="0.25">
      <c r="A38" s="137"/>
      <c r="B38" s="151"/>
      <c r="C38" s="157"/>
      <c r="D38" s="253"/>
      <c r="E38" s="82"/>
      <c r="F38" s="215"/>
      <c r="G38" s="259" t="s">
        <v>7</v>
      </c>
      <c r="H38" s="80"/>
      <c r="I38" s="219"/>
      <c r="J38" s="81"/>
      <c r="K38" s="230"/>
      <c r="L38" s="193"/>
      <c r="M38" s="256"/>
    </row>
    <row r="39" spans="1:14" x14ac:dyDescent="0.25">
      <c r="A39" s="138"/>
      <c r="B39" s="22"/>
      <c r="C39" s="125"/>
      <c r="D39" s="253"/>
      <c r="E39" s="82"/>
      <c r="F39" s="215"/>
      <c r="G39" s="259" t="s">
        <v>8</v>
      </c>
      <c r="H39" s="80"/>
      <c r="I39" s="219"/>
      <c r="J39" s="81"/>
      <c r="K39" s="221" t="s">
        <v>27</v>
      </c>
      <c r="L39" s="264"/>
      <c r="M39" s="252"/>
    </row>
    <row r="40" spans="1:14" x14ac:dyDescent="0.25">
      <c r="A40" s="138"/>
      <c r="B40" s="22"/>
      <c r="C40" s="146"/>
      <c r="D40" s="253"/>
      <c r="E40" s="82"/>
      <c r="F40" s="215"/>
      <c r="G40" s="259" t="s">
        <v>9</v>
      </c>
      <c r="H40" s="80"/>
      <c r="I40" s="219"/>
      <c r="J40" s="81"/>
      <c r="K40" s="262"/>
      <c r="L40" s="215"/>
      <c r="M40" s="254"/>
    </row>
    <row r="41" spans="1:14" x14ac:dyDescent="0.25">
      <c r="A41" s="139"/>
      <c r="B41" s="136"/>
      <c r="C41" s="147"/>
      <c r="D41" s="255"/>
      <c r="E41" s="126"/>
      <c r="F41" s="193"/>
      <c r="G41" s="260" t="s">
        <v>10</v>
      </c>
      <c r="H41" s="133"/>
      <c r="I41" s="223"/>
      <c r="J41" s="128"/>
      <c r="K41" s="230" t="str">
        <f>L4</f>
        <v>Sági István</v>
      </c>
      <c r="L41" s="193"/>
      <c r="M41" s="256"/>
    </row>
  </sheetData>
  <mergeCells count="20">
    <mergeCell ref="E35:F35"/>
    <mergeCell ref="B19:C19"/>
    <mergeCell ref="D19:E19"/>
    <mergeCell ref="F19:G19"/>
    <mergeCell ref="H19:I19"/>
    <mergeCell ref="B20:C20"/>
    <mergeCell ref="D20:E20"/>
    <mergeCell ref="F20:G20"/>
    <mergeCell ref="H20:I20"/>
    <mergeCell ref="B21:C21"/>
    <mergeCell ref="D21:E21"/>
    <mergeCell ref="F21:G21"/>
    <mergeCell ref="H21:I21"/>
    <mergeCell ref="E34:F34"/>
    <mergeCell ref="H18:I18"/>
    <mergeCell ref="A1:F1"/>
    <mergeCell ref="A4:C4"/>
    <mergeCell ref="B18:C18"/>
    <mergeCell ref="D18:E18"/>
    <mergeCell ref="F18:G18"/>
  </mergeCells>
  <conditionalFormatting sqref="E7 E9 E11">
    <cfRule type="cellIs" dxfId="21" priority="1" stopIfTrue="1" operator="equal">
      <formula>"Bye"</formula>
    </cfRule>
  </conditionalFormatting>
  <printOptions horizontalCentered="1" verticalCentered="1"/>
  <pageMargins left="0" right="0" top="0.98425196850393704" bottom="0.98425196850393704" header="0.51181102362204722" footer="0.51181102362204722"/>
  <pageSetup paperSize="9" scale="90" orientation="portrait" horizontalDpi="1200" verticalDpi="1200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4AB1E1-E2AC-4BAA-B715-09405365C233}">
  <sheetPr>
    <tabColor rgb="FF00B0F0"/>
  </sheetPr>
  <dimension ref="A1:AG41"/>
  <sheetViews>
    <sheetView workbookViewId="0">
      <selection activeCell="E7" sqref="E7"/>
    </sheetView>
  </sheetViews>
  <sheetFormatPr defaultRowHeight="13.2" x14ac:dyDescent="0.25"/>
  <cols>
    <col min="1" max="1" width="5.44140625" customWidth="1"/>
    <col min="2" max="2" width="4.44140625" customWidth="1"/>
    <col min="3" max="3" width="8.33203125" customWidth="1"/>
    <col min="4" max="4" width="7.109375" customWidth="1"/>
    <col min="5" max="5" width="9.33203125" customWidth="1"/>
    <col min="6" max="6" width="7.109375" customWidth="1"/>
    <col min="7" max="7" width="9.33203125" customWidth="1"/>
    <col min="8" max="8" width="7.109375" customWidth="1"/>
    <col min="9" max="9" width="9.33203125" customWidth="1"/>
    <col min="10" max="10" width="8.44140625" customWidth="1"/>
    <col min="11" max="13" width="8.5546875" customWidth="1"/>
    <col min="21" max="21" width="10.33203125" hidden="1" customWidth="1"/>
    <col min="22" max="33" width="0" hidden="1" customWidth="1"/>
  </cols>
  <sheetData>
    <row r="1" spans="1:33" ht="24.6" x14ac:dyDescent="0.25">
      <c r="A1" s="627" t="str">
        <f>Altalanos!$A$6</f>
        <v>2024/25. DO J-NK-SZ Vármegye</v>
      </c>
      <c r="B1" s="627"/>
      <c r="C1" s="627"/>
      <c r="D1" s="627"/>
      <c r="E1" s="627"/>
      <c r="F1" s="627"/>
      <c r="G1" s="164"/>
      <c r="H1" s="167" t="s">
        <v>38</v>
      </c>
      <c r="I1" s="165"/>
      <c r="J1" s="166"/>
      <c r="L1" s="168"/>
      <c r="M1" s="169"/>
      <c r="N1" s="88"/>
      <c r="X1" s="285" t="e">
        <f>IF(U5=1,CONCATENATE(VLOOKUP(U3,W16:AD27,2)),CONCATENATE(VLOOKUP(U3,W2:AG13,2)))</f>
        <v>#N/A</v>
      </c>
      <c r="Y1" s="285" t="e">
        <f>IF(U5=1,CONCATENATE(VLOOKUP(U3,W16:AG27,3)),CONCATENATE(VLOOKUP(U3,W2:AG13,3)))</f>
        <v>#N/A</v>
      </c>
      <c r="Z1" s="285" t="e">
        <f>IF(U5=1,CONCATENATE(VLOOKUP(U3,W16:AG27,4)),CONCATENATE(VLOOKUP(U3,W2:AG13,4)))</f>
        <v>#N/A</v>
      </c>
      <c r="AA1" s="285" t="e">
        <f>IF(U5=1,CONCATENATE(VLOOKUP(U3,W16:AG27,5)),CONCATENATE(VLOOKUP(U3,W2:AG13,5)))</f>
        <v>#N/A</v>
      </c>
      <c r="AB1" s="285" t="e">
        <f>IF(U5=1,CONCATENATE(VLOOKUP(U3,W16:AG27,6)),CONCATENATE(VLOOKUP(U3,W2:AG13,6)))</f>
        <v>#N/A</v>
      </c>
      <c r="AC1" s="285" t="e">
        <f>IF(U5=1,CONCATENATE(VLOOKUP(U3,W16:AG27,7)),CONCATENATE(VLOOKUP(U3,W2:AG13,7)))</f>
        <v>#N/A</v>
      </c>
      <c r="AD1" s="285" t="e">
        <f>IF(U5=1,CONCATENATE(VLOOKUP(U3,W16:AG27,8)),CONCATENATE(VLOOKUP(U3,W2:AG13,8)))</f>
        <v>#N/A</v>
      </c>
      <c r="AE1" s="285" t="e">
        <f>IF(U5=1,CONCATENATE(VLOOKUP(U3,W16:AG27,9)),CONCATENATE(VLOOKUP(U3,W2:AG13,9)))</f>
        <v>#N/A</v>
      </c>
      <c r="AF1" s="285" t="e">
        <f>IF(U5=1,CONCATENATE(VLOOKUP(U3,W16:AG27,10)),CONCATENATE(VLOOKUP(U3,W2:AG13,10)))</f>
        <v>#N/A</v>
      </c>
      <c r="AG1" s="285" t="e">
        <f>IF(U5=1,CONCATENATE(VLOOKUP(U3,W16:AG27,11)),CONCATENATE(VLOOKUP(U3,W2:AG13,11)))</f>
        <v>#N/A</v>
      </c>
    </row>
    <row r="2" spans="1:33" x14ac:dyDescent="0.25">
      <c r="A2" s="170" t="s">
        <v>37</v>
      </c>
      <c r="B2" s="171"/>
      <c r="C2" s="171"/>
      <c r="D2" s="171"/>
      <c r="E2" s="171" t="s">
        <v>315</v>
      </c>
      <c r="F2" s="171"/>
      <c r="G2" s="172"/>
      <c r="H2" s="173"/>
      <c r="I2" s="173"/>
      <c r="J2" s="174"/>
      <c r="K2" s="168"/>
      <c r="L2" s="168"/>
      <c r="M2" s="168"/>
      <c r="N2" s="89"/>
      <c r="U2" s="280"/>
      <c r="V2" s="279"/>
      <c r="W2" s="279" t="s">
        <v>50</v>
      </c>
      <c r="X2" s="273">
        <v>150</v>
      </c>
      <c r="Y2" s="273">
        <v>120</v>
      </c>
      <c r="Z2" s="273">
        <v>100</v>
      </c>
      <c r="AA2" s="273">
        <v>80</v>
      </c>
      <c r="AB2" s="273">
        <v>70</v>
      </c>
      <c r="AC2" s="273">
        <v>60</v>
      </c>
      <c r="AD2" s="273">
        <v>55</v>
      </c>
      <c r="AE2" s="273">
        <v>50</v>
      </c>
      <c r="AF2" s="273">
        <v>45</v>
      </c>
      <c r="AG2" s="273">
        <v>40</v>
      </c>
    </row>
    <row r="3" spans="1:33" x14ac:dyDescent="0.25">
      <c r="A3" s="50" t="s">
        <v>19</v>
      </c>
      <c r="B3" s="50"/>
      <c r="C3" s="50"/>
      <c r="D3" s="50"/>
      <c r="E3" s="50" t="s">
        <v>16</v>
      </c>
      <c r="F3" s="50"/>
      <c r="G3" s="50"/>
      <c r="H3" s="50" t="s">
        <v>24</v>
      </c>
      <c r="I3" s="50"/>
      <c r="J3" s="90"/>
      <c r="K3" s="50"/>
      <c r="L3" s="51" t="s">
        <v>25</v>
      </c>
      <c r="M3" s="50"/>
      <c r="N3" s="241"/>
      <c r="U3" s="279">
        <f>IF(H4="OB","A",IF(H4="IX","W",H4))</f>
        <v>0</v>
      </c>
      <c r="V3" s="279"/>
      <c r="W3" s="279" t="s">
        <v>68</v>
      </c>
      <c r="X3" s="273">
        <v>120</v>
      </c>
      <c r="Y3" s="273">
        <v>90</v>
      </c>
      <c r="Z3" s="273">
        <v>65</v>
      </c>
      <c r="AA3" s="273">
        <v>55</v>
      </c>
      <c r="AB3" s="273">
        <v>50</v>
      </c>
      <c r="AC3" s="273">
        <v>45</v>
      </c>
      <c r="AD3" s="273">
        <v>40</v>
      </c>
      <c r="AE3" s="273">
        <v>35</v>
      </c>
      <c r="AF3" s="273">
        <v>25</v>
      </c>
      <c r="AG3" s="273">
        <v>20</v>
      </c>
    </row>
    <row r="4" spans="1:33" ht="13.8" thickBot="1" x14ac:dyDescent="0.3">
      <c r="A4" s="628">
        <f>Altalanos!$A$10</f>
        <v>45776</v>
      </c>
      <c r="B4" s="628"/>
      <c r="C4" s="628"/>
      <c r="D4" s="175"/>
      <c r="E4" s="176" t="str">
        <f>Altalanos!$C$10</f>
        <v>Jászberény</v>
      </c>
      <c r="F4" s="176"/>
      <c r="G4" s="176"/>
      <c r="H4" s="179"/>
      <c r="I4" s="176"/>
      <c r="J4" s="178"/>
      <c r="K4" s="179"/>
      <c r="L4" s="181" t="str">
        <f>Altalanos!$E$10</f>
        <v>Sági István</v>
      </c>
      <c r="M4" s="179"/>
      <c r="N4" s="242"/>
      <c r="U4" s="279"/>
      <c r="V4" s="279"/>
      <c r="W4" s="279" t="s">
        <v>69</v>
      </c>
      <c r="X4" s="273">
        <v>90</v>
      </c>
      <c r="Y4" s="273">
        <v>60</v>
      </c>
      <c r="Z4" s="273">
        <v>45</v>
      </c>
      <c r="AA4" s="273">
        <v>34</v>
      </c>
      <c r="AB4" s="273">
        <v>27</v>
      </c>
      <c r="AC4" s="273">
        <v>22</v>
      </c>
      <c r="AD4" s="273">
        <v>18</v>
      </c>
      <c r="AE4" s="273">
        <v>15</v>
      </c>
      <c r="AF4" s="273">
        <v>12</v>
      </c>
      <c r="AG4" s="273">
        <v>9</v>
      </c>
    </row>
    <row r="5" spans="1:33" x14ac:dyDescent="0.25">
      <c r="A5" s="33"/>
      <c r="B5" s="33" t="s">
        <v>36</v>
      </c>
      <c r="C5" s="237" t="s">
        <v>48</v>
      </c>
      <c r="D5" s="33" t="s">
        <v>31</v>
      </c>
      <c r="E5" s="33" t="s">
        <v>53</v>
      </c>
      <c r="F5" s="33"/>
      <c r="G5" s="33" t="s">
        <v>23</v>
      </c>
      <c r="H5" s="33"/>
      <c r="I5" s="33" t="s">
        <v>26</v>
      </c>
      <c r="J5" s="33"/>
      <c r="K5" s="266" t="s">
        <v>54</v>
      </c>
      <c r="L5" s="266" t="s">
        <v>55</v>
      </c>
      <c r="M5" s="266" t="s">
        <v>56</v>
      </c>
      <c r="U5" s="279">
        <f>IF(OR(Altalanos!$A$8="F1",Altalanos!$A$8="F2",Altalanos!$A$8="N1",Altalanos!$A$8="N2"),1,2)</f>
        <v>2</v>
      </c>
      <c r="V5" s="279"/>
      <c r="W5" s="279" t="s">
        <v>70</v>
      </c>
      <c r="X5" s="273">
        <v>60</v>
      </c>
      <c r="Y5" s="273">
        <v>40</v>
      </c>
      <c r="Z5" s="273">
        <v>30</v>
      </c>
      <c r="AA5" s="273">
        <v>20</v>
      </c>
      <c r="AB5" s="273">
        <v>18</v>
      </c>
      <c r="AC5" s="273">
        <v>15</v>
      </c>
      <c r="AD5" s="273">
        <v>12</v>
      </c>
      <c r="AE5" s="273">
        <v>10</v>
      </c>
      <c r="AF5" s="273">
        <v>8</v>
      </c>
      <c r="AG5" s="273">
        <v>6</v>
      </c>
    </row>
    <row r="6" spans="1:33" x14ac:dyDescent="0.25">
      <c r="A6" s="215"/>
      <c r="B6" s="215"/>
      <c r="C6" s="265"/>
      <c r="D6" s="215"/>
      <c r="E6" s="215"/>
      <c r="F6" s="215"/>
      <c r="G6" s="215"/>
      <c r="H6" s="215"/>
      <c r="I6" s="215"/>
      <c r="J6" s="215"/>
      <c r="K6" s="215"/>
      <c r="L6" s="215"/>
      <c r="M6" s="215"/>
      <c r="U6" s="279"/>
      <c r="V6" s="279"/>
      <c r="W6" s="279" t="s">
        <v>71</v>
      </c>
      <c r="X6" s="273">
        <v>40</v>
      </c>
      <c r="Y6" s="273">
        <v>25</v>
      </c>
      <c r="Z6" s="273">
        <v>18</v>
      </c>
      <c r="AA6" s="273">
        <v>13</v>
      </c>
      <c r="AB6" s="273">
        <v>10</v>
      </c>
      <c r="AC6" s="273">
        <v>8</v>
      </c>
      <c r="AD6" s="273">
        <v>6</v>
      </c>
      <c r="AE6" s="273">
        <v>5</v>
      </c>
      <c r="AF6" s="273">
        <v>4</v>
      </c>
      <c r="AG6" s="273">
        <v>3</v>
      </c>
    </row>
    <row r="7" spans="1:33" x14ac:dyDescent="0.25">
      <c r="A7" s="244" t="s">
        <v>50</v>
      </c>
      <c r="B7" s="267"/>
      <c r="C7" s="238" t="str">
        <f>IF($B7="","",VLOOKUP($B7,#REF!,5))</f>
        <v/>
      </c>
      <c r="D7" s="238" t="str">
        <f>IF($B7="","",VLOOKUP($B7,#REF!,15))</f>
        <v/>
      </c>
      <c r="E7" s="317" t="s">
        <v>95</v>
      </c>
      <c r="F7" s="239"/>
      <c r="G7" s="234" t="str">
        <f>IF($B7="","",VLOOKUP($B7,#REF!,3))</f>
        <v/>
      </c>
      <c r="H7" s="239"/>
      <c r="I7" s="317" t="s">
        <v>308</v>
      </c>
      <c r="J7" s="215"/>
      <c r="K7" s="286"/>
      <c r="L7" s="281" t="str">
        <f>IF(K7="","",CONCATENATE(VLOOKUP($U$3,$X$1:$AG$1,K7)," pont"))</f>
        <v/>
      </c>
      <c r="M7" s="287"/>
      <c r="U7" s="279"/>
      <c r="V7" s="279"/>
      <c r="W7" s="279" t="s">
        <v>72</v>
      </c>
      <c r="X7" s="273">
        <v>25</v>
      </c>
      <c r="Y7" s="273">
        <v>15</v>
      </c>
      <c r="Z7" s="273">
        <v>13</v>
      </c>
      <c r="AA7" s="273">
        <v>8</v>
      </c>
      <c r="AB7" s="273">
        <v>6</v>
      </c>
      <c r="AC7" s="273">
        <v>4</v>
      </c>
      <c r="AD7" s="273">
        <v>3</v>
      </c>
      <c r="AE7" s="273">
        <v>2</v>
      </c>
      <c r="AF7" s="273">
        <v>1</v>
      </c>
      <c r="AG7" s="273">
        <v>0</v>
      </c>
    </row>
    <row r="8" spans="1:33" x14ac:dyDescent="0.25">
      <c r="A8" s="244"/>
      <c r="B8" s="268"/>
      <c r="C8" s="245"/>
      <c r="D8" s="245"/>
      <c r="E8" s="245"/>
      <c r="F8" s="245"/>
      <c r="G8" s="245"/>
      <c r="H8" s="245"/>
      <c r="I8" s="245"/>
      <c r="J8" s="215"/>
      <c r="K8" s="244"/>
      <c r="L8" s="244"/>
      <c r="M8" s="288"/>
      <c r="U8" s="279"/>
      <c r="V8" s="279"/>
      <c r="W8" s="279" t="s">
        <v>73</v>
      </c>
      <c r="X8" s="273">
        <v>15</v>
      </c>
      <c r="Y8" s="273">
        <v>10</v>
      </c>
      <c r="Z8" s="273">
        <v>7</v>
      </c>
      <c r="AA8" s="273">
        <v>5</v>
      </c>
      <c r="AB8" s="273">
        <v>4</v>
      </c>
      <c r="AC8" s="273">
        <v>3</v>
      </c>
      <c r="AD8" s="273">
        <v>2</v>
      </c>
      <c r="AE8" s="273">
        <v>1</v>
      </c>
      <c r="AF8" s="273">
        <v>0</v>
      </c>
      <c r="AG8" s="273">
        <v>0</v>
      </c>
    </row>
    <row r="9" spans="1:33" x14ac:dyDescent="0.25">
      <c r="A9" s="244" t="s">
        <v>51</v>
      </c>
      <c r="B9" s="267"/>
      <c r="C9" s="238" t="str">
        <f>IF($B9="","",VLOOKUP($B9,#REF!,5))</f>
        <v/>
      </c>
      <c r="D9" s="238" t="str">
        <f>IF($B9="","",VLOOKUP($B9,#REF!,15))</f>
        <v/>
      </c>
      <c r="E9" s="317" t="s">
        <v>287</v>
      </c>
      <c r="F9" s="239"/>
      <c r="G9" s="234" t="str">
        <f>IF($B9="","",VLOOKUP($B9,#REF!,3))</f>
        <v/>
      </c>
      <c r="H9" s="239"/>
      <c r="I9" s="317" t="s">
        <v>222</v>
      </c>
      <c r="J9" s="215"/>
      <c r="K9" s="286"/>
      <c r="L9" s="281" t="str">
        <f>IF(K9="","",CONCATENATE(VLOOKUP($U$3,$X$1:$AG$1,K9)," pont"))</f>
        <v/>
      </c>
      <c r="M9" s="287"/>
      <c r="U9" s="279"/>
      <c r="V9" s="279"/>
      <c r="W9" s="279" t="s">
        <v>74</v>
      </c>
      <c r="X9" s="273">
        <v>10</v>
      </c>
      <c r="Y9" s="273">
        <v>6</v>
      </c>
      <c r="Z9" s="273">
        <v>4</v>
      </c>
      <c r="AA9" s="273">
        <v>2</v>
      </c>
      <c r="AB9" s="273">
        <v>1</v>
      </c>
      <c r="AC9" s="273">
        <v>0</v>
      </c>
      <c r="AD9" s="273">
        <v>0</v>
      </c>
      <c r="AE9" s="273">
        <v>0</v>
      </c>
      <c r="AF9" s="273">
        <v>0</v>
      </c>
      <c r="AG9" s="273">
        <v>0</v>
      </c>
    </row>
    <row r="10" spans="1:33" x14ac:dyDescent="0.25">
      <c r="A10" s="244"/>
      <c r="B10" s="268"/>
      <c r="C10" s="245"/>
      <c r="D10" s="245"/>
      <c r="E10" s="245"/>
      <c r="F10" s="245"/>
      <c r="G10" s="245"/>
      <c r="H10" s="245"/>
      <c r="I10" s="245"/>
      <c r="J10" s="215"/>
      <c r="K10" s="244"/>
      <c r="L10" s="244"/>
      <c r="M10" s="288"/>
      <c r="U10" s="279"/>
      <c r="V10" s="279"/>
      <c r="W10" s="279" t="s">
        <v>75</v>
      </c>
      <c r="X10" s="273">
        <v>6</v>
      </c>
      <c r="Y10" s="273">
        <v>3</v>
      </c>
      <c r="Z10" s="273">
        <v>2</v>
      </c>
      <c r="AA10" s="273">
        <v>1</v>
      </c>
      <c r="AB10" s="273">
        <v>0</v>
      </c>
      <c r="AC10" s="273">
        <v>0</v>
      </c>
      <c r="AD10" s="273">
        <v>0</v>
      </c>
      <c r="AE10" s="273">
        <v>0</v>
      </c>
      <c r="AF10" s="273">
        <v>0</v>
      </c>
      <c r="AG10" s="273">
        <v>0</v>
      </c>
    </row>
    <row r="11" spans="1:33" x14ac:dyDescent="0.25">
      <c r="A11" s="244" t="s">
        <v>52</v>
      </c>
      <c r="B11" s="267"/>
      <c r="C11" s="238" t="str">
        <f>IF($B11="","",VLOOKUP($B11,#REF!,5))</f>
        <v/>
      </c>
      <c r="D11" s="238" t="str">
        <f>IF($B11="","",VLOOKUP($B11,#REF!,15))</f>
        <v/>
      </c>
      <c r="E11" s="317" t="s">
        <v>98</v>
      </c>
      <c r="F11" s="239"/>
      <c r="G11" s="234"/>
      <c r="H11" s="239"/>
      <c r="I11" s="317" t="s">
        <v>302</v>
      </c>
      <c r="J11" s="215"/>
      <c r="K11" s="286"/>
      <c r="L11" s="281" t="str">
        <f>IF(K11="","",CONCATENATE(VLOOKUP($U$3,$X$1:$AG$1,K11)," pont"))</f>
        <v/>
      </c>
      <c r="M11" s="287"/>
      <c r="U11" s="279"/>
      <c r="V11" s="279"/>
      <c r="W11" s="279" t="s">
        <v>80</v>
      </c>
      <c r="X11" s="273">
        <v>3</v>
      </c>
      <c r="Y11" s="273">
        <v>2</v>
      </c>
      <c r="Z11" s="273">
        <v>1</v>
      </c>
      <c r="AA11" s="273">
        <v>0</v>
      </c>
      <c r="AB11" s="273">
        <v>0</v>
      </c>
      <c r="AC11" s="273">
        <v>0</v>
      </c>
      <c r="AD11" s="273">
        <v>0</v>
      </c>
      <c r="AE11" s="273">
        <v>0</v>
      </c>
      <c r="AF11" s="273">
        <v>0</v>
      </c>
      <c r="AG11" s="273">
        <v>0</v>
      </c>
    </row>
    <row r="12" spans="1:33" x14ac:dyDescent="0.25">
      <c r="A12" s="215"/>
      <c r="B12" s="215"/>
      <c r="C12" s="215"/>
      <c r="D12" s="215"/>
      <c r="E12" s="215"/>
      <c r="F12" s="215"/>
      <c r="G12" s="215"/>
      <c r="H12" s="215"/>
      <c r="I12" s="215"/>
      <c r="J12" s="215"/>
      <c r="K12" s="215"/>
      <c r="L12" s="215"/>
      <c r="M12" s="215"/>
      <c r="U12" s="279"/>
      <c r="V12" s="279"/>
      <c r="W12" s="279" t="s">
        <v>76</v>
      </c>
      <c r="X12" s="284">
        <v>0</v>
      </c>
      <c r="Y12" s="284">
        <v>0</v>
      </c>
      <c r="Z12" s="284">
        <v>0</v>
      </c>
      <c r="AA12" s="284">
        <v>0</v>
      </c>
      <c r="AB12" s="284">
        <v>0</v>
      </c>
      <c r="AC12" s="284">
        <v>0</v>
      </c>
      <c r="AD12" s="284">
        <v>0</v>
      </c>
      <c r="AE12" s="284">
        <v>0</v>
      </c>
      <c r="AF12" s="284">
        <v>0</v>
      </c>
      <c r="AG12" s="284">
        <v>0</v>
      </c>
    </row>
    <row r="13" spans="1:33" x14ac:dyDescent="0.25">
      <c r="A13" s="215"/>
      <c r="B13" s="215"/>
      <c r="C13" s="215"/>
      <c r="D13" s="215"/>
      <c r="E13" s="215"/>
      <c r="F13" s="215"/>
      <c r="G13" s="215"/>
      <c r="H13" s="215"/>
      <c r="I13" s="215"/>
      <c r="J13" s="215"/>
      <c r="K13" s="215"/>
      <c r="L13" s="215"/>
      <c r="M13" s="215"/>
      <c r="U13" s="279"/>
      <c r="V13" s="279"/>
      <c r="W13" s="279" t="s">
        <v>77</v>
      </c>
      <c r="X13" s="284">
        <v>0</v>
      </c>
      <c r="Y13" s="284">
        <v>0</v>
      </c>
      <c r="Z13" s="284">
        <v>0</v>
      </c>
      <c r="AA13" s="284">
        <v>0</v>
      </c>
      <c r="AB13" s="284">
        <v>0</v>
      </c>
      <c r="AC13" s="284">
        <v>0</v>
      </c>
      <c r="AD13" s="284">
        <v>0</v>
      </c>
      <c r="AE13" s="284">
        <v>0</v>
      </c>
      <c r="AF13" s="284">
        <v>0</v>
      </c>
      <c r="AG13" s="284">
        <v>0</v>
      </c>
    </row>
    <row r="14" spans="1:33" x14ac:dyDescent="0.25">
      <c r="A14" s="215"/>
      <c r="B14" s="215"/>
      <c r="C14" s="215"/>
      <c r="D14" s="215"/>
      <c r="E14" s="215"/>
      <c r="F14" s="215"/>
      <c r="G14" s="215"/>
      <c r="H14" s="215"/>
      <c r="I14" s="215"/>
      <c r="J14" s="215"/>
      <c r="K14" s="215"/>
      <c r="L14" s="215"/>
      <c r="M14" s="215"/>
      <c r="U14" s="279"/>
      <c r="V14" s="279"/>
      <c r="W14" s="279"/>
      <c r="X14" s="279"/>
      <c r="Y14" s="279"/>
      <c r="Z14" s="279"/>
      <c r="AA14" s="279"/>
      <c r="AB14" s="279"/>
      <c r="AC14" s="279"/>
      <c r="AD14" s="279"/>
      <c r="AE14" s="279"/>
      <c r="AF14" s="279"/>
      <c r="AG14" s="279"/>
    </row>
    <row r="15" spans="1:33" x14ac:dyDescent="0.25">
      <c r="A15" s="215"/>
      <c r="B15" s="215"/>
      <c r="C15" s="215"/>
      <c r="D15" s="215"/>
      <c r="E15" s="215"/>
      <c r="F15" s="215"/>
      <c r="G15" s="215"/>
      <c r="H15" s="215"/>
      <c r="I15" s="215"/>
      <c r="J15" s="215"/>
      <c r="K15" s="215"/>
      <c r="L15" s="215"/>
      <c r="M15" s="215"/>
      <c r="U15" s="279"/>
      <c r="V15" s="279"/>
      <c r="W15" s="279"/>
      <c r="X15" s="279"/>
      <c r="Y15" s="279"/>
      <c r="Z15" s="279"/>
      <c r="AA15" s="279"/>
      <c r="AB15" s="279"/>
      <c r="AC15" s="279"/>
      <c r="AD15" s="279"/>
      <c r="AE15" s="279"/>
      <c r="AF15" s="279"/>
      <c r="AG15" s="279"/>
    </row>
    <row r="16" spans="1:33" x14ac:dyDescent="0.25">
      <c r="A16" s="215"/>
      <c r="B16" s="215"/>
      <c r="C16" s="215"/>
      <c r="D16" s="215"/>
      <c r="E16" s="215"/>
      <c r="F16" s="215"/>
      <c r="G16" s="215"/>
      <c r="H16" s="215"/>
      <c r="I16" s="215"/>
      <c r="J16" s="215"/>
      <c r="K16" s="215"/>
      <c r="L16" s="215"/>
      <c r="M16" s="215"/>
      <c r="U16" s="279"/>
      <c r="V16" s="279"/>
      <c r="W16" s="279" t="s">
        <v>50</v>
      </c>
      <c r="X16" s="279">
        <v>300</v>
      </c>
      <c r="Y16" s="279">
        <v>250</v>
      </c>
      <c r="Z16" s="279">
        <v>220</v>
      </c>
      <c r="AA16" s="279">
        <v>180</v>
      </c>
      <c r="AB16" s="279">
        <v>160</v>
      </c>
      <c r="AC16" s="279">
        <v>150</v>
      </c>
      <c r="AD16" s="279">
        <v>140</v>
      </c>
      <c r="AE16" s="279">
        <v>130</v>
      </c>
      <c r="AF16" s="279">
        <v>120</v>
      </c>
      <c r="AG16" s="279">
        <v>110</v>
      </c>
    </row>
    <row r="17" spans="1:33" x14ac:dyDescent="0.25">
      <c r="A17" s="215"/>
      <c r="B17" s="215"/>
      <c r="C17" s="215"/>
      <c r="D17" s="215"/>
      <c r="E17" s="215"/>
      <c r="F17" s="215"/>
      <c r="G17" s="215"/>
      <c r="H17" s="215"/>
      <c r="I17" s="215"/>
      <c r="J17" s="215"/>
      <c r="K17" s="215"/>
      <c r="L17" s="215"/>
      <c r="M17" s="215"/>
      <c r="U17" s="279"/>
      <c r="V17" s="279"/>
      <c r="W17" s="279" t="s">
        <v>68</v>
      </c>
      <c r="X17" s="279">
        <v>250</v>
      </c>
      <c r="Y17" s="279">
        <v>200</v>
      </c>
      <c r="Z17" s="279">
        <v>160</v>
      </c>
      <c r="AA17" s="279">
        <v>140</v>
      </c>
      <c r="AB17" s="279">
        <v>120</v>
      </c>
      <c r="AC17" s="279">
        <v>110</v>
      </c>
      <c r="AD17" s="279">
        <v>100</v>
      </c>
      <c r="AE17" s="279">
        <v>90</v>
      </c>
      <c r="AF17" s="279">
        <v>80</v>
      </c>
      <c r="AG17" s="279">
        <v>70</v>
      </c>
    </row>
    <row r="18" spans="1:33" ht="18.75" customHeight="1" x14ac:dyDescent="0.25">
      <c r="A18" s="215"/>
      <c r="B18" s="631"/>
      <c r="C18" s="631"/>
      <c r="D18" s="632" t="str">
        <f>E7</f>
        <v>Szappanos Gellért</v>
      </c>
      <c r="E18" s="632"/>
      <c r="F18" s="632" t="str">
        <f>E9</f>
        <v>Szabó Benedek István</v>
      </c>
      <c r="G18" s="632"/>
      <c r="H18" s="632" t="str">
        <f>E11</f>
        <v>Ilonka Vilmos György</v>
      </c>
      <c r="I18" s="632"/>
      <c r="J18" s="215"/>
      <c r="K18" s="215"/>
      <c r="L18" s="215"/>
      <c r="M18" s="215"/>
      <c r="U18" s="279"/>
      <c r="V18" s="279"/>
      <c r="W18" s="279" t="s">
        <v>69</v>
      </c>
      <c r="X18" s="279">
        <v>200</v>
      </c>
      <c r="Y18" s="279">
        <v>150</v>
      </c>
      <c r="Z18" s="279">
        <v>130</v>
      </c>
      <c r="AA18" s="279">
        <v>110</v>
      </c>
      <c r="AB18" s="279">
        <v>95</v>
      </c>
      <c r="AC18" s="279">
        <v>80</v>
      </c>
      <c r="AD18" s="279">
        <v>70</v>
      </c>
      <c r="AE18" s="279">
        <v>60</v>
      </c>
      <c r="AF18" s="279">
        <v>55</v>
      </c>
      <c r="AG18" s="279">
        <v>50</v>
      </c>
    </row>
    <row r="19" spans="1:33" ht="18.75" customHeight="1" x14ac:dyDescent="0.25">
      <c r="A19" s="271" t="s">
        <v>50</v>
      </c>
      <c r="B19" s="633" t="str">
        <f>E7</f>
        <v>Szappanos Gellért</v>
      </c>
      <c r="C19" s="633"/>
      <c r="D19" s="634"/>
      <c r="E19" s="634"/>
      <c r="F19" s="635"/>
      <c r="G19" s="635"/>
      <c r="H19" s="635"/>
      <c r="I19" s="635"/>
      <c r="J19" s="215"/>
      <c r="K19" s="215"/>
      <c r="L19" s="215"/>
      <c r="M19" s="215"/>
      <c r="U19" s="279"/>
      <c r="V19" s="279"/>
      <c r="W19" s="279" t="s">
        <v>70</v>
      </c>
      <c r="X19" s="279">
        <v>150</v>
      </c>
      <c r="Y19" s="279">
        <v>120</v>
      </c>
      <c r="Z19" s="279">
        <v>100</v>
      </c>
      <c r="AA19" s="279">
        <v>80</v>
      </c>
      <c r="AB19" s="279">
        <v>70</v>
      </c>
      <c r="AC19" s="279">
        <v>60</v>
      </c>
      <c r="AD19" s="279">
        <v>55</v>
      </c>
      <c r="AE19" s="279">
        <v>50</v>
      </c>
      <c r="AF19" s="279">
        <v>45</v>
      </c>
      <c r="AG19" s="279">
        <v>40</v>
      </c>
    </row>
    <row r="20" spans="1:33" ht="18.75" customHeight="1" x14ac:dyDescent="0.25">
      <c r="A20" s="271" t="s">
        <v>51</v>
      </c>
      <c r="B20" s="633" t="str">
        <f>E9</f>
        <v>Szabó Benedek István</v>
      </c>
      <c r="C20" s="633"/>
      <c r="D20" s="635"/>
      <c r="E20" s="635"/>
      <c r="F20" s="634"/>
      <c r="G20" s="634"/>
      <c r="H20" s="635"/>
      <c r="I20" s="635"/>
      <c r="J20" s="215"/>
      <c r="K20" s="215"/>
      <c r="L20" s="215"/>
      <c r="M20" s="215"/>
      <c r="U20" s="279"/>
      <c r="V20" s="279"/>
      <c r="W20" s="279" t="s">
        <v>71</v>
      </c>
      <c r="X20" s="279">
        <v>120</v>
      </c>
      <c r="Y20" s="279">
        <v>90</v>
      </c>
      <c r="Z20" s="279">
        <v>65</v>
      </c>
      <c r="AA20" s="279">
        <v>55</v>
      </c>
      <c r="AB20" s="279">
        <v>50</v>
      </c>
      <c r="AC20" s="279">
        <v>45</v>
      </c>
      <c r="AD20" s="279">
        <v>40</v>
      </c>
      <c r="AE20" s="279">
        <v>35</v>
      </c>
      <c r="AF20" s="279">
        <v>25</v>
      </c>
      <c r="AG20" s="279">
        <v>20</v>
      </c>
    </row>
    <row r="21" spans="1:33" ht="18.75" customHeight="1" x14ac:dyDescent="0.25">
      <c r="A21" s="271" t="s">
        <v>52</v>
      </c>
      <c r="B21" s="633" t="str">
        <f>E11</f>
        <v>Ilonka Vilmos György</v>
      </c>
      <c r="C21" s="633"/>
      <c r="D21" s="635"/>
      <c r="E21" s="635"/>
      <c r="F21" s="635"/>
      <c r="G21" s="635"/>
      <c r="H21" s="634"/>
      <c r="I21" s="634"/>
      <c r="J21" s="215"/>
      <c r="K21" s="215"/>
      <c r="L21" s="215"/>
      <c r="M21" s="215"/>
      <c r="U21" s="279"/>
      <c r="V21" s="279"/>
      <c r="W21" s="279" t="s">
        <v>72</v>
      </c>
      <c r="X21" s="279">
        <v>90</v>
      </c>
      <c r="Y21" s="279">
        <v>60</v>
      </c>
      <c r="Z21" s="279">
        <v>45</v>
      </c>
      <c r="AA21" s="279">
        <v>34</v>
      </c>
      <c r="AB21" s="279">
        <v>27</v>
      </c>
      <c r="AC21" s="279">
        <v>22</v>
      </c>
      <c r="AD21" s="279">
        <v>18</v>
      </c>
      <c r="AE21" s="279">
        <v>15</v>
      </c>
      <c r="AF21" s="279">
        <v>12</v>
      </c>
      <c r="AG21" s="279">
        <v>9</v>
      </c>
    </row>
    <row r="22" spans="1:33" x14ac:dyDescent="0.25">
      <c r="A22" s="215"/>
      <c r="B22" s="215"/>
      <c r="C22" s="215"/>
      <c r="D22" s="215"/>
      <c r="E22" s="215"/>
      <c r="F22" s="215"/>
      <c r="G22" s="215"/>
      <c r="H22" s="215"/>
      <c r="I22" s="215"/>
      <c r="J22" s="215"/>
      <c r="K22" s="215"/>
      <c r="L22" s="215"/>
      <c r="M22" s="215"/>
      <c r="U22" s="279"/>
      <c r="V22" s="279"/>
      <c r="W22" s="279" t="s">
        <v>73</v>
      </c>
      <c r="X22" s="279">
        <v>60</v>
      </c>
      <c r="Y22" s="279">
        <v>40</v>
      </c>
      <c r="Z22" s="279">
        <v>30</v>
      </c>
      <c r="AA22" s="279">
        <v>20</v>
      </c>
      <c r="AB22" s="279">
        <v>18</v>
      </c>
      <c r="AC22" s="279">
        <v>15</v>
      </c>
      <c r="AD22" s="279">
        <v>12</v>
      </c>
      <c r="AE22" s="279">
        <v>10</v>
      </c>
      <c r="AF22" s="279">
        <v>8</v>
      </c>
      <c r="AG22" s="279">
        <v>6</v>
      </c>
    </row>
    <row r="23" spans="1:33" x14ac:dyDescent="0.25">
      <c r="A23" s="215"/>
      <c r="B23" s="215"/>
      <c r="C23" s="272" t="s">
        <v>59</v>
      </c>
      <c r="D23" s="273" t="s">
        <v>65</v>
      </c>
      <c r="E23" s="215"/>
      <c r="F23" s="215"/>
      <c r="G23" s="215"/>
      <c r="H23" s="215"/>
      <c r="I23" s="215"/>
      <c r="J23" s="215"/>
      <c r="K23" s="215"/>
      <c r="L23" s="215"/>
      <c r="M23" s="215"/>
      <c r="U23" s="279"/>
      <c r="V23" s="279"/>
      <c r="W23" s="279" t="s">
        <v>74</v>
      </c>
      <c r="X23" s="279">
        <v>40</v>
      </c>
      <c r="Y23" s="279">
        <v>25</v>
      </c>
      <c r="Z23" s="279">
        <v>18</v>
      </c>
      <c r="AA23" s="279">
        <v>13</v>
      </c>
      <c r="AB23" s="279">
        <v>8</v>
      </c>
      <c r="AC23" s="279">
        <v>7</v>
      </c>
      <c r="AD23" s="279">
        <v>6</v>
      </c>
      <c r="AE23" s="279">
        <v>5</v>
      </c>
      <c r="AF23" s="279">
        <v>4</v>
      </c>
      <c r="AG23" s="279">
        <v>3</v>
      </c>
    </row>
    <row r="24" spans="1:33" x14ac:dyDescent="0.25">
      <c r="A24" s="215"/>
      <c r="B24" s="215"/>
      <c r="C24" s="274" t="s">
        <v>66</v>
      </c>
      <c r="D24" s="275" t="s">
        <v>61</v>
      </c>
      <c r="E24" s="215"/>
      <c r="F24" s="215"/>
      <c r="G24" s="215"/>
      <c r="H24" s="215"/>
      <c r="I24" s="215"/>
      <c r="J24" s="215"/>
      <c r="K24" s="215"/>
      <c r="L24" s="215"/>
      <c r="M24" s="215"/>
      <c r="U24" s="279"/>
      <c r="V24" s="279"/>
      <c r="W24" s="279" t="s">
        <v>75</v>
      </c>
      <c r="X24" s="279">
        <v>25</v>
      </c>
      <c r="Y24" s="279">
        <v>15</v>
      </c>
      <c r="Z24" s="279">
        <v>13</v>
      </c>
      <c r="AA24" s="279">
        <v>7</v>
      </c>
      <c r="AB24" s="279">
        <v>6</v>
      </c>
      <c r="AC24" s="279">
        <v>5</v>
      </c>
      <c r="AD24" s="279">
        <v>4</v>
      </c>
      <c r="AE24" s="279">
        <v>3</v>
      </c>
      <c r="AF24" s="279">
        <v>2</v>
      </c>
      <c r="AG24" s="279">
        <v>1</v>
      </c>
    </row>
    <row r="25" spans="1:33" x14ac:dyDescent="0.25">
      <c r="A25" s="215"/>
      <c r="B25" s="215"/>
      <c r="C25" s="276" t="s">
        <v>67</v>
      </c>
      <c r="D25" s="277" t="s">
        <v>63</v>
      </c>
      <c r="E25" s="215"/>
      <c r="F25" s="215"/>
      <c r="G25" s="215"/>
      <c r="H25" s="215"/>
      <c r="I25" s="215"/>
      <c r="J25" s="215"/>
      <c r="K25" s="215"/>
      <c r="L25" s="215"/>
      <c r="M25" s="215"/>
      <c r="U25" s="279"/>
      <c r="V25" s="279"/>
      <c r="W25" s="279" t="s">
        <v>80</v>
      </c>
      <c r="X25" s="279">
        <v>15</v>
      </c>
      <c r="Y25" s="279">
        <v>10</v>
      </c>
      <c r="Z25" s="279">
        <v>8</v>
      </c>
      <c r="AA25" s="279">
        <v>4</v>
      </c>
      <c r="AB25" s="279">
        <v>3</v>
      </c>
      <c r="AC25" s="279">
        <v>2</v>
      </c>
      <c r="AD25" s="279">
        <v>1</v>
      </c>
      <c r="AE25" s="279">
        <v>0</v>
      </c>
      <c r="AF25" s="279">
        <v>0</v>
      </c>
      <c r="AG25" s="279">
        <v>0</v>
      </c>
    </row>
    <row r="26" spans="1:33" x14ac:dyDescent="0.25">
      <c r="A26" s="215"/>
      <c r="B26" s="215"/>
      <c r="C26" s="215"/>
      <c r="D26" s="215"/>
      <c r="E26" s="215"/>
      <c r="F26" s="215"/>
      <c r="G26" s="215"/>
      <c r="H26" s="215"/>
      <c r="I26" s="215"/>
      <c r="J26" s="215"/>
      <c r="K26" s="215"/>
      <c r="L26" s="215"/>
      <c r="M26" s="215"/>
      <c r="U26" s="279"/>
      <c r="V26" s="279"/>
      <c r="W26" s="279" t="s">
        <v>76</v>
      </c>
      <c r="X26" s="279">
        <v>10</v>
      </c>
      <c r="Y26" s="279">
        <v>6</v>
      </c>
      <c r="Z26" s="279">
        <v>4</v>
      </c>
      <c r="AA26" s="279">
        <v>2</v>
      </c>
      <c r="AB26" s="279">
        <v>1</v>
      </c>
      <c r="AC26" s="279">
        <v>0</v>
      </c>
      <c r="AD26" s="279">
        <v>0</v>
      </c>
      <c r="AE26" s="279">
        <v>0</v>
      </c>
      <c r="AF26" s="279">
        <v>0</v>
      </c>
      <c r="AG26" s="279">
        <v>0</v>
      </c>
    </row>
    <row r="27" spans="1:33" x14ac:dyDescent="0.25">
      <c r="A27" s="215"/>
      <c r="B27" s="215"/>
      <c r="C27" s="215"/>
      <c r="D27" s="215"/>
      <c r="E27" s="215"/>
      <c r="F27" s="215"/>
      <c r="G27" s="215"/>
      <c r="H27" s="215"/>
      <c r="I27" s="215"/>
      <c r="J27" s="215"/>
      <c r="K27" s="215"/>
      <c r="L27" s="215"/>
      <c r="M27" s="215"/>
      <c r="U27" s="279"/>
      <c r="V27" s="279"/>
      <c r="W27" s="279" t="s">
        <v>77</v>
      </c>
      <c r="X27" s="279">
        <v>3</v>
      </c>
      <c r="Y27" s="279">
        <v>2</v>
      </c>
      <c r="Z27" s="279">
        <v>1</v>
      </c>
      <c r="AA27" s="279">
        <v>0</v>
      </c>
      <c r="AB27" s="279">
        <v>0</v>
      </c>
      <c r="AC27" s="279">
        <v>0</v>
      </c>
      <c r="AD27" s="279">
        <v>0</v>
      </c>
      <c r="AE27" s="279">
        <v>0</v>
      </c>
      <c r="AF27" s="279">
        <v>0</v>
      </c>
      <c r="AG27" s="279">
        <v>0</v>
      </c>
    </row>
    <row r="28" spans="1:33" x14ac:dyDescent="0.25">
      <c r="A28" s="215"/>
      <c r="B28" s="215"/>
      <c r="C28" s="215"/>
      <c r="D28" s="215"/>
      <c r="E28" s="215"/>
      <c r="F28" s="215"/>
      <c r="G28" s="215"/>
      <c r="H28" s="215"/>
      <c r="I28" s="215"/>
      <c r="J28" s="215"/>
      <c r="K28" s="215"/>
      <c r="L28" s="215"/>
      <c r="M28" s="215"/>
    </row>
    <row r="29" spans="1:33" x14ac:dyDescent="0.25">
      <c r="A29" s="215"/>
      <c r="B29" s="215"/>
      <c r="C29" s="215"/>
      <c r="D29" s="215"/>
      <c r="E29" s="215"/>
      <c r="F29" s="215"/>
      <c r="G29" s="215"/>
      <c r="H29" s="215"/>
      <c r="I29" s="215"/>
      <c r="J29" s="215"/>
      <c r="K29" s="215"/>
      <c r="L29" s="215"/>
      <c r="M29" s="215"/>
    </row>
    <row r="30" spans="1:33" x14ac:dyDescent="0.25">
      <c r="A30" s="215"/>
      <c r="B30" s="215"/>
      <c r="C30" s="215"/>
      <c r="D30" s="215"/>
      <c r="E30" s="215"/>
      <c r="F30" s="215"/>
      <c r="G30" s="215"/>
      <c r="H30" s="215"/>
      <c r="I30" s="215"/>
      <c r="J30" s="215"/>
      <c r="K30" s="215"/>
      <c r="L30" s="215"/>
      <c r="M30" s="215"/>
    </row>
    <row r="31" spans="1:33" x14ac:dyDescent="0.25">
      <c r="A31" s="215"/>
      <c r="B31" s="215"/>
      <c r="C31" s="215"/>
      <c r="D31" s="215"/>
      <c r="E31" s="215"/>
      <c r="F31" s="215"/>
      <c r="G31" s="215"/>
      <c r="H31" s="215"/>
      <c r="I31" s="215"/>
      <c r="J31" s="215"/>
      <c r="K31" s="215"/>
      <c r="L31" s="215"/>
      <c r="M31" s="215"/>
    </row>
    <row r="32" spans="1:33" x14ac:dyDescent="0.25">
      <c r="A32" s="215"/>
      <c r="B32" s="215"/>
      <c r="C32" s="215"/>
      <c r="D32" s="215"/>
      <c r="E32" s="215"/>
      <c r="F32" s="215"/>
      <c r="G32" s="215"/>
      <c r="H32" s="215"/>
      <c r="I32" s="215"/>
      <c r="J32" s="215"/>
      <c r="K32" s="215"/>
      <c r="L32" s="193"/>
      <c r="M32" s="193"/>
    </row>
    <row r="33" spans="1:14" x14ac:dyDescent="0.25">
      <c r="A33" s="111" t="s">
        <v>31</v>
      </c>
      <c r="B33" s="112"/>
      <c r="C33" s="158"/>
      <c r="D33" s="248" t="s">
        <v>2</v>
      </c>
      <c r="E33" s="249" t="s">
        <v>33</v>
      </c>
      <c r="F33" s="263"/>
      <c r="G33" s="248" t="s">
        <v>2</v>
      </c>
      <c r="H33" s="249" t="s">
        <v>40</v>
      </c>
      <c r="I33" s="135"/>
      <c r="J33" s="249" t="s">
        <v>41</v>
      </c>
      <c r="K33" s="134" t="s">
        <v>42</v>
      </c>
      <c r="L33" s="33"/>
      <c r="M33" s="301"/>
      <c r="N33" s="300"/>
    </row>
    <row r="34" spans="1:14" x14ac:dyDescent="0.25">
      <c r="A34" s="226" t="s">
        <v>32</v>
      </c>
      <c r="B34" s="227"/>
      <c r="C34" s="229"/>
      <c r="D34" s="250"/>
      <c r="E34" s="636"/>
      <c r="F34" s="636"/>
      <c r="G34" s="257" t="s">
        <v>3</v>
      </c>
      <c r="H34" s="227"/>
      <c r="I34" s="251"/>
      <c r="J34" s="258"/>
      <c r="K34" s="221" t="s">
        <v>34</v>
      </c>
      <c r="L34" s="264"/>
      <c r="M34" s="254"/>
    </row>
    <row r="35" spans="1:14" x14ac:dyDescent="0.25">
      <c r="A35" s="230" t="s">
        <v>39</v>
      </c>
      <c r="B35" s="133"/>
      <c r="C35" s="232"/>
      <c r="D35" s="253"/>
      <c r="E35" s="637"/>
      <c r="F35" s="637"/>
      <c r="G35" s="259" t="s">
        <v>4</v>
      </c>
      <c r="H35" s="80"/>
      <c r="I35" s="219"/>
      <c r="J35" s="81"/>
      <c r="K35" s="261"/>
      <c r="L35" s="193"/>
      <c r="M35" s="256"/>
    </row>
    <row r="36" spans="1:14" x14ac:dyDescent="0.25">
      <c r="A36" s="148"/>
      <c r="B36" s="149"/>
      <c r="C36" s="150"/>
      <c r="D36" s="253"/>
      <c r="E36" s="82"/>
      <c r="F36" s="215"/>
      <c r="G36" s="259" t="s">
        <v>5</v>
      </c>
      <c r="H36" s="80"/>
      <c r="I36" s="219"/>
      <c r="J36" s="81"/>
      <c r="K36" s="221" t="s">
        <v>35</v>
      </c>
      <c r="L36" s="264"/>
      <c r="M36" s="252"/>
    </row>
    <row r="37" spans="1:14" x14ac:dyDescent="0.25">
      <c r="A37" s="124"/>
      <c r="B37" s="91"/>
      <c r="C37" s="125"/>
      <c r="D37" s="253"/>
      <c r="E37" s="82"/>
      <c r="F37" s="215"/>
      <c r="G37" s="259" t="s">
        <v>6</v>
      </c>
      <c r="H37" s="80"/>
      <c r="I37" s="219"/>
      <c r="J37" s="81"/>
      <c r="K37" s="262"/>
      <c r="L37" s="215"/>
      <c r="M37" s="254"/>
    </row>
    <row r="38" spans="1:14" x14ac:dyDescent="0.25">
      <c r="A38" s="137"/>
      <c r="B38" s="151"/>
      <c r="C38" s="157"/>
      <c r="D38" s="253"/>
      <c r="E38" s="82"/>
      <c r="F38" s="215"/>
      <c r="G38" s="259" t="s">
        <v>7</v>
      </c>
      <c r="H38" s="80"/>
      <c r="I38" s="219"/>
      <c r="J38" s="81"/>
      <c r="K38" s="230"/>
      <c r="L38" s="193"/>
      <c r="M38" s="256"/>
    </row>
    <row r="39" spans="1:14" x14ac:dyDescent="0.25">
      <c r="A39" s="138"/>
      <c r="B39" s="22"/>
      <c r="C39" s="125"/>
      <c r="D39" s="253"/>
      <c r="E39" s="82"/>
      <c r="F39" s="215"/>
      <c r="G39" s="259" t="s">
        <v>8</v>
      </c>
      <c r="H39" s="80"/>
      <c r="I39" s="219"/>
      <c r="J39" s="81"/>
      <c r="K39" s="221" t="s">
        <v>27</v>
      </c>
      <c r="L39" s="264"/>
      <c r="M39" s="252"/>
    </row>
    <row r="40" spans="1:14" x14ac:dyDescent="0.25">
      <c r="A40" s="138"/>
      <c r="B40" s="22"/>
      <c r="C40" s="146"/>
      <c r="D40" s="253"/>
      <c r="E40" s="82"/>
      <c r="F40" s="215"/>
      <c r="G40" s="259" t="s">
        <v>9</v>
      </c>
      <c r="H40" s="80"/>
      <c r="I40" s="219"/>
      <c r="J40" s="81"/>
      <c r="K40" s="262"/>
      <c r="L40" s="215"/>
      <c r="M40" s="254"/>
    </row>
    <row r="41" spans="1:14" x14ac:dyDescent="0.25">
      <c r="A41" s="139"/>
      <c r="B41" s="136"/>
      <c r="C41" s="147"/>
      <c r="D41" s="255"/>
      <c r="E41" s="126"/>
      <c r="F41" s="193"/>
      <c r="G41" s="260" t="s">
        <v>10</v>
      </c>
      <c r="H41" s="133"/>
      <c r="I41" s="223"/>
      <c r="J41" s="128"/>
      <c r="K41" s="230" t="str">
        <f>L4</f>
        <v>Sági István</v>
      </c>
      <c r="L41" s="193"/>
      <c r="M41" s="256"/>
    </row>
  </sheetData>
  <mergeCells count="20">
    <mergeCell ref="E35:F35"/>
    <mergeCell ref="B19:C19"/>
    <mergeCell ref="D19:E19"/>
    <mergeCell ref="F19:G19"/>
    <mergeCell ref="H19:I19"/>
    <mergeCell ref="B20:C20"/>
    <mergeCell ref="D20:E20"/>
    <mergeCell ref="F20:G20"/>
    <mergeCell ref="H20:I20"/>
    <mergeCell ref="B21:C21"/>
    <mergeCell ref="D21:E21"/>
    <mergeCell ref="F21:G21"/>
    <mergeCell ref="H21:I21"/>
    <mergeCell ref="E34:F34"/>
    <mergeCell ref="H18:I18"/>
    <mergeCell ref="A1:F1"/>
    <mergeCell ref="A4:C4"/>
    <mergeCell ref="B18:C18"/>
    <mergeCell ref="D18:E18"/>
    <mergeCell ref="F18:G18"/>
  </mergeCells>
  <conditionalFormatting sqref="E7 E9 E11">
    <cfRule type="cellIs" dxfId="20" priority="1" stopIfTrue="1" operator="equal">
      <formula>"Bye"</formula>
    </cfRule>
  </conditionalFormatting>
  <printOptions horizontalCentered="1" verticalCentered="1"/>
  <pageMargins left="0" right="0" top="0.98425196850393704" bottom="0.98425196850393704" header="0.51181102362204722" footer="0.51181102362204722"/>
  <pageSetup paperSize="9" scale="90" orientation="portrait" horizontalDpi="1200" verticalDpi="1200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CA7AE0-276E-485C-B9BE-F50938D968DB}">
  <sheetPr>
    <tabColor rgb="FF00B0F0"/>
  </sheetPr>
  <dimension ref="A1:AS140"/>
  <sheetViews>
    <sheetView workbookViewId="0">
      <selection activeCell="AI33" sqref="AI33"/>
    </sheetView>
  </sheetViews>
  <sheetFormatPr defaultRowHeight="13.2" x14ac:dyDescent="0.25"/>
  <cols>
    <col min="1" max="2" width="3.33203125" customWidth="1"/>
    <col min="3" max="3" width="4.6640625" customWidth="1"/>
    <col min="4" max="4" width="7.33203125" customWidth="1"/>
    <col min="5" max="5" width="4.33203125" customWidth="1"/>
    <col min="6" max="6" width="15.44140625" customWidth="1"/>
    <col min="7" max="7" width="2.6640625" customWidth="1"/>
    <col min="8" max="8" width="7.6640625" customWidth="1"/>
    <col min="9" max="9" width="5.88671875" customWidth="1"/>
    <col min="10" max="10" width="1.6640625" style="85" customWidth="1"/>
    <col min="11" max="11" width="10.6640625" customWidth="1"/>
    <col min="12" max="12" width="1.6640625" style="85" customWidth="1"/>
    <col min="13" max="13" width="10.6640625" customWidth="1"/>
    <col min="14" max="14" width="1.6640625" style="86" customWidth="1"/>
    <col min="15" max="15" width="10.6640625" customWidth="1"/>
    <col min="16" max="16" width="1.6640625" style="85" customWidth="1"/>
    <col min="17" max="17" width="10.6640625" customWidth="1"/>
    <col min="18" max="18" width="1.6640625" style="86" customWidth="1"/>
    <col min="19" max="19" width="9.109375" hidden="1" customWidth="1"/>
    <col min="20" max="20" width="8.6640625" customWidth="1"/>
    <col min="21" max="21" width="9.109375" hidden="1" customWidth="1"/>
    <col min="25" max="27" width="0" hidden="1" customWidth="1"/>
    <col min="28" max="28" width="10.33203125" hidden="1" customWidth="1"/>
    <col min="29" max="34" width="0" hidden="1" customWidth="1"/>
    <col min="35" max="37" width="9.109375" style="292" customWidth="1"/>
  </cols>
  <sheetData>
    <row r="1" spans="1:45" s="87" customFormat="1" ht="21.75" customHeight="1" x14ac:dyDescent="0.25">
      <c r="A1" s="163" t="str">
        <f>Altalanos!$A$6</f>
        <v>2024/25. DO J-NK-SZ Vármegye</v>
      </c>
      <c r="B1" s="163"/>
      <c r="C1" s="164"/>
      <c r="D1" s="164"/>
      <c r="E1" s="164"/>
      <c r="F1" s="164"/>
      <c r="G1" s="164"/>
      <c r="H1" s="163"/>
      <c r="I1" s="165"/>
      <c r="J1" s="166"/>
      <c r="K1" s="167" t="s">
        <v>38</v>
      </c>
      <c r="L1" s="168"/>
      <c r="M1" s="169"/>
      <c r="N1" s="166"/>
      <c r="O1" s="166" t="s">
        <v>11</v>
      </c>
      <c r="P1" s="166"/>
      <c r="Q1" s="164"/>
      <c r="R1" s="166"/>
      <c r="T1" s="216"/>
      <c r="U1" s="216"/>
      <c r="V1" s="216"/>
      <c r="W1" s="216"/>
      <c r="X1" s="216"/>
      <c r="Y1" s="216"/>
      <c r="Z1" s="216"/>
      <c r="AA1" s="216"/>
      <c r="AB1" s="285" t="e">
        <f>IF($Y$5=1,CONCATENATE(VLOOKUP($Y$3,$AA$2:$AH$14,2)),CONCATENATE(VLOOKUP($Y$3,$AA$16:$AH$25,2)))</f>
        <v>#N/A</v>
      </c>
      <c r="AC1" s="285" t="e">
        <f>IF($Y$5=1,CONCATENATE(VLOOKUP($Y$3,$AA$2:$AH$14,3)),CONCATENATE(VLOOKUP($Y$3,$AA$16:$AH$25,3)))</f>
        <v>#N/A</v>
      </c>
      <c r="AD1" s="285" t="e">
        <f>IF($Y$5=1,CONCATENATE(VLOOKUP($Y$3,$AA$2:$AH$14,4)),CONCATENATE(VLOOKUP($Y$3,$AA$16:$AH$25,4)))</f>
        <v>#N/A</v>
      </c>
      <c r="AE1" s="285" t="e">
        <f>IF($Y$5=1,CONCATENATE(VLOOKUP($Y$3,$AA$2:$AH$14,5)),CONCATENATE(VLOOKUP($Y$3,$AA$16:$AH$25,5)))</f>
        <v>#N/A</v>
      </c>
      <c r="AF1" s="285" t="e">
        <f>IF($Y$5=1,CONCATENATE(VLOOKUP($Y$3,$AA$2:$AH$14,6)),CONCATENATE(VLOOKUP($Y$3,$AA$16:$AH$25,6)))</f>
        <v>#N/A</v>
      </c>
      <c r="AG1" s="285" t="e">
        <f>IF($Y$5=1,CONCATENATE(VLOOKUP($Y$3,$AA$2:$AH$14,7)),CONCATENATE(VLOOKUP($Y$3,$AA$16:$AH$25,7)))</f>
        <v>#N/A</v>
      </c>
      <c r="AH1" s="285" t="e">
        <f>IF($Y$5=1,CONCATENATE(VLOOKUP($Y$3,$AA$2:$AH$14,8)),CONCATENATE(VLOOKUP($Y$3,$AA$16:$AH$25,8)))</f>
        <v>#N/A</v>
      </c>
      <c r="AI1" s="289"/>
      <c r="AJ1" s="289"/>
      <c r="AK1" s="289"/>
    </row>
    <row r="2" spans="1:45" s="83" customFormat="1" x14ac:dyDescent="0.25">
      <c r="A2" s="170" t="s">
        <v>37</v>
      </c>
      <c r="B2" s="171"/>
      <c r="C2" s="171"/>
      <c r="D2" s="171"/>
      <c r="E2" s="171" t="s">
        <v>316</v>
      </c>
      <c r="F2" s="171"/>
      <c r="G2" s="172"/>
      <c r="H2" s="173"/>
      <c r="I2" s="173"/>
      <c r="J2" s="174"/>
      <c r="K2" s="168"/>
      <c r="L2" s="168"/>
      <c r="M2" s="168"/>
      <c r="N2" s="174"/>
      <c r="O2" s="173"/>
      <c r="P2" s="174"/>
      <c r="Q2" s="173"/>
      <c r="R2" s="174"/>
      <c r="T2" s="209"/>
      <c r="U2" s="209"/>
      <c r="V2" s="209"/>
      <c r="W2" s="209"/>
      <c r="X2" s="209"/>
      <c r="Y2" s="280"/>
      <c r="Z2" s="279"/>
      <c r="AA2" s="279" t="s">
        <v>50</v>
      </c>
      <c r="AB2" s="273">
        <v>300</v>
      </c>
      <c r="AC2" s="273">
        <v>250</v>
      </c>
      <c r="AD2" s="273">
        <v>200</v>
      </c>
      <c r="AE2" s="273">
        <v>150</v>
      </c>
      <c r="AF2" s="273">
        <v>120</v>
      </c>
      <c r="AG2" s="273">
        <v>90</v>
      </c>
      <c r="AH2" s="273">
        <v>40</v>
      </c>
      <c r="AI2" s="265"/>
      <c r="AJ2" s="265"/>
      <c r="AK2" s="265"/>
      <c r="AL2" s="209"/>
      <c r="AM2" s="209"/>
      <c r="AN2" s="209"/>
      <c r="AO2" s="209"/>
      <c r="AP2" s="209"/>
      <c r="AQ2" s="209"/>
      <c r="AR2" s="209"/>
      <c r="AS2" s="209"/>
    </row>
    <row r="3" spans="1:45" s="19" customFormat="1" ht="11.25" customHeight="1" x14ac:dyDescent="0.25">
      <c r="A3" s="50" t="s">
        <v>19</v>
      </c>
      <c r="B3" s="50"/>
      <c r="C3" s="50"/>
      <c r="D3" s="50"/>
      <c r="E3" s="50"/>
      <c r="F3" s="50"/>
      <c r="G3" s="50" t="s">
        <v>16</v>
      </c>
      <c r="H3" s="50"/>
      <c r="I3" s="50"/>
      <c r="J3" s="90"/>
      <c r="K3" s="50" t="s">
        <v>24</v>
      </c>
      <c r="L3" s="90"/>
      <c r="M3" s="50"/>
      <c r="N3" s="90"/>
      <c r="O3" s="50"/>
      <c r="P3" s="90"/>
      <c r="Q3" s="50"/>
      <c r="R3" s="51" t="s">
        <v>25</v>
      </c>
      <c r="T3" s="210"/>
      <c r="U3" s="210"/>
      <c r="V3" s="210"/>
      <c r="W3" s="210"/>
      <c r="X3" s="210"/>
      <c r="Y3" s="279" t="str">
        <f>IF(K4="OB","A",IF(K4="IX","W",IF(K4="","",K4)))</f>
        <v/>
      </c>
      <c r="Z3" s="279"/>
      <c r="AA3" s="279" t="s">
        <v>51</v>
      </c>
      <c r="AB3" s="273">
        <v>280</v>
      </c>
      <c r="AC3" s="273">
        <v>230</v>
      </c>
      <c r="AD3" s="273">
        <v>180</v>
      </c>
      <c r="AE3" s="273">
        <v>140</v>
      </c>
      <c r="AF3" s="273">
        <v>80</v>
      </c>
      <c r="AG3" s="273">
        <v>0</v>
      </c>
      <c r="AH3" s="273">
        <v>0</v>
      </c>
      <c r="AI3" s="265"/>
      <c r="AJ3" s="265"/>
      <c r="AK3" s="265"/>
      <c r="AL3" s="210"/>
      <c r="AM3" s="210"/>
      <c r="AN3" s="210"/>
      <c r="AO3" s="210"/>
      <c r="AP3" s="210"/>
      <c r="AQ3" s="210"/>
      <c r="AR3" s="210"/>
      <c r="AS3" s="210"/>
    </row>
    <row r="4" spans="1:45" s="28" customFormat="1" ht="11.25" customHeight="1" thickBot="1" x14ac:dyDescent="0.3">
      <c r="A4" s="628">
        <f>Altalanos!$A$10</f>
        <v>45776</v>
      </c>
      <c r="B4" s="628"/>
      <c r="C4" s="628"/>
      <c r="D4" s="175"/>
      <c r="E4" s="176"/>
      <c r="F4" s="176"/>
      <c r="G4" s="176" t="str">
        <f>Altalanos!$C$10</f>
        <v>Jászberény</v>
      </c>
      <c r="H4" s="177"/>
      <c r="I4" s="176"/>
      <c r="J4" s="178"/>
      <c r="K4" s="179"/>
      <c r="L4" s="178"/>
      <c r="M4" s="180"/>
      <c r="N4" s="178"/>
      <c r="O4" s="176"/>
      <c r="P4" s="178"/>
      <c r="Q4" s="176"/>
      <c r="R4" s="181" t="str">
        <f>Altalanos!$E$10</f>
        <v>Sági István</v>
      </c>
      <c r="T4" s="211"/>
      <c r="U4" s="211"/>
      <c r="V4" s="211"/>
      <c r="W4" s="211"/>
      <c r="X4" s="211"/>
      <c r="Y4" s="279"/>
      <c r="Z4" s="279"/>
      <c r="AA4" s="279" t="s">
        <v>68</v>
      </c>
      <c r="AB4" s="273">
        <v>250</v>
      </c>
      <c r="AC4" s="273">
        <v>200</v>
      </c>
      <c r="AD4" s="273">
        <v>150</v>
      </c>
      <c r="AE4" s="273">
        <v>120</v>
      </c>
      <c r="AF4" s="273">
        <v>90</v>
      </c>
      <c r="AG4" s="273">
        <v>60</v>
      </c>
      <c r="AH4" s="273">
        <v>25</v>
      </c>
      <c r="AI4" s="265"/>
      <c r="AJ4" s="265"/>
      <c r="AK4" s="265"/>
      <c r="AL4" s="211"/>
      <c r="AM4" s="211"/>
      <c r="AN4" s="211"/>
      <c r="AO4" s="211"/>
      <c r="AP4" s="211"/>
      <c r="AQ4" s="211"/>
      <c r="AR4" s="211"/>
      <c r="AS4" s="211"/>
    </row>
    <row r="5" spans="1:45" s="19" customFormat="1" x14ac:dyDescent="0.25">
      <c r="A5" s="91"/>
      <c r="B5" s="92" t="s">
        <v>1</v>
      </c>
      <c r="C5" s="159" t="s">
        <v>31</v>
      </c>
      <c r="D5" s="92" t="s">
        <v>30</v>
      </c>
      <c r="E5" s="92" t="s">
        <v>28</v>
      </c>
      <c r="F5" s="93" t="s">
        <v>22</v>
      </c>
      <c r="G5" s="93" t="s">
        <v>23</v>
      </c>
      <c r="H5" s="93"/>
      <c r="I5" s="93" t="s">
        <v>26</v>
      </c>
      <c r="J5" s="93"/>
      <c r="K5" s="92" t="s">
        <v>29</v>
      </c>
      <c r="L5" s="94"/>
      <c r="M5" s="92" t="s">
        <v>44</v>
      </c>
      <c r="N5" s="94"/>
      <c r="O5" s="92" t="s">
        <v>43</v>
      </c>
      <c r="P5" s="94"/>
      <c r="Q5" s="92"/>
      <c r="R5" s="95"/>
      <c r="T5" s="210"/>
      <c r="U5" s="210"/>
      <c r="V5" s="210"/>
      <c r="W5" s="210"/>
      <c r="X5" s="210"/>
      <c r="Y5" s="279">
        <f>IF(OR(Altalanos!$A$8="F1",Altalanos!$A$8="F2",Altalanos!$A$8="N1",Altalanos!$A$8="N2"),1,2)</f>
        <v>2</v>
      </c>
      <c r="Z5" s="279"/>
      <c r="AA5" s="279" t="s">
        <v>69</v>
      </c>
      <c r="AB5" s="273">
        <v>200</v>
      </c>
      <c r="AC5" s="273">
        <v>150</v>
      </c>
      <c r="AD5" s="273">
        <v>120</v>
      </c>
      <c r="AE5" s="273">
        <v>90</v>
      </c>
      <c r="AF5" s="273">
        <v>60</v>
      </c>
      <c r="AG5" s="273">
        <v>40</v>
      </c>
      <c r="AH5" s="273">
        <v>15</v>
      </c>
      <c r="AI5" s="265"/>
      <c r="AJ5" s="265"/>
      <c r="AK5" s="265"/>
      <c r="AL5" s="210"/>
      <c r="AM5" s="210"/>
      <c r="AN5" s="210"/>
      <c r="AO5" s="210"/>
      <c r="AP5" s="210"/>
      <c r="AQ5" s="210"/>
      <c r="AR5" s="210"/>
      <c r="AS5" s="210"/>
    </row>
    <row r="6" spans="1:45" s="305" customFormat="1" ht="11.1" customHeight="1" thickBot="1" x14ac:dyDescent="0.3">
      <c r="A6" s="306"/>
      <c r="B6" s="307"/>
      <c r="C6" s="307"/>
      <c r="D6" s="307"/>
      <c r="E6" s="307"/>
      <c r="F6" s="306" t="str">
        <f>IF(Y3="","",CONCATENATE(VLOOKUP(Y3,AB1:AH1,4)," pont"))</f>
        <v/>
      </c>
      <c r="G6" s="308"/>
      <c r="H6" s="309"/>
      <c r="I6" s="308"/>
      <c r="J6" s="310"/>
      <c r="K6" s="307" t="str">
        <f>IF(Y3="","",CONCATENATE(VLOOKUP(Y3,AB1:AH1,3)," pont"))</f>
        <v/>
      </c>
      <c r="L6" s="310"/>
      <c r="M6" s="307" t="str">
        <f>IF(Y3="","",CONCATENATE(VLOOKUP(Y3,AB1:AH1,2)," pont"))</f>
        <v/>
      </c>
      <c r="N6" s="310"/>
      <c r="O6" s="307" t="str">
        <f>IF(Y3="","",CONCATENATE(VLOOKUP(Y3,AB1:AH1,1)," pont"))</f>
        <v/>
      </c>
      <c r="P6" s="310"/>
      <c r="Q6" s="307"/>
      <c r="R6" s="311"/>
      <c r="T6" s="312"/>
      <c r="U6" s="312"/>
      <c r="V6" s="312"/>
      <c r="W6" s="312"/>
      <c r="X6" s="312"/>
      <c r="Y6" s="313"/>
      <c r="Z6" s="313"/>
      <c r="AA6" s="313" t="s">
        <v>70</v>
      </c>
      <c r="AB6" s="314">
        <v>150</v>
      </c>
      <c r="AC6" s="314">
        <v>120</v>
      </c>
      <c r="AD6" s="314">
        <v>90</v>
      </c>
      <c r="AE6" s="314">
        <v>60</v>
      </c>
      <c r="AF6" s="314">
        <v>40</v>
      </c>
      <c r="AG6" s="314">
        <v>25</v>
      </c>
      <c r="AH6" s="314">
        <v>10</v>
      </c>
      <c r="AI6" s="315"/>
      <c r="AJ6" s="315"/>
      <c r="AK6" s="315"/>
      <c r="AL6" s="312"/>
      <c r="AM6" s="312"/>
      <c r="AN6" s="312"/>
      <c r="AO6" s="312"/>
      <c r="AP6" s="312"/>
      <c r="AQ6" s="312"/>
      <c r="AR6" s="312"/>
      <c r="AS6" s="312"/>
    </row>
    <row r="7" spans="1:45" s="34" customFormat="1" ht="12.9" customHeight="1" x14ac:dyDescent="0.25">
      <c r="A7" s="96">
        <v>1</v>
      </c>
      <c r="B7" s="182" t="str">
        <f>IF($E7="","",VLOOKUP($E7,#REF!,14))</f>
        <v/>
      </c>
      <c r="C7" s="183" t="str">
        <f>IF($E7="","",VLOOKUP($E7,#REF!,15))</f>
        <v/>
      </c>
      <c r="D7" s="183" t="str">
        <f>IF($E7="","",VLOOKUP($E7,#REF!,5))</f>
        <v/>
      </c>
      <c r="E7" s="184"/>
      <c r="F7" s="317" t="s">
        <v>100</v>
      </c>
      <c r="G7" s="185" t="str">
        <f>IF($E7="","",VLOOKUP($E7,#REF!,3))</f>
        <v/>
      </c>
      <c r="H7" s="185"/>
      <c r="I7" s="185" t="str">
        <f>IF($E7="","",VLOOKUP($E7,#REF!,4))</f>
        <v/>
      </c>
      <c r="J7" s="186"/>
      <c r="K7" s="187"/>
      <c r="L7" s="187"/>
      <c r="M7" s="187"/>
      <c r="N7" s="187"/>
      <c r="O7" s="97"/>
      <c r="P7" s="98"/>
      <c r="Q7" s="99"/>
      <c r="R7" s="100"/>
      <c r="S7" s="101"/>
      <c r="T7" s="101"/>
      <c r="U7" s="212" t="str">
        <f>Birók!P21</f>
        <v>Bíró</v>
      </c>
      <c r="V7" s="101"/>
      <c r="W7" s="101"/>
      <c r="X7" s="101"/>
      <c r="Y7" s="279"/>
      <c r="Z7" s="279"/>
      <c r="AA7" s="279" t="s">
        <v>71</v>
      </c>
      <c r="AB7" s="273">
        <v>120</v>
      </c>
      <c r="AC7" s="273">
        <v>90</v>
      </c>
      <c r="AD7" s="273">
        <v>60</v>
      </c>
      <c r="AE7" s="273">
        <v>40</v>
      </c>
      <c r="AF7" s="273">
        <v>25</v>
      </c>
      <c r="AG7" s="273">
        <v>10</v>
      </c>
      <c r="AH7" s="273">
        <v>5</v>
      </c>
      <c r="AI7" s="265"/>
      <c r="AJ7" s="265"/>
      <c r="AK7" s="265"/>
      <c r="AL7" s="101"/>
      <c r="AM7" s="101"/>
      <c r="AN7" s="101"/>
      <c r="AO7" s="101"/>
      <c r="AP7" s="101"/>
      <c r="AQ7" s="101"/>
      <c r="AR7" s="101"/>
      <c r="AS7" s="101"/>
    </row>
    <row r="8" spans="1:45" s="34" customFormat="1" ht="12.9" customHeight="1" x14ac:dyDescent="0.25">
      <c r="A8" s="102"/>
      <c r="B8" s="188"/>
      <c r="C8" s="189"/>
      <c r="D8" s="189"/>
      <c r="E8" s="131"/>
      <c r="F8" s="190"/>
      <c r="G8" s="190"/>
      <c r="H8" s="191"/>
      <c r="I8" s="299" t="s">
        <v>0</v>
      </c>
      <c r="J8" s="103"/>
      <c r="K8" s="317" t="s">
        <v>100</v>
      </c>
      <c r="L8" s="192"/>
      <c r="M8" s="187"/>
      <c r="N8" s="187"/>
      <c r="O8" s="97"/>
      <c r="P8" s="98"/>
      <c r="Q8" s="99"/>
      <c r="R8" s="100"/>
      <c r="S8" s="101"/>
      <c r="T8" s="101"/>
      <c r="U8" s="213" t="str">
        <f>Birók!P22</f>
        <v xml:space="preserve">I Sági </v>
      </c>
      <c r="V8" s="101"/>
      <c r="W8" s="101"/>
      <c r="X8" s="101"/>
      <c r="Y8" s="279"/>
      <c r="Z8" s="279"/>
      <c r="AA8" s="279" t="s">
        <v>72</v>
      </c>
      <c r="AB8" s="273">
        <v>90</v>
      </c>
      <c r="AC8" s="273">
        <v>60</v>
      </c>
      <c r="AD8" s="273">
        <v>40</v>
      </c>
      <c r="AE8" s="273">
        <v>25</v>
      </c>
      <c r="AF8" s="273">
        <v>10</v>
      </c>
      <c r="AG8" s="273">
        <v>5</v>
      </c>
      <c r="AH8" s="273">
        <v>2</v>
      </c>
      <c r="AI8" s="265"/>
      <c r="AJ8" s="265"/>
      <c r="AK8" s="265"/>
      <c r="AL8" s="101"/>
      <c r="AM8" s="101"/>
      <c r="AN8" s="101"/>
      <c r="AO8" s="101"/>
      <c r="AP8" s="101"/>
      <c r="AQ8" s="101"/>
      <c r="AR8" s="101"/>
      <c r="AS8" s="101"/>
    </row>
    <row r="9" spans="1:45" s="34" customFormat="1" ht="12.9" customHeight="1" x14ac:dyDescent="0.25">
      <c r="A9" s="102">
        <v>2</v>
      </c>
      <c r="B9" s="182" t="str">
        <f>IF($E9="","",VLOOKUP($E9,#REF!,14))</f>
        <v/>
      </c>
      <c r="C9" s="183" t="str">
        <f>IF($E9="","",VLOOKUP($E9,#REF!,15))</f>
        <v/>
      </c>
      <c r="D9" s="183" t="str">
        <f>IF($E9="","",VLOOKUP($E9,#REF!,5))</f>
        <v/>
      </c>
      <c r="E9" s="295"/>
      <c r="F9" s="317"/>
      <c r="G9" s="234" t="str">
        <f>IF($E9="","",VLOOKUP($E9,#REF!,3))</f>
        <v/>
      </c>
      <c r="H9" s="234"/>
      <c r="I9" s="234" t="str">
        <f>IF($E9="","",VLOOKUP($E9,#REF!,4))</f>
        <v/>
      </c>
      <c r="J9" s="194"/>
      <c r="K9" s="187"/>
      <c r="L9" s="195"/>
      <c r="M9" s="187"/>
      <c r="N9" s="187"/>
      <c r="O9" s="97"/>
      <c r="P9" s="98"/>
      <c r="Q9" s="99"/>
      <c r="R9" s="100"/>
      <c r="S9" s="101"/>
      <c r="T9" s="101"/>
      <c r="U9" s="213" t="str">
        <f>Birók!P23</f>
        <v xml:space="preserve"> </v>
      </c>
      <c r="V9" s="101"/>
      <c r="W9" s="101"/>
      <c r="X9" s="101"/>
      <c r="Y9" s="279"/>
      <c r="Z9" s="279"/>
      <c r="AA9" s="279" t="s">
        <v>73</v>
      </c>
      <c r="AB9" s="273">
        <v>60</v>
      </c>
      <c r="AC9" s="273">
        <v>40</v>
      </c>
      <c r="AD9" s="273">
        <v>25</v>
      </c>
      <c r="AE9" s="273">
        <v>10</v>
      </c>
      <c r="AF9" s="273">
        <v>5</v>
      </c>
      <c r="AG9" s="273">
        <v>2</v>
      </c>
      <c r="AH9" s="273">
        <v>1</v>
      </c>
      <c r="AI9" s="265"/>
      <c r="AJ9" s="265"/>
      <c r="AK9" s="265"/>
      <c r="AL9" s="101"/>
      <c r="AM9" s="101"/>
      <c r="AN9" s="101"/>
      <c r="AO9" s="101"/>
      <c r="AP9" s="101"/>
      <c r="AQ9" s="101"/>
      <c r="AR9" s="101"/>
      <c r="AS9" s="101"/>
    </row>
    <row r="10" spans="1:45" s="34" customFormat="1" ht="12.9" customHeight="1" x14ac:dyDescent="0.25">
      <c r="A10" s="102"/>
      <c r="B10" s="188"/>
      <c r="C10" s="189"/>
      <c r="D10" s="189"/>
      <c r="E10" s="296"/>
      <c r="F10" s="297"/>
      <c r="G10" s="297"/>
      <c r="H10" s="298"/>
      <c r="I10" s="297"/>
      <c r="J10" s="196"/>
      <c r="K10" s="299" t="s">
        <v>0</v>
      </c>
      <c r="L10" s="104"/>
      <c r="M10" s="192" t="str">
        <f>UPPER(IF(OR(L10="a",L10="as"),K8,IF(OR(L10="b",L10="bs"),K12,)))</f>
        <v/>
      </c>
      <c r="N10" s="197"/>
      <c r="O10" s="198"/>
      <c r="P10" s="198"/>
      <c r="Q10" s="99"/>
      <c r="R10" s="100"/>
      <c r="S10" s="101"/>
      <c r="T10" s="101"/>
      <c r="U10" s="213" t="str">
        <f>Birók!P24</f>
        <v xml:space="preserve"> </v>
      </c>
      <c r="V10" s="101"/>
      <c r="W10" s="101"/>
      <c r="X10" s="101"/>
      <c r="Y10" s="279"/>
      <c r="Z10" s="279"/>
      <c r="AA10" s="279" t="s">
        <v>74</v>
      </c>
      <c r="AB10" s="273">
        <v>40</v>
      </c>
      <c r="AC10" s="273">
        <v>25</v>
      </c>
      <c r="AD10" s="273">
        <v>15</v>
      </c>
      <c r="AE10" s="273">
        <v>7</v>
      </c>
      <c r="AF10" s="273">
        <v>4</v>
      </c>
      <c r="AG10" s="273">
        <v>1</v>
      </c>
      <c r="AH10" s="273">
        <v>0</v>
      </c>
      <c r="AI10" s="265"/>
      <c r="AJ10" s="265"/>
      <c r="AK10" s="265"/>
      <c r="AL10" s="101"/>
      <c r="AM10" s="101"/>
      <c r="AN10" s="101"/>
      <c r="AO10" s="101"/>
      <c r="AP10" s="101"/>
      <c r="AQ10" s="101"/>
      <c r="AR10" s="101"/>
      <c r="AS10" s="101"/>
    </row>
    <row r="11" spans="1:45" s="34" customFormat="1" ht="12.9" customHeight="1" x14ac:dyDescent="0.25">
      <c r="A11" s="102">
        <v>3</v>
      </c>
      <c r="B11" s="182" t="str">
        <f>IF($E11="","",VLOOKUP($E11,#REF!,14))</f>
        <v/>
      </c>
      <c r="C11" s="183" t="str">
        <f>IF($E11="","",VLOOKUP($E11,#REF!,15))</f>
        <v/>
      </c>
      <c r="D11" s="183" t="str">
        <f>IF($E11="","",VLOOKUP($E11,#REF!,5))</f>
        <v/>
      </c>
      <c r="E11" s="295"/>
      <c r="F11" s="234" t="str">
        <f>UPPER(IF($E11="","",VLOOKUP($E11,#REF!,2)))</f>
        <v/>
      </c>
      <c r="G11" s="234" t="str">
        <f>IF($E11="","",VLOOKUP($E11,#REF!,3))</f>
        <v/>
      </c>
      <c r="H11" s="234"/>
      <c r="I11" s="234" t="str">
        <f>IF($E11="","",VLOOKUP($E11,#REF!,4))</f>
        <v/>
      </c>
      <c r="J11" s="186"/>
      <c r="K11" s="187"/>
      <c r="L11" s="199"/>
      <c r="M11" s="187"/>
      <c r="N11" s="200"/>
      <c r="O11" s="198"/>
      <c r="P11" s="198"/>
      <c r="Q11" s="99"/>
      <c r="R11" s="100"/>
      <c r="S11" s="101"/>
      <c r="T11" s="101"/>
      <c r="U11" s="213" t="str">
        <f>Birók!P25</f>
        <v xml:space="preserve"> </v>
      </c>
      <c r="V11" s="101"/>
      <c r="W11" s="101"/>
      <c r="X11" s="101"/>
      <c r="Y11" s="279"/>
      <c r="Z11" s="279"/>
      <c r="AA11" s="279" t="s">
        <v>75</v>
      </c>
      <c r="AB11" s="273">
        <v>25</v>
      </c>
      <c r="AC11" s="273">
        <v>15</v>
      </c>
      <c r="AD11" s="273">
        <v>10</v>
      </c>
      <c r="AE11" s="273">
        <v>6</v>
      </c>
      <c r="AF11" s="273">
        <v>3</v>
      </c>
      <c r="AG11" s="273">
        <v>1</v>
      </c>
      <c r="AH11" s="273">
        <v>0</v>
      </c>
      <c r="AI11" s="265"/>
      <c r="AJ11" s="265"/>
      <c r="AK11" s="265"/>
      <c r="AL11" s="101"/>
      <c r="AM11" s="101"/>
      <c r="AN11" s="101"/>
      <c r="AO11" s="101"/>
      <c r="AP11" s="101"/>
      <c r="AQ11" s="101"/>
      <c r="AR11" s="101"/>
      <c r="AS11" s="101"/>
    </row>
    <row r="12" spans="1:45" s="34" customFormat="1" ht="12.9" customHeight="1" x14ac:dyDescent="0.25">
      <c r="A12" s="102"/>
      <c r="B12" s="188"/>
      <c r="C12" s="189"/>
      <c r="D12" s="189"/>
      <c r="E12" s="296"/>
      <c r="F12" s="297"/>
      <c r="G12" s="297"/>
      <c r="H12" s="298"/>
      <c r="I12" s="299" t="s">
        <v>0</v>
      </c>
      <c r="J12" s="103"/>
      <c r="K12" s="192" t="str">
        <f>UPPER(IF(OR(J12="a",J12="as"),F11,IF(OR(J12="b",J12="bs"),F13,)))</f>
        <v/>
      </c>
      <c r="L12" s="201"/>
      <c r="M12" s="187"/>
      <c r="N12" s="200"/>
      <c r="O12" s="198"/>
      <c r="P12" s="198"/>
      <c r="Q12" s="99"/>
      <c r="R12" s="100"/>
      <c r="S12" s="101"/>
      <c r="T12" s="101"/>
      <c r="U12" s="213" t="str">
        <f>Birók!P26</f>
        <v xml:space="preserve"> </v>
      </c>
      <c r="V12" s="101"/>
      <c r="W12" s="101"/>
      <c r="X12" s="101"/>
      <c r="Y12" s="279"/>
      <c r="Z12" s="279"/>
      <c r="AA12" s="279" t="s">
        <v>80</v>
      </c>
      <c r="AB12" s="273">
        <v>15</v>
      </c>
      <c r="AC12" s="273">
        <v>10</v>
      </c>
      <c r="AD12" s="273">
        <v>6</v>
      </c>
      <c r="AE12" s="273">
        <v>3</v>
      </c>
      <c r="AF12" s="273">
        <v>1</v>
      </c>
      <c r="AG12" s="273">
        <v>0</v>
      </c>
      <c r="AH12" s="273">
        <v>0</v>
      </c>
      <c r="AI12" s="265"/>
      <c r="AJ12" s="265"/>
      <c r="AK12" s="265"/>
      <c r="AL12" s="101"/>
      <c r="AM12" s="101"/>
      <c r="AN12" s="101"/>
      <c r="AO12" s="101"/>
      <c r="AP12" s="101"/>
      <c r="AQ12" s="101"/>
      <c r="AR12" s="101"/>
      <c r="AS12" s="101"/>
    </row>
    <row r="13" spans="1:45" s="34" customFormat="1" ht="12.9" customHeight="1" x14ac:dyDescent="0.25">
      <c r="A13" s="102">
        <v>4</v>
      </c>
      <c r="B13" s="182" t="str">
        <f>IF($E13="","",VLOOKUP($E13,#REF!,14))</f>
        <v/>
      </c>
      <c r="C13" s="183" t="str">
        <f>IF($E13="","",VLOOKUP($E13,#REF!,15))</f>
        <v/>
      </c>
      <c r="D13" s="183" t="str">
        <f>IF($E13="","",VLOOKUP($E13,#REF!,5))</f>
        <v/>
      </c>
      <c r="E13" s="295"/>
      <c r="F13" s="317"/>
      <c r="G13" s="234" t="str">
        <f>IF($E13="","",VLOOKUP($E13,#REF!,3))</f>
        <v/>
      </c>
      <c r="H13" s="234"/>
      <c r="I13" s="234" t="str">
        <f>IF($E13="","",VLOOKUP($E13,#REF!,4))</f>
        <v/>
      </c>
      <c r="J13" s="202"/>
      <c r="K13" s="187"/>
      <c r="L13" s="187"/>
      <c r="M13" s="187"/>
      <c r="N13" s="200"/>
      <c r="O13" s="198"/>
      <c r="P13" s="198"/>
      <c r="Q13" s="99"/>
      <c r="R13" s="100"/>
      <c r="S13" s="101"/>
      <c r="T13" s="101"/>
      <c r="U13" s="213" t="str">
        <f>Birók!P27</f>
        <v xml:space="preserve"> </v>
      </c>
      <c r="V13" s="101"/>
      <c r="W13" s="101"/>
      <c r="X13" s="101"/>
      <c r="Y13" s="279"/>
      <c r="Z13" s="279"/>
      <c r="AA13" s="279" t="s">
        <v>76</v>
      </c>
      <c r="AB13" s="273">
        <v>10</v>
      </c>
      <c r="AC13" s="273">
        <v>6</v>
      </c>
      <c r="AD13" s="273">
        <v>3</v>
      </c>
      <c r="AE13" s="273">
        <v>1</v>
      </c>
      <c r="AF13" s="273">
        <v>0</v>
      </c>
      <c r="AG13" s="273">
        <v>0</v>
      </c>
      <c r="AH13" s="273">
        <v>0</v>
      </c>
      <c r="AI13" s="265"/>
      <c r="AJ13" s="265"/>
      <c r="AK13" s="265"/>
      <c r="AL13" s="101"/>
      <c r="AM13" s="101"/>
      <c r="AN13" s="101"/>
      <c r="AO13" s="101"/>
      <c r="AP13" s="101"/>
      <c r="AQ13" s="101"/>
      <c r="AR13" s="101"/>
      <c r="AS13" s="101"/>
    </row>
    <row r="14" spans="1:45" s="34" customFormat="1" ht="12.9" customHeight="1" x14ac:dyDescent="0.25">
      <c r="A14" s="102"/>
      <c r="B14" s="188"/>
      <c r="C14" s="189"/>
      <c r="D14" s="189"/>
      <c r="E14" s="296"/>
      <c r="F14" s="297"/>
      <c r="G14" s="297"/>
      <c r="H14" s="298"/>
      <c r="I14" s="297"/>
      <c r="J14" s="196"/>
      <c r="K14" s="187"/>
      <c r="L14" s="187"/>
      <c r="M14" s="299" t="s">
        <v>0</v>
      </c>
      <c r="N14" s="104"/>
      <c r="O14" s="192" t="str">
        <f>UPPER(IF(OR(N14="a",N14="as"),M10,IF(OR(N14="b",N14="bs"),M18,)))</f>
        <v/>
      </c>
      <c r="P14" s="197"/>
      <c r="Q14" s="99"/>
      <c r="R14" s="100"/>
      <c r="S14" s="101"/>
      <c r="T14" s="101"/>
      <c r="U14" s="213" t="str">
        <f>Birók!P28</f>
        <v xml:space="preserve"> </v>
      </c>
      <c r="V14" s="101"/>
      <c r="W14" s="101"/>
      <c r="X14" s="101"/>
      <c r="Y14" s="279"/>
      <c r="Z14" s="279"/>
      <c r="AA14" s="279" t="s">
        <v>77</v>
      </c>
      <c r="AB14" s="273">
        <v>3</v>
      </c>
      <c r="AC14" s="273">
        <v>2</v>
      </c>
      <c r="AD14" s="273">
        <v>1</v>
      </c>
      <c r="AE14" s="273">
        <v>0</v>
      </c>
      <c r="AF14" s="273">
        <v>0</v>
      </c>
      <c r="AG14" s="273">
        <v>0</v>
      </c>
      <c r="AH14" s="273">
        <v>0</v>
      </c>
      <c r="AI14" s="265"/>
      <c r="AJ14" s="265"/>
      <c r="AK14" s="265"/>
      <c r="AL14" s="101"/>
      <c r="AM14" s="101"/>
      <c r="AN14" s="101"/>
      <c r="AO14" s="101"/>
      <c r="AP14" s="101"/>
      <c r="AQ14" s="101"/>
      <c r="AR14" s="101"/>
      <c r="AS14" s="101"/>
    </row>
    <row r="15" spans="1:45" s="34" customFormat="1" ht="12.9" customHeight="1" x14ac:dyDescent="0.25">
      <c r="A15" s="233">
        <v>5</v>
      </c>
      <c r="B15" s="182" t="str">
        <f>IF($E15="","",VLOOKUP($E15,#REF!,14))</f>
        <v/>
      </c>
      <c r="C15" s="183" t="str">
        <f>IF($E15="","",VLOOKUP($E15,#REF!,15))</f>
        <v/>
      </c>
      <c r="D15" s="183" t="str">
        <f>IF($E15="","",VLOOKUP($E15,#REF!,5))</f>
        <v/>
      </c>
      <c r="E15" s="295"/>
      <c r="F15" s="234" t="str">
        <f>UPPER(IF($E15="","",VLOOKUP($E15,#REF!,2)))</f>
        <v/>
      </c>
      <c r="G15" s="234" t="str">
        <f>IF($E15="","",VLOOKUP($E15,#REF!,3))</f>
        <v/>
      </c>
      <c r="H15" s="234"/>
      <c r="I15" s="234" t="str">
        <f>IF($E15="","",VLOOKUP($E15,#REF!,4))</f>
        <v/>
      </c>
      <c r="J15" s="204"/>
      <c r="K15" s="187"/>
      <c r="L15" s="187"/>
      <c r="M15" s="187"/>
      <c r="N15" s="200"/>
      <c r="O15" s="187"/>
      <c r="P15" s="198"/>
      <c r="Q15" s="99"/>
      <c r="R15" s="100"/>
      <c r="S15" s="101"/>
      <c r="T15" s="101"/>
      <c r="U15" s="213" t="str">
        <f>Birók!P29</f>
        <v xml:space="preserve"> </v>
      </c>
      <c r="V15" s="101"/>
      <c r="W15" s="101"/>
      <c r="X15" s="101"/>
      <c r="Y15" s="279"/>
      <c r="Z15" s="279"/>
      <c r="AA15" s="279"/>
      <c r="AB15" s="279"/>
      <c r="AC15" s="279"/>
      <c r="AD15" s="279"/>
      <c r="AE15" s="279"/>
      <c r="AF15" s="279"/>
      <c r="AG15" s="279"/>
      <c r="AH15" s="279"/>
      <c r="AI15" s="265"/>
      <c r="AJ15" s="265"/>
      <c r="AK15" s="265"/>
      <c r="AL15" s="101"/>
      <c r="AM15" s="101"/>
      <c r="AN15" s="101"/>
      <c r="AO15" s="101"/>
      <c r="AP15" s="101"/>
      <c r="AQ15" s="101"/>
      <c r="AR15" s="101"/>
      <c r="AS15" s="101"/>
    </row>
    <row r="16" spans="1:45" s="34" customFormat="1" ht="12.9" customHeight="1" thickBot="1" x14ac:dyDescent="0.3">
      <c r="A16" s="102"/>
      <c r="B16" s="188"/>
      <c r="C16" s="189"/>
      <c r="D16" s="189"/>
      <c r="E16" s="296"/>
      <c r="F16" s="297"/>
      <c r="G16" s="297"/>
      <c r="H16" s="298"/>
      <c r="I16" s="299" t="s">
        <v>0</v>
      </c>
      <c r="J16" s="103"/>
      <c r="K16" s="192" t="str">
        <f>UPPER(IF(OR(J16="a",J16="as"),F15,IF(OR(J16="b",J16="bs"),F17,)))</f>
        <v/>
      </c>
      <c r="L16" s="192"/>
      <c r="M16" s="187"/>
      <c r="N16" s="200"/>
      <c r="O16" s="299"/>
      <c r="P16" s="198"/>
      <c r="Q16" s="99"/>
      <c r="R16" s="100"/>
      <c r="S16" s="101"/>
      <c r="T16" s="101"/>
      <c r="U16" s="214" t="str">
        <f>Birók!P30</f>
        <v>Egyik sem</v>
      </c>
      <c r="V16" s="101"/>
      <c r="W16" s="101"/>
      <c r="X16" s="101"/>
      <c r="Y16" s="279"/>
      <c r="Z16" s="279"/>
      <c r="AA16" s="279" t="s">
        <v>50</v>
      </c>
      <c r="AB16" s="273">
        <v>150</v>
      </c>
      <c r="AC16" s="273">
        <v>120</v>
      </c>
      <c r="AD16" s="273">
        <v>90</v>
      </c>
      <c r="AE16" s="273">
        <v>60</v>
      </c>
      <c r="AF16" s="273">
        <v>40</v>
      </c>
      <c r="AG16" s="273">
        <v>25</v>
      </c>
      <c r="AH16" s="273">
        <v>15</v>
      </c>
      <c r="AI16" s="265"/>
      <c r="AJ16" s="265"/>
      <c r="AK16" s="265"/>
      <c r="AL16" s="101"/>
      <c r="AM16" s="101"/>
      <c r="AN16" s="101"/>
      <c r="AO16" s="101"/>
      <c r="AP16" s="101"/>
      <c r="AQ16" s="101"/>
      <c r="AR16" s="101"/>
      <c r="AS16" s="101"/>
    </row>
    <row r="17" spans="1:45" s="34" customFormat="1" ht="12.9" customHeight="1" x14ac:dyDescent="0.25">
      <c r="A17" s="102">
        <v>6</v>
      </c>
      <c r="B17" s="182" t="str">
        <f>IF($E17="","",VLOOKUP($E17,#REF!,14))</f>
        <v/>
      </c>
      <c r="C17" s="183" t="str">
        <f>IF($E17="","",VLOOKUP($E17,#REF!,15))</f>
        <v/>
      </c>
      <c r="D17" s="183" t="str">
        <f>IF($E17="","",VLOOKUP($E17,#REF!,5))</f>
        <v/>
      </c>
      <c r="E17" s="295"/>
      <c r="F17" s="317"/>
      <c r="G17" s="234" t="str">
        <f>IF($E17="","",VLOOKUP($E17,#REF!,3))</f>
        <v/>
      </c>
      <c r="H17" s="234"/>
      <c r="I17" s="234" t="str">
        <f>IF($E17="","",VLOOKUP($E17,#REF!,4))</f>
        <v/>
      </c>
      <c r="J17" s="194"/>
      <c r="K17" s="187"/>
      <c r="L17" s="195"/>
      <c r="M17" s="187"/>
      <c r="N17" s="200"/>
      <c r="O17" s="198"/>
      <c r="P17" s="198"/>
      <c r="Q17" s="99"/>
      <c r="R17" s="100"/>
      <c r="S17" s="101"/>
      <c r="T17" s="101"/>
      <c r="U17" s="101"/>
      <c r="V17" s="101"/>
      <c r="W17" s="101"/>
      <c r="X17" s="101"/>
      <c r="Y17" s="279"/>
      <c r="Z17" s="279"/>
      <c r="AA17" s="279" t="s">
        <v>68</v>
      </c>
      <c r="AB17" s="273">
        <v>120</v>
      </c>
      <c r="AC17" s="273">
        <v>90</v>
      </c>
      <c r="AD17" s="273">
        <v>60</v>
      </c>
      <c r="AE17" s="273">
        <v>40</v>
      </c>
      <c r="AF17" s="273">
        <v>25</v>
      </c>
      <c r="AG17" s="273">
        <v>15</v>
      </c>
      <c r="AH17" s="273">
        <v>8</v>
      </c>
      <c r="AI17" s="265"/>
      <c r="AJ17" s="265"/>
      <c r="AK17" s="265"/>
      <c r="AL17" s="101"/>
      <c r="AM17" s="101"/>
      <c r="AN17" s="101"/>
      <c r="AO17" s="101"/>
      <c r="AP17" s="101"/>
      <c r="AQ17" s="101"/>
      <c r="AR17" s="101"/>
      <c r="AS17" s="101"/>
    </row>
    <row r="18" spans="1:45" s="34" customFormat="1" ht="12.9" customHeight="1" x14ac:dyDescent="0.25">
      <c r="A18" s="102"/>
      <c r="B18" s="188"/>
      <c r="C18" s="189"/>
      <c r="D18" s="189"/>
      <c r="E18" s="296"/>
      <c r="F18" s="297"/>
      <c r="G18" s="297"/>
      <c r="H18" s="298"/>
      <c r="I18" s="297"/>
      <c r="J18" s="196"/>
      <c r="K18" s="299" t="s">
        <v>0</v>
      </c>
      <c r="L18" s="104"/>
      <c r="M18" s="192" t="str">
        <f>UPPER(IF(OR(L18="a",L18="as"),K16,IF(OR(L18="b",L18="bs"),K20,)))</f>
        <v/>
      </c>
      <c r="N18" s="205"/>
      <c r="O18" s="198"/>
      <c r="P18" s="198"/>
      <c r="Q18" s="99"/>
      <c r="R18" s="100"/>
      <c r="S18" s="101"/>
      <c r="T18" s="101"/>
      <c r="U18" s="101"/>
      <c r="V18" s="101"/>
      <c r="W18" s="101"/>
      <c r="X18" s="101"/>
      <c r="Y18" s="279"/>
      <c r="Z18" s="279"/>
      <c r="AA18" s="279" t="s">
        <v>69</v>
      </c>
      <c r="AB18" s="273">
        <v>90</v>
      </c>
      <c r="AC18" s="273">
        <v>60</v>
      </c>
      <c r="AD18" s="273">
        <v>40</v>
      </c>
      <c r="AE18" s="273">
        <v>25</v>
      </c>
      <c r="AF18" s="273">
        <v>15</v>
      </c>
      <c r="AG18" s="273">
        <v>8</v>
      </c>
      <c r="AH18" s="273">
        <v>4</v>
      </c>
      <c r="AI18" s="265"/>
      <c r="AJ18" s="265"/>
      <c r="AK18" s="265"/>
      <c r="AL18" s="101"/>
      <c r="AM18" s="101"/>
      <c r="AN18" s="101"/>
      <c r="AO18" s="101"/>
      <c r="AP18" s="101"/>
      <c r="AQ18" s="101"/>
      <c r="AR18" s="101"/>
      <c r="AS18" s="101"/>
    </row>
    <row r="19" spans="1:45" s="34" customFormat="1" ht="12.9" customHeight="1" x14ac:dyDescent="0.25">
      <c r="A19" s="102">
        <v>7</v>
      </c>
      <c r="B19" s="182" t="str">
        <f>IF($E19="","",VLOOKUP($E19,#REF!,14))</f>
        <v/>
      </c>
      <c r="C19" s="183" t="str">
        <f>IF($E19="","",VLOOKUP($E19,#REF!,15))</f>
        <v/>
      </c>
      <c r="D19" s="183" t="str">
        <f>IF($E19="","",VLOOKUP($E19,#REF!,5))</f>
        <v/>
      </c>
      <c r="E19" s="295"/>
      <c r="F19" s="234" t="str">
        <f>UPPER(IF($E19="","",VLOOKUP($E19,#REF!,2)))</f>
        <v/>
      </c>
      <c r="G19" s="234" t="str">
        <f>IF($E19="","",VLOOKUP($E19,#REF!,3))</f>
        <v/>
      </c>
      <c r="H19" s="234"/>
      <c r="I19" s="234" t="str">
        <f>IF($E19="","",VLOOKUP($E19,#REF!,4))</f>
        <v/>
      </c>
      <c r="J19" s="186"/>
      <c r="K19" s="187"/>
      <c r="L19" s="199"/>
      <c r="M19" s="187"/>
      <c r="N19" s="198"/>
      <c r="O19" s="198"/>
      <c r="P19" s="198"/>
      <c r="Q19" s="99"/>
      <c r="R19" s="100"/>
      <c r="S19" s="101"/>
      <c r="T19" s="101"/>
      <c r="U19" s="101"/>
      <c r="V19" s="101"/>
      <c r="W19" s="101"/>
      <c r="X19" s="101"/>
      <c r="Y19" s="279"/>
      <c r="Z19" s="279"/>
      <c r="AA19" s="279" t="s">
        <v>70</v>
      </c>
      <c r="AB19" s="273">
        <v>60</v>
      </c>
      <c r="AC19" s="273">
        <v>40</v>
      </c>
      <c r="AD19" s="273">
        <v>25</v>
      </c>
      <c r="AE19" s="273">
        <v>15</v>
      </c>
      <c r="AF19" s="273">
        <v>8</v>
      </c>
      <c r="AG19" s="273">
        <v>4</v>
      </c>
      <c r="AH19" s="273">
        <v>2</v>
      </c>
      <c r="AI19" s="265"/>
      <c r="AJ19" s="265"/>
      <c r="AK19" s="265"/>
      <c r="AL19" s="101"/>
      <c r="AM19" s="101"/>
      <c r="AN19" s="101"/>
      <c r="AO19" s="101"/>
      <c r="AP19" s="101"/>
      <c r="AQ19" s="101"/>
      <c r="AR19" s="101"/>
      <c r="AS19" s="101"/>
    </row>
    <row r="20" spans="1:45" s="34" customFormat="1" ht="12.9" customHeight="1" x14ac:dyDescent="0.25">
      <c r="A20" s="102"/>
      <c r="B20" s="188"/>
      <c r="C20" s="189"/>
      <c r="D20" s="189"/>
      <c r="E20" s="131"/>
      <c r="F20" s="190"/>
      <c r="G20" s="190"/>
      <c r="H20" s="191"/>
      <c r="I20" s="299" t="s">
        <v>0</v>
      </c>
      <c r="J20" s="103"/>
      <c r="K20" s="317" t="s">
        <v>101</v>
      </c>
      <c r="L20" s="201"/>
      <c r="M20" s="187"/>
      <c r="N20" s="198"/>
      <c r="O20" s="198"/>
      <c r="P20" s="198"/>
      <c r="Q20" s="99"/>
      <c r="R20" s="100"/>
      <c r="S20" s="101"/>
      <c r="T20" s="101"/>
      <c r="U20" s="101"/>
      <c r="V20" s="101"/>
      <c r="W20" s="101"/>
      <c r="X20" s="101"/>
      <c r="Y20" s="279"/>
      <c r="Z20" s="279"/>
      <c r="AA20" s="279" t="s">
        <v>71</v>
      </c>
      <c r="AB20" s="273">
        <v>40</v>
      </c>
      <c r="AC20" s="273">
        <v>25</v>
      </c>
      <c r="AD20" s="273">
        <v>15</v>
      </c>
      <c r="AE20" s="273">
        <v>8</v>
      </c>
      <c r="AF20" s="273">
        <v>4</v>
      </c>
      <c r="AG20" s="273">
        <v>2</v>
      </c>
      <c r="AH20" s="273">
        <v>1</v>
      </c>
      <c r="AI20" s="265"/>
      <c r="AJ20" s="265"/>
      <c r="AK20" s="265"/>
      <c r="AL20" s="101"/>
      <c r="AM20" s="101"/>
      <c r="AN20" s="101"/>
      <c r="AO20" s="101"/>
      <c r="AP20" s="101"/>
      <c r="AQ20" s="101"/>
      <c r="AR20" s="101"/>
      <c r="AS20" s="101"/>
    </row>
    <row r="21" spans="1:45" s="34" customFormat="1" ht="12.9" customHeight="1" x14ac:dyDescent="0.25">
      <c r="A21" s="236">
        <v>8</v>
      </c>
      <c r="B21" s="182" t="str">
        <f>IF($E21="","",VLOOKUP($E21,#REF!,14))</f>
        <v/>
      </c>
      <c r="C21" s="183" t="str">
        <f>IF($E21="","",VLOOKUP($E21,#REF!,15))</f>
        <v/>
      </c>
      <c r="D21" s="183" t="str">
        <f>IF($E21="","",VLOOKUP($E21,#REF!,5))</f>
        <v/>
      </c>
      <c r="E21" s="184"/>
      <c r="F21" s="317" t="s">
        <v>101</v>
      </c>
      <c r="G21" s="235" t="str">
        <f>IF($E21="","",VLOOKUP($E21,#REF!,3))</f>
        <v/>
      </c>
      <c r="H21" s="235"/>
      <c r="I21" s="235" t="str">
        <f>IF($E21="","",VLOOKUP($E21,#REF!,4))</f>
        <v/>
      </c>
      <c r="J21" s="202"/>
      <c r="K21" s="187"/>
      <c r="L21" s="187"/>
      <c r="M21" s="187"/>
      <c r="N21" s="198"/>
      <c r="O21" s="198"/>
      <c r="P21" s="198"/>
      <c r="Q21" s="99"/>
      <c r="R21" s="100"/>
      <c r="S21" s="101"/>
      <c r="T21" s="101"/>
      <c r="U21" s="101"/>
      <c r="V21" s="101"/>
      <c r="W21" s="101"/>
      <c r="X21" s="101"/>
      <c r="Y21" s="279"/>
      <c r="Z21" s="279"/>
      <c r="AA21" s="279" t="s">
        <v>72</v>
      </c>
      <c r="AB21" s="273">
        <v>25</v>
      </c>
      <c r="AC21" s="273">
        <v>15</v>
      </c>
      <c r="AD21" s="273">
        <v>10</v>
      </c>
      <c r="AE21" s="273">
        <v>6</v>
      </c>
      <c r="AF21" s="273">
        <v>3</v>
      </c>
      <c r="AG21" s="273">
        <v>1</v>
      </c>
      <c r="AH21" s="273">
        <v>0</v>
      </c>
      <c r="AI21" s="265"/>
      <c r="AJ21" s="265"/>
      <c r="AK21" s="265"/>
      <c r="AL21" s="101"/>
      <c r="AM21" s="101"/>
      <c r="AN21" s="101"/>
      <c r="AO21" s="101"/>
      <c r="AP21" s="101"/>
      <c r="AQ21" s="101"/>
      <c r="AR21" s="101"/>
      <c r="AS21" s="101"/>
    </row>
    <row r="22" spans="1:45" s="34" customFormat="1" ht="9.6" customHeight="1" x14ac:dyDescent="0.25">
      <c r="A22" s="217"/>
      <c r="B22" s="97"/>
      <c r="C22" s="97"/>
      <c r="D22" s="97"/>
      <c r="E22" s="131"/>
      <c r="F22" s="97"/>
      <c r="G22" s="97"/>
      <c r="H22" s="97"/>
      <c r="I22" s="97"/>
      <c r="J22" s="131"/>
      <c r="K22" s="97"/>
      <c r="L22" s="97"/>
      <c r="M22" s="97"/>
      <c r="N22" s="99"/>
      <c r="O22" s="99"/>
      <c r="P22" s="99"/>
      <c r="Q22" s="99"/>
      <c r="R22" s="100"/>
      <c r="S22" s="101"/>
      <c r="T22" s="101"/>
      <c r="U22" s="101"/>
      <c r="V22" s="101"/>
      <c r="W22" s="101"/>
      <c r="X22" s="101"/>
      <c r="Y22" s="279"/>
      <c r="Z22" s="279"/>
      <c r="AA22" s="279" t="s">
        <v>73</v>
      </c>
      <c r="AB22" s="273">
        <v>15</v>
      </c>
      <c r="AC22" s="273">
        <v>10</v>
      </c>
      <c r="AD22" s="273">
        <v>6</v>
      </c>
      <c r="AE22" s="273">
        <v>3</v>
      </c>
      <c r="AF22" s="273">
        <v>1</v>
      </c>
      <c r="AG22" s="273">
        <v>0</v>
      </c>
      <c r="AH22" s="273">
        <v>0</v>
      </c>
      <c r="AI22" s="265"/>
      <c r="AJ22" s="265"/>
      <c r="AK22" s="265"/>
      <c r="AL22" s="101"/>
      <c r="AM22" s="101"/>
      <c r="AN22" s="101"/>
      <c r="AO22" s="101"/>
      <c r="AP22" s="101"/>
      <c r="AQ22" s="101"/>
      <c r="AR22" s="101"/>
      <c r="AS22" s="101"/>
    </row>
    <row r="23" spans="1:45" s="34" customFormat="1" ht="9.6" customHeight="1" x14ac:dyDescent="0.25">
      <c r="A23" s="132"/>
      <c r="B23" s="131"/>
      <c r="C23" s="131"/>
      <c r="D23" s="131"/>
      <c r="E23" s="131"/>
      <c r="F23" s="97"/>
      <c r="G23" s="97"/>
      <c r="H23" s="101"/>
      <c r="I23" s="207"/>
      <c r="J23" s="131"/>
      <c r="K23" s="97"/>
      <c r="L23" s="97"/>
      <c r="M23" s="97"/>
      <c r="N23" s="99"/>
      <c r="O23" s="99"/>
      <c r="P23" s="99"/>
      <c r="Q23" s="99"/>
      <c r="R23" s="100"/>
      <c r="S23" s="101"/>
      <c r="T23" s="101"/>
      <c r="U23" s="101"/>
      <c r="V23" s="101"/>
      <c r="W23" s="101"/>
      <c r="X23" s="101"/>
      <c r="Y23" s="279"/>
      <c r="Z23" s="279"/>
      <c r="AA23" s="279" t="s">
        <v>74</v>
      </c>
      <c r="AB23" s="273">
        <v>10</v>
      </c>
      <c r="AC23" s="273">
        <v>6</v>
      </c>
      <c r="AD23" s="273">
        <v>3</v>
      </c>
      <c r="AE23" s="273">
        <v>1</v>
      </c>
      <c r="AF23" s="273">
        <v>0</v>
      </c>
      <c r="AG23" s="273">
        <v>0</v>
      </c>
      <c r="AH23" s="273">
        <v>0</v>
      </c>
      <c r="AI23" s="265"/>
      <c r="AJ23" s="265"/>
      <c r="AK23" s="265"/>
      <c r="AL23" s="101"/>
      <c r="AM23" s="101"/>
      <c r="AN23" s="101"/>
      <c r="AO23" s="101"/>
      <c r="AP23" s="101"/>
      <c r="AQ23" s="101"/>
      <c r="AR23" s="101"/>
      <c r="AS23" s="101"/>
    </row>
    <row r="24" spans="1:45" s="34" customFormat="1" ht="9.6" customHeight="1" x14ac:dyDescent="0.25">
      <c r="A24" s="132"/>
      <c r="B24" s="97"/>
      <c r="C24" s="97"/>
      <c r="D24" s="97"/>
      <c r="E24" s="131"/>
      <c r="F24" s="97"/>
      <c r="G24" s="97"/>
      <c r="H24" s="97"/>
      <c r="I24" s="97"/>
      <c r="J24" s="131"/>
      <c r="K24" s="97"/>
      <c r="L24" s="208"/>
      <c r="M24" s="97"/>
      <c r="N24" s="99"/>
      <c r="O24" s="99"/>
      <c r="P24" s="99"/>
      <c r="Q24" s="99"/>
      <c r="R24" s="100"/>
      <c r="S24" s="101"/>
      <c r="T24" s="101"/>
      <c r="U24" s="101"/>
      <c r="V24" s="101"/>
      <c r="W24" s="101"/>
      <c r="X24" s="101"/>
      <c r="Y24" s="279"/>
      <c r="Z24" s="279"/>
      <c r="AA24" s="279" t="s">
        <v>75</v>
      </c>
      <c r="AB24" s="273">
        <v>6</v>
      </c>
      <c r="AC24" s="273">
        <v>3</v>
      </c>
      <c r="AD24" s="273">
        <v>1</v>
      </c>
      <c r="AE24" s="273">
        <v>0</v>
      </c>
      <c r="AF24" s="273">
        <v>0</v>
      </c>
      <c r="AG24" s="273">
        <v>0</v>
      </c>
      <c r="AH24" s="273">
        <v>0</v>
      </c>
      <c r="AI24" s="265"/>
      <c r="AJ24" s="265"/>
      <c r="AK24" s="265"/>
      <c r="AL24" s="101"/>
      <c r="AM24" s="101"/>
      <c r="AN24" s="101"/>
      <c r="AO24" s="101"/>
      <c r="AP24" s="101"/>
      <c r="AQ24" s="101"/>
      <c r="AR24" s="101"/>
      <c r="AS24" s="101"/>
    </row>
    <row r="25" spans="1:45" s="34" customFormat="1" ht="9.6" customHeight="1" x14ac:dyDescent="0.25">
      <c r="A25" s="132"/>
      <c r="B25" s="131"/>
      <c r="C25" s="131"/>
      <c r="D25" s="131"/>
      <c r="E25" s="131"/>
      <c r="F25" s="97"/>
      <c r="G25" s="97"/>
      <c r="H25" s="101"/>
      <c r="I25" s="97"/>
      <c r="J25" s="131"/>
      <c r="K25" s="207"/>
      <c r="L25" s="131"/>
      <c r="M25" s="97"/>
      <c r="N25" s="99"/>
      <c r="O25" s="99"/>
      <c r="P25" s="99"/>
      <c r="Q25" s="99"/>
      <c r="R25" s="100"/>
      <c r="S25" s="101"/>
      <c r="T25" s="101"/>
      <c r="U25" s="101"/>
      <c r="V25" s="101"/>
      <c r="W25" s="101"/>
      <c r="X25" s="101"/>
      <c r="Y25" s="279"/>
      <c r="Z25" s="279"/>
      <c r="AA25" s="279" t="s">
        <v>80</v>
      </c>
      <c r="AB25" s="273">
        <v>3</v>
      </c>
      <c r="AC25" s="273">
        <v>2</v>
      </c>
      <c r="AD25" s="273">
        <v>1</v>
      </c>
      <c r="AE25" s="273">
        <v>0</v>
      </c>
      <c r="AF25" s="273">
        <v>0</v>
      </c>
      <c r="AG25" s="273">
        <v>0</v>
      </c>
      <c r="AH25" s="273">
        <v>0</v>
      </c>
      <c r="AI25" s="265"/>
      <c r="AJ25" s="265"/>
      <c r="AK25" s="265"/>
      <c r="AL25" s="101"/>
      <c r="AM25" s="101"/>
      <c r="AN25" s="101"/>
      <c r="AO25" s="101"/>
      <c r="AP25" s="101"/>
      <c r="AQ25" s="101"/>
      <c r="AR25" s="101"/>
      <c r="AS25" s="101"/>
    </row>
    <row r="26" spans="1:45" s="34" customFormat="1" ht="9.6" customHeight="1" x14ac:dyDescent="0.25">
      <c r="A26" s="132"/>
      <c r="B26" s="97"/>
      <c r="C26" s="97"/>
      <c r="D26" s="97"/>
      <c r="E26" s="131"/>
      <c r="F26" s="97"/>
      <c r="G26" s="97"/>
      <c r="H26" s="97"/>
      <c r="I26" s="97"/>
      <c r="J26" s="131"/>
      <c r="K26" s="97"/>
      <c r="L26" s="97"/>
      <c r="M26" s="97"/>
      <c r="N26" s="99"/>
      <c r="O26" s="99"/>
      <c r="P26" s="99"/>
      <c r="Q26" s="99"/>
      <c r="R26" s="100"/>
      <c r="S26" s="105"/>
      <c r="T26" s="101"/>
      <c r="U26" s="101"/>
      <c r="V26" s="101"/>
      <c r="W26" s="101"/>
      <c r="X26" s="101"/>
      <c r="Y26"/>
      <c r="Z26"/>
      <c r="AA26"/>
      <c r="AB26"/>
      <c r="AC26"/>
      <c r="AD26"/>
      <c r="AE26"/>
      <c r="AF26"/>
      <c r="AG26"/>
      <c r="AH26"/>
      <c r="AI26" s="265"/>
      <c r="AJ26" s="265"/>
      <c r="AK26" s="265"/>
      <c r="AL26" s="101"/>
      <c r="AM26" s="101"/>
      <c r="AN26" s="101"/>
      <c r="AO26" s="101"/>
      <c r="AP26" s="101"/>
      <c r="AQ26" s="101"/>
      <c r="AR26" s="101"/>
      <c r="AS26" s="101"/>
    </row>
    <row r="27" spans="1:45" s="34" customFormat="1" ht="9.6" customHeight="1" x14ac:dyDescent="0.25">
      <c r="A27" s="132"/>
      <c r="B27" s="131"/>
      <c r="C27" s="131"/>
      <c r="D27" s="131"/>
      <c r="E27" s="131"/>
      <c r="F27" s="97"/>
      <c r="G27" s="97"/>
      <c r="H27" s="101"/>
      <c r="I27" s="207"/>
      <c r="J27" s="131"/>
      <c r="K27" s="97"/>
      <c r="L27" s="97"/>
      <c r="M27" s="97"/>
      <c r="N27" s="99"/>
      <c r="O27" s="99"/>
      <c r="P27" s="99"/>
      <c r="Q27" s="99"/>
      <c r="R27" s="100"/>
      <c r="S27" s="101"/>
      <c r="T27" s="101"/>
      <c r="U27" s="101"/>
      <c r="V27" s="101"/>
      <c r="W27" s="101"/>
      <c r="X27" s="101"/>
      <c r="Y27"/>
      <c r="Z27"/>
      <c r="AA27"/>
      <c r="AB27"/>
      <c r="AC27"/>
      <c r="AD27"/>
      <c r="AE27"/>
      <c r="AF27"/>
      <c r="AG27"/>
      <c r="AH27"/>
      <c r="AI27" s="265"/>
      <c r="AJ27" s="265"/>
      <c r="AK27" s="265"/>
      <c r="AL27" s="101"/>
      <c r="AM27" s="101"/>
      <c r="AN27" s="101"/>
      <c r="AO27" s="101"/>
      <c r="AP27" s="101"/>
      <c r="AQ27" s="101"/>
      <c r="AR27" s="101"/>
      <c r="AS27" s="101"/>
    </row>
    <row r="28" spans="1:45" s="34" customFormat="1" ht="9.6" customHeight="1" x14ac:dyDescent="0.25">
      <c r="A28" s="132"/>
      <c r="B28" s="97"/>
      <c r="C28" s="97"/>
      <c r="D28" s="97"/>
      <c r="E28" s="131"/>
      <c r="F28" s="97"/>
      <c r="G28" s="97"/>
      <c r="H28" s="97"/>
      <c r="I28" s="97"/>
      <c r="J28" s="131"/>
      <c r="K28" s="97"/>
      <c r="L28" s="97"/>
      <c r="M28" s="97"/>
      <c r="N28" s="99"/>
      <c r="O28" s="99"/>
      <c r="P28" s="99"/>
      <c r="Q28" s="99"/>
      <c r="R28" s="100"/>
      <c r="S28" s="101"/>
      <c r="T28" s="101"/>
      <c r="U28" s="101"/>
      <c r="V28" s="101"/>
      <c r="W28" s="101"/>
      <c r="X28" s="101"/>
      <c r="Y28" s="101"/>
      <c r="Z28" s="101"/>
      <c r="AA28" s="101"/>
      <c r="AB28" s="101"/>
      <c r="AC28" s="101"/>
      <c r="AD28" s="101"/>
      <c r="AE28" s="101"/>
      <c r="AF28" s="101"/>
      <c r="AG28" s="101"/>
      <c r="AH28" s="101"/>
      <c r="AI28" s="290"/>
      <c r="AJ28" s="290"/>
      <c r="AK28" s="290"/>
      <c r="AL28" s="101"/>
      <c r="AM28" s="101"/>
      <c r="AN28" s="101"/>
      <c r="AO28" s="101"/>
      <c r="AP28" s="101"/>
      <c r="AQ28" s="101"/>
      <c r="AR28" s="101"/>
      <c r="AS28" s="101"/>
    </row>
    <row r="29" spans="1:45" s="34" customFormat="1" ht="9.6" customHeight="1" x14ac:dyDescent="0.25">
      <c r="A29" s="132"/>
      <c r="B29" s="131"/>
      <c r="C29" s="131"/>
      <c r="D29" s="131"/>
      <c r="E29" s="131"/>
      <c r="F29" s="97"/>
      <c r="G29" s="97"/>
      <c r="H29" s="101"/>
      <c r="I29" s="97"/>
      <c r="J29" s="131"/>
      <c r="K29" s="97"/>
      <c r="L29" s="97"/>
      <c r="M29" s="207"/>
      <c r="N29" s="131"/>
      <c r="O29" s="97"/>
      <c r="P29" s="99"/>
      <c r="Q29" s="99"/>
      <c r="R29" s="100"/>
      <c r="S29" s="101"/>
      <c r="T29" s="101"/>
      <c r="U29" s="101"/>
      <c r="V29" s="101"/>
      <c r="W29" s="101"/>
      <c r="X29" s="101"/>
      <c r="Y29" s="101"/>
      <c r="Z29" s="101"/>
      <c r="AA29" s="101"/>
      <c r="AB29" s="101"/>
      <c r="AC29" s="101"/>
      <c r="AD29" s="101"/>
      <c r="AE29" s="101"/>
      <c r="AF29" s="101"/>
      <c r="AG29" s="101"/>
      <c r="AH29" s="101"/>
      <c r="AI29" s="290"/>
      <c r="AJ29" s="290"/>
      <c r="AK29" s="290"/>
      <c r="AL29" s="101"/>
      <c r="AM29" s="101"/>
      <c r="AN29" s="101"/>
      <c r="AO29" s="101"/>
      <c r="AP29" s="101"/>
      <c r="AQ29" s="101"/>
      <c r="AR29" s="101"/>
      <c r="AS29" s="101"/>
    </row>
    <row r="30" spans="1:45" s="34" customFormat="1" ht="9.6" customHeight="1" x14ac:dyDescent="0.25">
      <c r="A30" s="132"/>
      <c r="B30" s="97"/>
      <c r="C30" s="97"/>
      <c r="D30" s="97"/>
      <c r="E30" s="131"/>
      <c r="F30" s="97"/>
      <c r="G30" s="97"/>
      <c r="H30" s="97"/>
      <c r="I30" s="97"/>
      <c r="J30" s="131"/>
      <c r="K30" s="97"/>
      <c r="L30" s="97"/>
      <c r="M30" s="97"/>
      <c r="N30" s="99"/>
      <c r="O30" s="97"/>
      <c r="P30" s="99"/>
      <c r="Q30" s="99"/>
      <c r="R30" s="100"/>
      <c r="S30" s="101"/>
      <c r="T30" s="101"/>
      <c r="U30" s="101"/>
      <c r="V30" s="101"/>
      <c r="W30" s="101"/>
      <c r="X30" s="101"/>
      <c r="Y30" s="101"/>
      <c r="Z30" s="101"/>
      <c r="AA30" s="101"/>
      <c r="AB30" s="101"/>
      <c r="AC30" s="101"/>
      <c r="AD30" s="101"/>
      <c r="AE30" s="101"/>
      <c r="AF30" s="101"/>
      <c r="AG30" s="101"/>
      <c r="AH30" s="101"/>
      <c r="AI30" s="290"/>
      <c r="AJ30" s="290"/>
      <c r="AK30" s="290"/>
      <c r="AL30" s="101"/>
      <c r="AM30" s="101"/>
      <c r="AN30" s="101"/>
      <c r="AO30" s="101"/>
      <c r="AP30" s="101"/>
      <c r="AQ30" s="101"/>
      <c r="AR30" s="101"/>
      <c r="AS30" s="101"/>
    </row>
    <row r="31" spans="1:45" s="34" customFormat="1" ht="9.6" customHeight="1" x14ac:dyDescent="0.25">
      <c r="A31" s="132"/>
      <c r="B31" s="131"/>
      <c r="C31" s="131"/>
      <c r="D31" s="131"/>
      <c r="E31" s="131"/>
      <c r="F31" s="97"/>
      <c r="G31" s="97"/>
      <c r="H31" s="101"/>
      <c r="I31" s="207"/>
      <c r="J31" s="131"/>
      <c r="K31" s="97"/>
      <c r="L31" s="97"/>
      <c r="M31" s="97"/>
      <c r="N31" s="99"/>
      <c r="O31" s="99"/>
      <c r="P31" s="99"/>
      <c r="Q31" s="99"/>
      <c r="R31" s="100"/>
      <c r="S31" s="101"/>
      <c r="T31" s="101"/>
      <c r="U31" s="101"/>
      <c r="V31" s="101"/>
      <c r="W31" s="101"/>
      <c r="X31" s="101"/>
      <c r="Y31" s="101"/>
      <c r="Z31" s="101"/>
      <c r="AA31" s="101"/>
      <c r="AB31" s="101"/>
      <c r="AC31" s="101"/>
      <c r="AD31" s="101"/>
      <c r="AE31" s="101"/>
      <c r="AF31" s="101"/>
      <c r="AG31" s="101"/>
      <c r="AH31" s="101"/>
      <c r="AI31" s="290"/>
      <c r="AJ31" s="290"/>
      <c r="AK31" s="290"/>
      <c r="AL31" s="101"/>
      <c r="AM31" s="101"/>
      <c r="AN31" s="101"/>
      <c r="AO31" s="101"/>
      <c r="AP31" s="101"/>
      <c r="AQ31" s="101"/>
      <c r="AR31" s="101"/>
      <c r="AS31" s="101"/>
    </row>
    <row r="32" spans="1:45" s="34" customFormat="1" ht="9.6" customHeight="1" x14ac:dyDescent="0.25">
      <c r="A32" s="132"/>
      <c r="B32" s="97"/>
      <c r="C32" s="97"/>
      <c r="D32" s="97"/>
      <c r="E32" s="131"/>
      <c r="F32" s="97"/>
      <c r="G32" s="97"/>
      <c r="H32" s="97"/>
      <c r="I32" s="97"/>
      <c r="J32" s="131"/>
      <c r="K32" s="97"/>
      <c r="L32" s="208"/>
      <c r="M32" s="97"/>
      <c r="N32" s="99"/>
      <c r="O32" s="99"/>
      <c r="P32" s="99"/>
      <c r="Q32" s="99"/>
      <c r="R32" s="100"/>
      <c r="S32" s="101"/>
      <c r="T32" s="101"/>
      <c r="U32" s="101"/>
      <c r="V32" s="101"/>
      <c r="W32" s="101"/>
      <c r="X32" s="101"/>
      <c r="Y32" s="101"/>
      <c r="Z32" s="101"/>
      <c r="AA32" s="101"/>
      <c r="AB32" s="101"/>
      <c r="AC32" s="101"/>
      <c r="AD32" s="101"/>
      <c r="AE32" s="101"/>
      <c r="AF32" s="101"/>
      <c r="AG32" s="101"/>
      <c r="AH32" s="101"/>
      <c r="AI32" s="290"/>
      <c r="AJ32" s="290"/>
      <c r="AK32" s="290"/>
      <c r="AL32" s="101"/>
      <c r="AM32" s="101"/>
      <c r="AN32" s="101"/>
      <c r="AO32" s="101"/>
      <c r="AP32" s="101"/>
      <c r="AQ32" s="101"/>
      <c r="AR32" s="101"/>
      <c r="AS32" s="101"/>
    </row>
    <row r="33" spans="1:45" s="34" customFormat="1" ht="9.6" customHeight="1" x14ac:dyDescent="0.25">
      <c r="A33" s="132"/>
      <c r="B33" s="131"/>
      <c r="C33" s="131"/>
      <c r="D33" s="131"/>
      <c r="E33" s="131"/>
      <c r="F33" s="97"/>
      <c r="G33" s="97"/>
      <c r="H33" s="101"/>
      <c r="I33" s="97"/>
      <c r="J33" s="131"/>
      <c r="K33" s="207"/>
      <c r="L33" s="131"/>
      <c r="M33" s="97"/>
      <c r="N33" s="99"/>
      <c r="O33" s="99"/>
      <c r="P33" s="99"/>
      <c r="Q33" s="99"/>
      <c r="R33" s="100"/>
      <c r="S33" s="101"/>
      <c r="T33" s="101"/>
      <c r="U33" s="101"/>
      <c r="V33" s="101"/>
      <c r="W33" s="101"/>
      <c r="X33" s="101"/>
      <c r="Y33" s="101"/>
      <c r="Z33" s="101"/>
      <c r="AA33" s="101"/>
      <c r="AB33" s="101"/>
      <c r="AC33" s="101"/>
      <c r="AD33" s="101"/>
      <c r="AE33" s="101"/>
      <c r="AF33" s="101"/>
      <c r="AG33" s="101"/>
      <c r="AH33" s="101"/>
      <c r="AI33" s="290"/>
      <c r="AJ33" s="290"/>
      <c r="AK33" s="290"/>
      <c r="AL33" s="101"/>
      <c r="AM33" s="101"/>
      <c r="AN33" s="101"/>
      <c r="AO33" s="101"/>
      <c r="AP33" s="101"/>
      <c r="AQ33" s="101"/>
      <c r="AR33" s="101"/>
      <c r="AS33" s="101"/>
    </row>
    <row r="34" spans="1:45" s="34" customFormat="1" ht="9.6" customHeight="1" x14ac:dyDescent="0.25">
      <c r="A34" s="132"/>
      <c r="B34" s="97"/>
      <c r="C34" s="97"/>
      <c r="D34" s="97"/>
      <c r="E34" s="131"/>
      <c r="F34" s="97"/>
      <c r="G34" s="97"/>
      <c r="H34" s="97"/>
      <c r="I34" s="97"/>
      <c r="J34" s="131"/>
      <c r="K34" s="97"/>
      <c r="L34" s="97"/>
      <c r="M34" s="97"/>
      <c r="N34" s="99"/>
      <c r="O34" s="99"/>
      <c r="P34" s="99"/>
      <c r="Q34" s="99"/>
      <c r="R34" s="100"/>
      <c r="S34" s="101"/>
      <c r="T34" s="101"/>
      <c r="U34" s="101"/>
      <c r="V34" s="101"/>
      <c r="W34" s="101"/>
      <c r="X34" s="101"/>
      <c r="Y34" s="101"/>
      <c r="Z34" s="101"/>
      <c r="AA34" s="101"/>
      <c r="AB34" s="101"/>
      <c r="AC34" s="101"/>
      <c r="AD34" s="101"/>
      <c r="AE34" s="101"/>
      <c r="AF34" s="101"/>
      <c r="AG34" s="101"/>
      <c r="AH34" s="101"/>
      <c r="AI34" s="290"/>
      <c r="AJ34" s="290"/>
      <c r="AK34" s="290"/>
      <c r="AL34" s="101"/>
      <c r="AM34" s="101"/>
      <c r="AN34" s="101"/>
      <c r="AO34" s="101"/>
      <c r="AP34" s="101"/>
      <c r="AQ34" s="101"/>
      <c r="AR34" s="101"/>
      <c r="AS34" s="101"/>
    </row>
    <row r="35" spans="1:45" s="34" customFormat="1" ht="9.6" customHeight="1" x14ac:dyDescent="0.25">
      <c r="A35" s="132"/>
      <c r="B35" s="131"/>
      <c r="C35" s="131"/>
      <c r="D35" s="131"/>
      <c r="E35" s="131"/>
      <c r="F35" s="97"/>
      <c r="G35" s="97"/>
      <c r="H35" s="101"/>
      <c r="I35" s="207"/>
      <c r="J35" s="131"/>
      <c r="K35" s="97"/>
      <c r="L35" s="97"/>
      <c r="M35" s="97"/>
      <c r="N35" s="99"/>
      <c r="O35" s="99"/>
      <c r="P35" s="99"/>
      <c r="Q35" s="99"/>
      <c r="R35" s="100"/>
      <c r="S35" s="101"/>
      <c r="T35" s="101"/>
      <c r="U35" s="101"/>
      <c r="V35" s="101"/>
      <c r="W35" s="101"/>
      <c r="X35" s="101"/>
      <c r="Y35" s="101"/>
      <c r="Z35" s="101"/>
      <c r="AA35" s="101"/>
      <c r="AB35" s="101"/>
      <c r="AC35" s="101"/>
      <c r="AD35" s="101"/>
      <c r="AE35" s="101"/>
      <c r="AF35" s="101"/>
      <c r="AG35" s="101"/>
      <c r="AH35" s="101"/>
      <c r="AI35" s="290"/>
      <c r="AJ35" s="290"/>
      <c r="AK35" s="290"/>
      <c r="AL35" s="101"/>
      <c r="AM35" s="101"/>
      <c r="AN35" s="101"/>
      <c r="AO35" s="101"/>
      <c r="AP35" s="101"/>
      <c r="AQ35" s="101"/>
      <c r="AR35" s="101"/>
      <c r="AS35" s="101"/>
    </row>
    <row r="36" spans="1:45" s="34" customFormat="1" ht="9.6" customHeight="1" x14ac:dyDescent="0.25">
      <c r="A36" s="217"/>
      <c r="B36" s="97"/>
      <c r="C36" s="97"/>
      <c r="D36" s="97"/>
      <c r="E36" s="131"/>
      <c r="F36" s="97"/>
      <c r="G36" s="97"/>
      <c r="H36" s="97"/>
      <c r="I36" s="97"/>
      <c r="J36" s="131"/>
      <c r="K36" s="97"/>
      <c r="L36" s="97"/>
      <c r="M36" s="97"/>
      <c r="N36" s="97"/>
      <c r="O36" s="97"/>
      <c r="P36" s="97"/>
      <c r="Q36" s="99"/>
      <c r="R36" s="100"/>
      <c r="S36" s="101"/>
      <c r="T36" s="101"/>
      <c r="U36" s="101"/>
      <c r="V36" s="101"/>
      <c r="W36" s="101"/>
      <c r="X36" s="101"/>
      <c r="Y36" s="101"/>
      <c r="Z36" s="101"/>
      <c r="AA36" s="101"/>
      <c r="AB36" s="101"/>
      <c r="AC36" s="101"/>
      <c r="AD36" s="101"/>
      <c r="AE36" s="101"/>
      <c r="AF36" s="101"/>
      <c r="AG36" s="101"/>
      <c r="AH36" s="101"/>
      <c r="AI36" s="290"/>
      <c r="AJ36" s="290"/>
      <c r="AK36" s="290"/>
      <c r="AL36" s="101"/>
      <c r="AM36" s="101"/>
      <c r="AN36" s="101"/>
      <c r="AO36" s="101"/>
      <c r="AP36" s="101"/>
      <c r="AQ36" s="101"/>
      <c r="AR36" s="101"/>
      <c r="AS36" s="101"/>
    </row>
    <row r="37" spans="1:45" s="34" customFormat="1" ht="9.6" customHeight="1" x14ac:dyDescent="0.25">
      <c r="A37" s="132"/>
      <c r="B37" s="131"/>
      <c r="C37" s="131"/>
      <c r="D37" s="131"/>
      <c r="E37" s="131"/>
      <c r="F37" s="203"/>
      <c r="G37" s="203"/>
      <c r="H37" s="206"/>
      <c r="I37" s="187"/>
      <c r="J37" s="196"/>
      <c r="K37" s="187"/>
      <c r="L37" s="187"/>
      <c r="M37" s="187"/>
      <c r="N37" s="198"/>
      <c r="O37" s="198"/>
      <c r="P37" s="198"/>
      <c r="Q37" s="99"/>
      <c r="R37" s="100"/>
      <c r="S37" s="101"/>
      <c r="T37" s="101"/>
      <c r="U37" s="101"/>
      <c r="V37" s="101"/>
      <c r="W37" s="101"/>
      <c r="X37" s="101"/>
      <c r="Y37" s="101"/>
      <c r="Z37" s="101"/>
      <c r="AA37" s="101"/>
      <c r="AB37" s="101"/>
      <c r="AC37" s="101"/>
      <c r="AD37" s="101"/>
      <c r="AE37" s="101"/>
      <c r="AF37" s="101"/>
      <c r="AG37" s="101"/>
      <c r="AH37" s="101"/>
      <c r="AI37" s="290"/>
      <c r="AJ37" s="290"/>
      <c r="AK37" s="290"/>
      <c r="AL37" s="101"/>
      <c r="AM37" s="101"/>
      <c r="AN37" s="101"/>
      <c r="AO37" s="101"/>
      <c r="AP37" s="101"/>
      <c r="AQ37" s="101"/>
      <c r="AR37" s="101"/>
      <c r="AS37" s="101"/>
    </row>
    <row r="38" spans="1:45" s="34" customFormat="1" ht="9.6" customHeight="1" x14ac:dyDescent="0.25">
      <c r="A38" s="217"/>
      <c r="B38" s="97"/>
      <c r="C38" s="97"/>
      <c r="D38" s="97"/>
      <c r="E38" s="131"/>
      <c r="F38" s="97"/>
      <c r="G38" s="97"/>
      <c r="H38" s="97"/>
      <c r="I38" s="97"/>
      <c r="J38" s="131"/>
      <c r="K38" s="97"/>
      <c r="L38" s="97"/>
      <c r="M38" s="97"/>
      <c r="N38" s="99"/>
      <c r="O38" s="99"/>
      <c r="P38" s="99"/>
      <c r="Q38" s="99"/>
      <c r="R38" s="100"/>
      <c r="S38" s="101"/>
      <c r="T38" s="101"/>
      <c r="U38" s="101"/>
      <c r="V38" s="101"/>
      <c r="W38" s="101"/>
      <c r="X38" s="101"/>
      <c r="Y38" s="101"/>
      <c r="Z38" s="101"/>
      <c r="AA38" s="101"/>
      <c r="AB38" s="101"/>
      <c r="AC38" s="101"/>
      <c r="AD38" s="101"/>
      <c r="AE38" s="101"/>
      <c r="AF38" s="101"/>
      <c r="AG38" s="101"/>
      <c r="AH38" s="101"/>
      <c r="AI38" s="290"/>
      <c r="AJ38" s="290"/>
      <c r="AK38" s="290"/>
      <c r="AL38" s="101"/>
      <c r="AM38" s="101"/>
      <c r="AN38" s="101"/>
      <c r="AO38" s="101"/>
      <c r="AP38" s="101"/>
      <c r="AQ38" s="101"/>
      <c r="AR38" s="101"/>
      <c r="AS38" s="101"/>
    </row>
    <row r="39" spans="1:45" s="34" customFormat="1" ht="9.6" customHeight="1" x14ac:dyDescent="0.25">
      <c r="A39" s="132"/>
      <c r="B39" s="131"/>
      <c r="C39" s="131"/>
      <c r="D39" s="131"/>
      <c r="E39" s="131"/>
      <c r="F39" s="97"/>
      <c r="G39" s="97"/>
      <c r="H39" s="101"/>
      <c r="I39" s="207"/>
      <c r="J39" s="131"/>
      <c r="K39" s="97"/>
      <c r="L39" s="97"/>
      <c r="M39" s="97"/>
      <c r="N39" s="99"/>
      <c r="O39" s="99"/>
      <c r="P39" s="99"/>
      <c r="Q39" s="99"/>
      <c r="R39" s="100"/>
      <c r="S39" s="101"/>
      <c r="T39" s="101"/>
      <c r="U39" s="101"/>
      <c r="V39" s="101"/>
      <c r="W39" s="101"/>
      <c r="X39" s="101"/>
      <c r="Y39" s="101"/>
      <c r="Z39" s="101"/>
      <c r="AA39" s="101"/>
      <c r="AB39" s="101"/>
      <c r="AC39" s="101"/>
      <c r="AD39" s="101"/>
      <c r="AE39" s="101"/>
      <c r="AF39" s="101"/>
      <c r="AG39" s="101"/>
      <c r="AH39" s="101"/>
      <c r="AI39" s="290"/>
      <c r="AJ39" s="290"/>
      <c r="AK39" s="290"/>
      <c r="AL39" s="101"/>
      <c r="AM39" s="101"/>
      <c r="AN39" s="101"/>
      <c r="AO39" s="101"/>
      <c r="AP39" s="101"/>
      <c r="AQ39" s="101"/>
      <c r="AR39" s="101"/>
      <c r="AS39" s="101"/>
    </row>
    <row r="40" spans="1:45" s="34" customFormat="1" ht="9.6" customHeight="1" x14ac:dyDescent="0.25">
      <c r="A40" s="132"/>
      <c r="B40" s="97"/>
      <c r="C40" s="97"/>
      <c r="D40" s="97"/>
      <c r="E40" s="131"/>
      <c r="F40" s="97"/>
      <c r="G40" s="97"/>
      <c r="H40" s="97"/>
      <c r="I40" s="97"/>
      <c r="J40" s="131"/>
      <c r="K40" s="97"/>
      <c r="L40" s="208"/>
      <c r="M40" s="97"/>
      <c r="N40" s="99"/>
      <c r="O40" s="99"/>
      <c r="P40" s="99"/>
      <c r="Q40" s="99"/>
      <c r="R40" s="100"/>
      <c r="S40" s="101"/>
      <c r="T40" s="101"/>
      <c r="U40" s="101"/>
      <c r="V40" s="101"/>
      <c r="W40" s="101"/>
      <c r="X40" s="101"/>
      <c r="Y40" s="101"/>
      <c r="Z40" s="101"/>
      <c r="AA40" s="101"/>
      <c r="AB40" s="101"/>
      <c r="AC40" s="101"/>
      <c r="AD40" s="101"/>
      <c r="AE40" s="101"/>
      <c r="AF40" s="101"/>
      <c r="AG40" s="101"/>
      <c r="AH40" s="101"/>
      <c r="AI40" s="290"/>
      <c r="AJ40" s="290"/>
      <c r="AK40" s="290"/>
      <c r="AL40" s="101"/>
      <c r="AM40" s="101"/>
      <c r="AN40" s="101"/>
      <c r="AO40" s="101"/>
      <c r="AP40" s="101"/>
      <c r="AQ40" s="101"/>
      <c r="AR40" s="101"/>
      <c r="AS40" s="101"/>
    </row>
    <row r="41" spans="1:45" s="34" customFormat="1" ht="9.6" customHeight="1" x14ac:dyDescent="0.25">
      <c r="A41" s="132"/>
      <c r="B41" s="131"/>
      <c r="C41" s="131"/>
      <c r="D41" s="131"/>
      <c r="E41" s="131"/>
      <c r="F41" s="97"/>
      <c r="G41" s="97"/>
      <c r="H41" s="101"/>
      <c r="I41" s="97"/>
      <c r="J41" s="131"/>
      <c r="K41" s="207"/>
      <c r="L41" s="131"/>
      <c r="M41" s="97"/>
      <c r="N41" s="99"/>
      <c r="O41" s="99"/>
      <c r="P41" s="99"/>
      <c r="Q41" s="99"/>
      <c r="R41" s="100"/>
      <c r="S41" s="101"/>
      <c r="T41" s="101"/>
      <c r="U41" s="101"/>
      <c r="V41" s="101"/>
      <c r="W41" s="101"/>
      <c r="X41" s="101"/>
      <c r="Y41" s="101"/>
      <c r="Z41" s="101"/>
      <c r="AA41" s="101"/>
      <c r="AB41" s="101"/>
      <c r="AC41" s="101"/>
      <c r="AD41" s="101"/>
      <c r="AE41" s="101"/>
      <c r="AF41" s="101"/>
      <c r="AG41" s="101"/>
      <c r="AH41" s="101"/>
      <c r="AI41" s="290"/>
      <c r="AJ41" s="290"/>
      <c r="AK41" s="290"/>
      <c r="AL41" s="101"/>
      <c r="AM41" s="101"/>
      <c r="AN41" s="101"/>
      <c r="AO41" s="101"/>
      <c r="AP41" s="101"/>
      <c r="AQ41" s="101"/>
      <c r="AR41" s="101"/>
      <c r="AS41" s="101"/>
    </row>
    <row r="42" spans="1:45" s="34" customFormat="1" ht="9.6" customHeight="1" x14ac:dyDescent="0.25">
      <c r="A42" s="132"/>
      <c r="B42" s="97"/>
      <c r="C42" s="97"/>
      <c r="D42" s="97"/>
      <c r="E42" s="131"/>
      <c r="F42" s="97"/>
      <c r="G42" s="97"/>
      <c r="H42" s="97"/>
      <c r="I42" s="97"/>
      <c r="J42" s="131"/>
      <c r="K42" s="97"/>
      <c r="L42" s="97"/>
      <c r="M42" s="97"/>
      <c r="N42" s="99"/>
      <c r="O42" s="99"/>
      <c r="P42" s="99"/>
      <c r="Q42" s="99"/>
      <c r="R42" s="100"/>
      <c r="S42" s="105"/>
      <c r="T42" s="101"/>
      <c r="U42" s="101"/>
      <c r="V42" s="101"/>
      <c r="W42" s="101"/>
      <c r="X42" s="101"/>
      <c r="Y42" s="101"/>
      <c r="Z42" s="101"/>
      <c r="AA42" s="101"/>
      <c r="AB42" s="101"/>
      <c r="AC42" s="101"/>
      <c r="AD42" s="101"/>
      <c r="AE42" s="101"/>
      <c r="AF42" s="101"/>
      <c r="AG42" s="101"/>
      <c r="AH42" s="101"/>
      <c r="AI42" s="290"/>
      <c r="AJ42" s="290"/>
      <c r="AK42" s="290"/>
      <c r="AL42" s="101"/>
      <c r="AM42" s="101"/>
      <c r="AN42" s="101"/>
      <c r="AO42" s="101"/>
      <c r="AP42" s="101"/>
      <c r="AQ42" s="101"/>
      <c r="AR42" s="101"/>
      <c r="AS42" s="101"/>
    </row>
    <row r="43" spans="1:45" s="34" customFormat="1" ht="9.6" customHeight="1" x14ac:dyDescent="0.25">
      <c r="A43" s="132"/>
      <c r="B43" s="131"/>
      <c r="C43" s="131"/>
      <c r="D43" s="131"/>
      <c r="E43" s="131"/>
      <c r="F43" s="97"/>
      <c r="G43" s="97"/>
      <c r="H43" s="101"/>
      <c r="I43" s="207"/>
      <c r="J43" s="131"/>
      <c r="K43" s="97"/>
      <c r="L43" s="97"/>
      <c r="M43" s="97"/>
      <c r="N43" s="99"/>
      <c r="O43" s="99"/>
      <c r="P43" s="99"/>
      <c r="Q43" s="99"/>
      <c r="R43" s="100"/>
      <c r="S43" s="101"/>
      <c r="T43" s="101"/>
      <c r="U43" s="101"/>
      <c r="V43" s="101"/>
      <c r="W43" s="101"/>
      <c r="X43" s="101"/>
      <c r="Y43" s="101"/>
      <c r="Z43" s="101"/>
      <c r="AA43" s="101"/>
      <c r="AB43" s="101"/>
      <c r="AC43" s="101"/>
      <c r="AD43" s="101"/>
      <c r="AE43" s="101"/>
      <c r="AF43" s="101"/>
      <c r="AG43" s="101"/>
      <c r="AH43" s="101"/>
      <c r="AI43" s="290"/>
      <c r="AJ43" s="290"/>
      <c r="AK43" s="290"/>
      <c r="AL43" s="101"/>
      <c r="AM43" s="101"/>
      <c r="AN43" s="101"/>
      <c r="AO43" s="101"/>
      <c r="AP43" s="101"/>
      <c r="AQ43" s="101"/>
      <c r="AR43" s="101"/>
      <c r="AS43" s="101"/>
    </row>
    <row r="44" spans="1:45" s="34" customFormat="1" ht="9.6" customHeight="1" x14ac:dyDescent="0.25">
      <c r="A44" s="132"/>
      <c r="B44" s="97"/>
      <c r="C44" s="97"/>
      <c r="D44" s="97"/>
      <c r="E44" s="131"/>
      <c r="F44" s="97"/>
      <c r="G44" s="97"/>
      <c r="H44" s="97"/>
      <c r="I44" s="97"/>
      <c r="J44" s="131"/>
      <c r="K44" s="97"/>
      <c r="L44" s="97"/>
      <c r="M44" s="97"/>
      <c r="N44" s="99"/>
      <c r="O44" s="99"/>
      <c r="P44" s="99"/>
      <c r="Q44" s="99"/>
      <c r="R44" s="100"/>
      <c r="S44" s="101"/>
      <c r="T44" s="101"/>
      <c r="U44" s="101"/>
      <c r="V44" s="101"/>
      <c r="W44" s="101"/>
      <c r="X44" s="101"/>
      <c r="Y44" s="101"/>
      <c r="Z44" s="101"/>
      <c r="AA44" s="101"/>
      <c r="AB44" s="101"/>
      <c r="AC44" s="101"/>
      <c r="AD44" s="101"/>
      <c r="AE44" s="101"/>
      <c r="AF44" s="101"/>
      <c r="AG44" s="101"/>
      <c r="AH44" s="101"/>
      <c r="AI44" s="290"/>
      <c r="AJ44" s="290"/>
      <c r="AK44" s="290"/>
      <c r="AL44" s="101"/>
      <c r="AM44" s="101"/>
      <c r="AN44" s="101"/>
      <c r="AO44" s="101"/>
      <c r="AP44" s="101"/>
      <c r="AQ44" s="101"/>
      <c r="AR44" s="101"/>
      <c r="AS44" s="101"/>
    </row>
    <row r="45" spans="1:45" s="34" customFormat="1" ht="9.6" customHeight="1" x14ac:dyDescent="0.25">
      <c r="A45" s="132"/>
      <c r="B45" s="131"/>
      <c r="C45" s="131"/>
      <c r="D45" s="131"/>
      <c r="E45" s="131"/>
      <c r="F45" s="97"/>
      <c r="G45" s="97"/>
      <c r="H45" s="101"/>
      <c r="I45" s="97"/>
      <c r="J45" s="131"/>
      <c r="K45" s="97"/>
      <c r="L45" s="97"/>
      <c r="M45" s="207"/>
      <c r="N45" s="131"/>
      <c r="O45" s="97"/>
      <c r="P45" s="99"/>
      <c r="Q45" s="99"/>
      <c r="R45" s="100"/>
      <c r="S45" s="101"/>
      <c r="T45" s="101"/>
      <c r="U45" s="101"/>
      <c r="V45" s="101"/>
      <c r="W45" s="101"/>
      <c r="X45" s="101"/>
      <c r="Y45" s="101"/>
      <c r="Z45" s="101"/>
      <c r="AA45" s="101"/>
      <c r="AB45" s="101"/>
      <c r="AC45" s="101"/>
      <c r="AD45" s="101"/>
      <c r="AE45" s="101"/>
      <c r="AF45" s="101"/>
      <c r="AG45" s="101"/>
      <c r="AH45" s="101"/>
      <c r="AI45" s="290"/>
      <c r="AJ45" s="290"/>
      <c r="AK45" s="290"/>
      <c r="AL45" s="101"/>
      <c r="AM45" s="101"/>
      <c r="AN45" s="101"/>
      <c r="AO45" s="101"/>
      <c r="AP45" s="101"/>
      <c r="AQ45" s="101"/>
      <c r="AR45" s="101"/>
      <c r="AS45" s="101"/>
    </row>
    <row r="46" spans="1:45" s="34" customFormat="1" ht="9.6" customHeight="1" x14ac:dyDescent="0.25">
      <c r="A46" s="132"/>
      <c r="B46" s="97"/>
      <c r="C46" s="97"/>
      <c r="D46" s="97"/>
      <c r="E46" s="131"/>
      <c r="F46" s="97"/>
      <c r="G46" s="97"/>
      <c r="H46" s="97"/>
      <c r="I46" s="97"/>
      <c r="J46" s="131"/>
      <c r="K46" s="97"/>
      <c r="L46" s="97"/>
      <c r="M46" s="97"/>
      <c r="N46" s="99"/>
      <c r="O46" s="97"/>
      <c r="P46" s="99"/>
      <c r="Q46" s="99"/>
      <c r="R46" s="100"/>
      <c r="S46" s="101"/>
      <c r="T46" s="101"/>
      <c r="U46" s="101"/>
      <c r="V46" s="101"/>
      <c r="W46" s="101"/>
      <c r="X46" s="101"/>
      <c r="Y46" s="101"/>
      <c r="Z46" s="101"/>
      <c r="AA46" s="101"/>
      <c r="AB46" s="101"/>
      <c r="AC46" s="101"/>
      <c r="AD46" s="101"/>
      <c r="AE46" s="101"/>
      <c r="AF46" s="101"/>
      <c r="AG46" s="101"/>
      <c r="AH46" s="101"/>
      <c r="AI46" s="290"/>
      <c r="AJ46" s="290"/>
      <c r="AK46" s="290"/>
      <c r="AL46" s="101"/>
      <c r="AM46" s="101"/>
      <c r="AN46" s="101"/>
      <c r="AO46" s="101"/>
      <c r="AP46" s="101"/>
      <c r="AQ46" s="101"/>
      <c r="AR46" s="101"/>
      <c r="AS46" s="101"/>
    </row>
    <row r="47" spans="1:45" s="34" customFormat="1" ht="9.6" customHeight="1" x14ac:dyDescent="0.25">
      <c r="A47" s="132"/>
      <c r="B47" s="131"/>
      <c r="C47" s="131"/>
      <c r="D47" s="131"/>
      <c r="E47" s="131"/>
      <c r="F47" s="97"/>
      <c r="G47" s="97"/>
      <c r="H47" s="101"/>
      <c r="I47" s="207"/>
      <c r="J47" s="131"/>
      <c r="K47" s="97"/>
      <c r="L47" s="97"/>
      <c r="M47" s="97"/>
      <c r="N47" s="99"/>
      <c r="O47" s="99"/>
      <c r="P47" s="99"/>
      <c r="Q47" s="99"/>
      <c r="R47" s="100"/>
      <c r="S47" s="101"/>
      <c r="T47" s="101"/>
      <c r="U47" s="101"/>
      <c r="V47" s="101"/>
      <c r="W47" s="101"/>
      <c r="X47" s="101"/>
      <c r="Y47" s="101"/>
      <c r="Z47" s="101"/>
      <c r="AA47" s="101"/>
      <c r="AB47" s="101"/>
      <c r="AC47" s="101"/>
      <c r="AD47" s="101"/>
      <c r="AE47" s="101"/>
      <c r="AF47" s="101"/>
      <c r="AG47" s="101"/>
      <c r="AH47" s="101"/>
      <c r="AI47" s="290"/>
      <c r="AJ47" s="290"/>
      <c r="AK47" s="290"/>
      <c r="AL47" s="101"/>
      <c r="AM47" s="101"/>
      <c r="AN47" s="101"/>
      <c r="AO47" s="101"/>
      <c r="AP47" s="101"/>
      <c r="AQ47" s="101"/>
      <c r="AR47" s="101"/>
      <c r="AS47" s="101"/>
    </row>
    <row r="48" spans="1:45" s="34" customFormat="1" ht="9.6" customHeight="1" x14ac:dyDescent="0.25">
      <c r="A48" s="132"/>
      <c r="B48" s="97"/>
      <c r="C48" s="97"/>
      <c r="D48" s="97"/>
      <c r="E48" s="131"/>
      <c r="F48" s="97"/>
      <c r="G48" s="97"/>
      <c r="H48" s="97"/>
      <c r="I48" s="97"/>
      <c r="J48" s="131"/>
      <c r="K48" s="97"/>
      <c r="L48" s="208"/>
      <c r="M48" s="97"/>
      <c r="N48" s="99"/>
      <c r="O48" s="99"/>
      <c r="P48" s="99"/>
      <c r="Q48" s="99"/>
      <c r="R48" s="100"/>
      <c r="S48" s="101"/>
      <c r="T48" s="101"/>
      <c r="U48" s="101"/>
      <c r="V48" s="101"/>
      <c r="W48" s="101"/>
      <c r="X48" s="101"/>
      <c r="Y48" s="101"/>
      <c r="Z48" s="101"/>
      <c r="AA48" s="101"/>
      <c r="AB48" s="101"/>
      <c r="AC48" s="101"/>
      <c r="AD48" s="101"/>
      <c r="AE48" s="101"/>
      <c r="AF48" s="101"/>
      <c r="AG48" s="101"/>
      <c r="AH48" s="101"/>
      <c r="AI48" s="290"/>
      <c r="AJ48" s="290"/>
      <c r="AK48" s="290"/>
      <c r="AL48" s="101"/>
      <c r="AM48" s="101"/>
      <c r="AN48" s="101"/>
      <c r="AO48" s="101"/>
      <c r="AP48" s="101"/>
      <c r="AQ48" s="101"/>
      <c r="AR48" s="101"/>
      <c r="AS48" s="101"/>
    </row>
    <row r="49" spans="1:45" s="34" customFormat="1" ht="9.6" customHeight="1" x14ac:dyDescent="0.25">
      <c r="A49" s="132"/>
      <c r="B49" s="131"/>
      <c r="C49" s="131"/>
      <c r="D49" s="131"/>
      <c r="E49" s="131"/>
      <c r="F49" s="97"/>
      <c r="G49" s="97"/>
      <c r="H49" s="101"/>
      <c r="I49" s="97"/>
      <c r="J49" s="131"/>
      <c r="K49" s="207"/>
      <c r="L49" s="131"/>
      <c r="M49" s="97"/>
      <c r="N49" s="99"/>
      <c r="O49" s="99"/>
      <c r="P49" s="99"/>
      <c r="Q49" s="99"/>
      <c r="R49" s="100"/>
      <c r="S49" s="101"/>
      <c r="T49" s="101"/>
      <c r="U49" s="101"/>
      <c r="V49" s="101"/>
      <c r="W49" s="101"/>
      <c r="X49" s="101"/>
      <c r="Y49" s="101"/>
      <c r="Z49" s="101"/>
      <c r="AA49" s="101"/>
      <c r="AB49" s="101"/>
      <c r="AC49" s="101"/>
      <c r="AD49" s="101"/>
      <c r="AE49" s="101"/>
      <c r="AF49" s="101"/>
      <c r="AG49" s="101"/>
      <c r="AH49" s="101"/>
      <c r="AI49" s="290"/>
      <c r="AJ49" s="290"/>
      <c r="AK49" s="290"/>
      <c r="AL49" s="101"/>
      <c r="AM49" s="101"/>
      <c r="AN49" s="101"/>
      <c r="AO49" s="101"/>
      <c r="AP49" s="101"/>
      <c r="AQ49" s="101"/>
      <c r="AR49" s="101"/>
      <c r="AS49" s="101"/>
    </row>
    <row r="50" spans="1:45" s="34" customFormat="1" ht="9.6" customHeight="1" x14ac:dyDescent="0.25">
      <c r="A50" s="132"/>
      <c r="B50" s="97"/>
      <c r="C50" s="97"/>
      <c r="D50" s="97"/>
      <c r="E50" s="131"/>
      <c r="F50" s="97"/>
      <c r="G50" s="97"/>
      <c r="H50" s="97"/>
      <c r="I50" s="97"/>
      <c r="J50" s="131"/>
      <c r="K50" s="97"/>
      <c r="L50" s="97"/>
      <c r="M50" s="97"/>
      <c r="N50" s="99"/>
      <c r="O50" s="99"/>
      <c r="P50" s="99"/>
      <c r="Q50" s="99"/>
      <c r="R50" s="100"/>
      <c r="S50" s="101"/>
      <c r="T50" s="101"/>
      <c r="U50" s="101"/>
      <c r="V50" s="101"/>
      <c r="W50" s="101"/>
      <c r="X50" s="101"/>
      <c r="Y50" s="101"/>
      <c r="Z50" s="101"/>
      <c r="AA50" s="101"/>
      <c r="AB50" s="101"/>
      <c r="AC50" s="101"/>
      <c r="AD50" s="101"/>
      <c r="AE50" s="101"/>
      <c r="AF50" s="101"/>
      <c r="AG50" s="101"/>
      <c r="AH50" s="101"/>
      <c r="AI50" s="290"/>
      <c r="AJ50" s="290"/>
      <c r="AK50" s="290"/>
      <c r="AL50" s="101"/>
      <c r="AM50" s="101"/>
      <c r="AN50" s="101"/>
      <c r="AO50" s="101"/>
      <c r="AP50" s="101"/>
      <c r="AQ50" s="101"/>
      <c r="AR50" s="101"/>
      <c r="AS50" s="101"/>
    </row>
    <row r="51" spans="1:45" s="34" customFormat="1" ht="9.6" customHeight="1" x14ac:dyDescent="0.25">
      <c r="A51" s="132"/>
      <c r="B51" s="131"/>
      <c r="C51" s="131"/>
      <c r="D51" s="131"/>
      <c r="E51" s="131"/>
      <c r="F51" s="97"/>
      <c r="G51" s="97"/>
      <c r="H51" s="101"/>
      <c r="I51" s="207"/>
      <c r="J51" s="131"/>
      <c r="K51" s="97"/>
      <c r="L51" s="97"/>
      <c r="M51" s="97"/>
      <c r="N51" s="99"/>
      <c r="O51" s="99"/>
      <c r="P51" s="99"/>
      <c r="Q51" s="99"/>
      <c r="R51" s="100"/>
      <c r="S51" s="101"/>
      <c r="T51" s="101"/>
      <c r="U51" s="101"/>
      <c r="V51" s="101"/>
      <c r="W51" s="101"/>
      <c r="X51" s="101"/>
      <c r="Y51" s="101"/>
      <c r="Z51" s="101"/>
      <c r="AA51" s="101"/>
      <c r="AB51" s="101"/>
      <c r="AC51" s="101"/>
      <c r="AD51" s="101"/>
      <c r="AE51" s="101"/>
      <c r="AF51" s="101"/>
      <c r="AG51" s="101"/>
      <c r="AH51" s="101"/>
      <c r="AI51" s="290"/>
      <c r="AJ51" s="290"/>
      <c r="AK51" s="290"/>
      <c r="AL51" s="101"/>
      <c r="AM51" s="101"/>
      <c r="AN51" s="101"/>
      <c r="AO51" s="101"/>
      <c r="AP51" s="101"/>
      <c r="AQ51" s="101"/>
      <c r="AR51" s="101"/>
      <c r="AS51" s="101"/>
    </row>
    <row r="52" spans="1:45" s="34" customFormat="1" ht="9.6" customHeight="1" x14ac:dyDescent="0.25">
      <c r="A52" s="217"/>
      <c r="B52" s="97"/>
      <c r="C52" s="97"/>
      <c r="D52" s="97"/>
      <c r="E52" s="131"/>
      <c r="F52" s="302"/>
      <c r="G52" s="302"/>
      <c r="H52" s="302"/>
      <c r="I52" s="302"/>
      <c r="J52" s="131"/>
      <c r="K52" s="97"/>
      <c r="L52" s="97"/>
      <c r="M52" s="97"/>
      <c r="N52" s="97"/>
      <c r="O52" s="97"/>
      <c r="P52" s="97"/>
      <c r="Q52" s="99"/>
      <c r="R52" s="100"/>
      <c r="S52" s="101"/>
      <c r="T52" s="101"/>
      <c r="U52" s="101"/>
      <c r="V52" s="101"/>
      <c r="W52" s="101"/>
      <c r="X52" s="101"/>
      <c r="Y52" s="101"/>
      <c r="Z52" s="101"/>
      <c r="AA52" s="101"/>
      <c r="AB52" s="101"/>
      <c r="AC52" s="101"/>
      <c r="AD52" s="101"/>
      <c r="AE52" s="101"/>
      <c r="AF52" s="101"/>
      <c r="AG52" s="101"/>
      <c r="AH52" s="101"/>
      <c r="AI52" s="290"/>
      <c r="AJ52" s="290"/>
      <c r="AK52" s="290"/>
      <c r="AL52" s="101"/>
      <c r="AM52" s="101"/>
      <c r="AN52" s="101"/>
      <c r="AO52" s="101"/>
      <c r="AP52" s="101"/>
      <c r="AQ52" s="101"/>
      <c r="AR52" s="101"/>
      <c r="AS52" s="101"/>
    </row>
    <row r="53" spans="1:45" s="2" customFormat="1" ht="6.75" customHeight="1" x14ac:dyDescent="0.25">
      <c r="A53" s="106"/>
      <c r="B53" s="106"/>
      <c r="C53" s="106"/>
      <c r="D53" s="106"/>
      <c r="E53" s="106"/>
      <c r="F53" s="303"/>
      <c r="G53" s="303"/>
      <c r="H53" s="303"/>
      <c r="I53" s="303"/>
      <c r="J53" s="107"/>
      <c r="K53" s="108"/>
      <c r="L53" s="109"/>
      <c r="M53" s="108"/>
      <c r="N53" s="109"/>
      <c r="O53" s="108"/>
      <c r="P53" s="109"/>
      <c r="Q53" s="108"/>
      <c r="R53" s="109"/>
      <c r="S53" s="110"/>
      <c r="T53" s="110"/>
      <c r="U53" s="110"/>
      <c r="V53" s="110"/>
      <c r="W53" s="110"/>
      <c r="X53" s="110"/>
      <c r="Y53" s="110"/>
      <c r="Z53" s="110"/>
      <c r="AA53" s="110"/>
      <c r="AB53" s="110"/>
      <c r="AC53" s="110"/>
      <c r="AD53" s="110"/>
      <c r="AE53" s="110"/>
      <c r="AF53" s="110"/>
      <c r="AG53" s="110"/>
      <c r="AH53" s="110"/>
      <c r="AI53" s="290"/>
      <c r="AJ53" s="290"/>
      <c r="AK53" s="290"/>
      <c r="AL53" s="110"/>
      <c r="AM53" s="110"/>
      <c r="AN53" s="110"/>
      <c r="AO53" s="110"/>
      <c r="AP53" s="110"/>
      <c r="AQ53" s="110"/>
      <c r="AR53" s="110"/>
      <c r="AS53" s="110"/>
    </row>
    <row r="54" spans="1:45" s="18" customFormat="1" ht="10.5" customHeight="1" x14ac:dyDescent="0.25">
      <c r="A54" s="111" t="s">
        <v>31</v>
      </c>
      <c r="B54" s="112"/>
      <c r="C54" s="112"/>
      <c r="D54" s="158"/>
      <c r="E54" s="113" t="s">
        <v>2</v>
      </c>
      <c r="F54" s="114" t="s">
        <v>33</v>
      </c>
      <c r="G54" s="113"/>
      <c r="H54" s="115"/>
      <c r="I54" s="116"/>
      <c r="J54" s="113" t="s">
        <v>2</v>
      </c>
      <c r="K54" s="114" t="s">
        <v>40</v>
      </c>
      <c r="L54" s="117"/>
      <c r="M54" s="114" t="s">
        <v>41</v>
      </c>
      <c r="N54" s="118"/>
      <c r="O54" s="119" t="s">
        <v>42</v>
      </c>
      <c r="P54" s="119"/>
      <c r="Q54" s="120"/>
      <c r="R54" s="121"/>
      <c r="T54" s="82"/>
      <c r="U54" s="82"/>
      <c r="V54" s="82"/>
      <c r="W54" s="82"/>
      <c r="X54" s="82"/>
      <c r="Y54" s="82"/>
      <c r="Z54" s="82"/>
      <c r="AA54" s="82"/>
      <c r="AB54" s="82"/>
      <c r="AC54" s="82"/>
      <c r="AD54" s="82"/>
      <c r="AE54" s="82"/>
      <c r="AF54" s="82"/>
      <c r="AG54" s="82"/>
      <c r="AH54" s="82"/>
      <c r="AI54" s="291"/>
      <c r="AJ54" s="291"/>
      <c r="AK54" s="291"/>
      <c r="AL54" s="82"/>
      <c r="AM54" s="82"/>
      <c r="AN54" s="82"/>
      <c r="AO54" s="82"/>
      <c r="AP54" s="82"/>
      <c r="AQ54" s="82"/>
      <c r="AR54" s="82"/>
      <c r="AS54" s="82"/>
    </row>
    <row r="55" spans="1:45" s="18" customFormat="1" ht="9" customHeight="1" x14ac:dyDescent="0.25">
      <c r="A55" s="226" t="s">
        <v>32</v>
      </c>
      <c r="B55" s="227"/>
      <c r="C55" s="228"/>
      <c r="D55" s="229"/>
      <c r="E55" s="122">
        <v>1</v>
      </c>
      <c r="F55" s="82" t="e">
        <f>IF(E55&gt;$R$62,,UPPER(VLOOKUP(E55,#REF!,2)))</f>
        <v>#REF!</v>
      </c>
      <c r="G55" s="122"/>
      <c r="H55" s="82"/>
      <c r="I55" s="81"/>
      <c r="J55" s="218" t="s">
        <v>3</v>
      </c>
      <c r="K55" s="80"/>
      <c r="L55" s="219"/>
      <c r="M55" s="80"/>
      <c r="N55" s="220"/>
      <c r="O55" s="221" t="s">
        <v>34</v>
      </c>
      <c r="P55" s="222"/>
      <c r="Q55" s="222"/>
      <c r="R55" s="220"/>
      <c r="T55" s="82"/>
      <c r="U55" s="82"/>
      <c r="V55" s="82"/>
      <c r="W55" s="82"/>
      <c r="X55" s="82"/>
      <c r="Y55" s="82"/>
      <c r="Z55" s="82"/>
      <c r="AA55" s="82"/>
      <c r="AB55" s="82"/>
      <c r="AC55" s="82"/>
      <c r="AD55" s="82"/>
      <c r="AE55" s="82"/>
      <c r="AF55" s="82"/>
      <c r="AG55" s="82"/>
      <c r="AH55" s="82"/>
      <c r="AI55" s="291"/>
      <c r="AJ55" s="291"/>
      <c r="AK55" s="291"/>
      <c r="AL55" s="82"/>
      <c r="AM55" s="82"/>
      <c r="AN55" s="82"/>
      <c r="AO55" s="82"/>
      <c r="AP55" s="82"/>
      <c r="AQ55" s="82"/>
      <c r="AR55" s="82"/>
      <c r="AS55" s="82"/>
    </row>
    <row r="56" spans="1:45" s="18" customFormat="1" ht="9" customHeight="1" x14ac:dyDescent="0.25">
      <c r="A56" s="230" t="s">
        <v>39</v>
      </c>
      <c r="B56" s="133"/>
      <c r="C56" s="231"/>
      <c r="D56" s="232"/>
      <c r="E56" s="122">
        <v>2</v>
      </c>
      <c r="F56" s="82" t="e">
        <f>IF(E56&gt;$R$62,,UPPER(VLOOKUP(E56,#REF!,2)))</f>
        <v>#REF!</v>
      </c>
      <c r="G56" s="122"/>
      <c r="H56" s="82"/>
      <c r="I56" s="81"/>
      <c r="J56" s="218" t="s">
        <v>4</v>
      </c>
      <c r="K56" s="80"/>
      <c r="L56" s="219"/>
      <c r="M56" s="80"/>
      <c r="N56" s="220"/>
      <c r="O56" s="126"/>
      <c r="P56" s="223"/>
      <c r="Q56" s="133"/>
      <c r="R56" s="224"/>
      <c r="T56" s="82"/>
      <c r="U56" s="82"/>
      <c r="V56" s="82"/>
      <c r="W56" s="82"/>
      <c r="X56" s="82"/>
      <c r="Y56" s="82"/>
      <c r="Z56" s="82"/>
      <c r="AA56" s="82"/>
      <c r="AB56" s="82"/>
      <c r="AC56" s="82"/>
      <c r="AD56" s="82"/>
      <c r="AE56" s="82"/>
      <c r="AF56" s="82"/>
      <c r="AG56" s="82"/>
      <c r="AH56" s="82"/>
      <c r="AI56" s="291"/>
      <c r="AJ56" s="291"/>
      <c r="AK56" s="291"/>
      <c r="AL56" s="82"/>
      <c r="AM56" s="82"/>
      <c r="AN56" s="82"/>
      <c r="AO56" s="82"/>
      <c r="AP56" s="82"/>
      <c r="AQ56" s="82"/>
      <c r="AR56" s="82"/>
      <c r="AS56" s="82"/>
    </row>
    <row r="57" spans="1:45" s="18" customFormat="1" ht="9" customHeight="1" x14ac:dyDescent="0.25">
      <c r="A57" s="148"/>
      <c r="B57" s="149"/>
      <c r="C57" s="156"/>
      <c r="D57" s="150"/>
      <c r="E57" s="122"/>
      <c r="F57" s="82"/>
      <c r="G57" s="122"/>
      <c r="H57" s="82"/>
      <c r="I57" s="81"/>
      <c r="J57" s="218" t="s">
        <v>5</v>
      </c>
      <c r="K57" s="80"/>
      <c r="L57" s="219"/>
      <c r="M57" s="80"/>
      <c r="N57" s="220"/>
      <c r="O57" s="221" t="s">
        <v>35</v>
      </c>
      <c r="P57" s="222"/>
      <c r="Q57" s="222"/>
      <c r="R57" s="220"/>
      <c r="T57" s="82"/>
      <c r="U57" s="82"/>
      <c r="V57" s="82"/>
      <c r="W57" s="82"/>
      <c r="X57" s="82"/>
      <c r="Y57" s="82"/>
      <c r="Z57" s="82"/>
      <c r="AA57" s="82"/>
      <c r="AB57" s="82"/>
      <c r="AC57" s="82"/>
      <c r="AD57" s="82"/>
      <c r="AE57" s="82"/>
      <c r="AF57" s="82"/>
      <c r="AG57" s="82"/>
      <c r="AH57" s="82"/>
      <c r="AI57" s="291"/>
      <c r="AJ57" s="291"/>
      <c r="AK57" s="291"/>
      <c r="AL57" s="82"/>
      <c r="AM57" s="82"/>
      <c r="AN57" s="82"/>
      <c r="AO57" s="82"/>
      <c r="AP57" s="82"/>
      <c r="AQ57" s="82"/>
      <c r="AR57" s="82"/>
      <c r="AS57" s="82"/>
    </row>
    <row r="58" spans="1:45" s="18" customFormat="1" ht="9" customHeight="1" x14ac:dyDescent="0.25">
      <c r="A58" s="124"/>
      <c r="B58" s="91"/>
      <c r="C58" s="91"/>
      <c r="D58" s="125"/>
      <c r="E58" s="122"/>
      <c r="F58" s="82"/>
      <c r="G58" s="122"/>
      <c r="H58" s="82"/>
      <c r="I58" s="81"/>
      <c r="J58" s="218" t="s">
        <v>6</v>
      </c>
      <c r="K58" s="80"/>
      <c r="L58" s="219"/>
      <c r="M58" s="80"/>
      <c r="N58" s="220"/>
      <c r="O58" s="80"/>
      <c r="P58" s="219"/>
      <c r="Q58" s="80"/>
      <c r="R58" s="220"/>
      <c r="T58" s="82"/>
      <c r="U58" s="82"/>
      <c r="V58" s="82"/>
      <c r="W58" s="82"/>
      <c r="X58" s="82"/>
      <c r="Y58" s="82"/>
      <c r="Z58" s="82"/>
      <c r="AA58" s="82"/>
      <c r="AB58" s="82"/>
      <c r="AC58" s="82"/>
      <c r="AD58" s="82"/>
      <c r="AE58" s="82"/>
      <c r="AF58" s="82"/>
      <c r="AG58" s="82"/>
      <c r="AH58" s="82"/>
      <c r="AI58" s="291"/>
      <c r="AJ58" s="291"/>
      <c r="AK58" s="291"/>
      <c r="AL58" s="82"/>
      <c r="AM58" s="82"/>
      <c r="AN58" s="82"/>
      <c r="AO58" s="82"/>
      <c r="AP58" s="82"/>
      <c r="AQ58" s="82"/>
      <c r="AR58" s="82"/>
      <c r="AS58" s="82"/>
    </row>
    <row r="59" spans="1:45" s="18" customFormat="1" ht="9" customHeight="1" x14ac:dyDescent="0.25">
      <c r="A59" s="137"/>
      <c r="B59" s="151"/>
      <c r="C59" s="151"/>
      <c r="D59" s="157"/>
      <c r="E59" s="122"/>
      <c r="F59" s="82"/>
      <c r="G59" s="122"/>
      <c r="H59" s="82"/>
      <c r="I59" s="81"/>
      <c r="J59" s="218" t="s">
        <v>7</v>
      </c>
      <c r="K59" s="80"/>
      <c r="L59" s="219"/>
      <c r="M59" s="80"/>
      <c r="N59" s="220"/>
      <c r="O59" s="133"/>
      <c r="P59" s="223"/>
      <c r="Q59" s="133"/>
      <c r="R59" s="224"/>
      <c r="T59" s="82"/>
      <c r="U59" s="82"/>
      <c r="V59" s="82"/>
      <c r="W59" s="82"/>
      <c r="X59" s="82"/>
      <c r="Y59" s="82"/>
      <c r="Z59" s="82"/>
      <c r="AA59" s="82"/>
      <c r="AB59" s="82"/>
      <c r="AC59" s="82"/>
      <c r="AD59" s="82"/>
      <c r="AE59" s="82"/>
      <c r="AF59" s="82"/>
      <c r="AG59" s="82"/>
      <c r="AH59" s="82"/>
      <c r="AI59" s="291"/>
      <c r="AJ59" s="291"/>
      <c r="AK59" s="291"/>
      <c r="AL59" s="82"/>
      <c r="AM59" s="82"/>
      <c r="AN59" s="82"/>
      <c r="AO59" s="82"/>
      <c r="AP59" s="82"/>
      <c r="AQ59" s="82"/>
      <c r="AR59" s="82"/>
      <c r="AS59" s="82"/>
    </row>
    <row r="60" spans="1:45" s="18" customFormat="1" ht="9" customHeight="1" x14ac:dyDescent="0.25">
      <c r="A60" s="138"/>
      <c r="B60" s="22"/>
      <c r="C60" s="91"/>
      <c r="D60" s="125"/>
      <c r="E60" s="122"/>
      <c r="F60" s="82"/>
      <c r="G60" s="122"/>
      <c r="H60" s="82"/>
      <c r="I60" s="81"/>
      <c r="J60" s="218" t="s">
        <v>8</v>
      </c>
      <c r="K60" s="80"/>
      <c r="L60" s="219"/>
      <c r="M60" s="80"/>
      <c r="N60" s="220"/>
      <c r="O60" s="221" t="s">
        <v>27</v>
      </c>
      <c r="P60" s="222"/>
      <c r="Q60" s="222"/>
      <c r="R60" s="220"/>
      <c r="T60" s="82"/>
      <c r="U60" s="82"/>
      <c r="V60" s="82"/>
      <c r="W60" s="82"/>
      <c r="X60" s="82"/>
      <c r="Y60" s="82"/>
      <c r="Z60" s="82"/>
      <c r="AA60" s="82"/>
      <c r="AB60" s="82"/>
      <c r="AC60" s="82"/>
      <c r="AD60" s="82"/>
      <c r="AE60" s="82"/>
      <c r="AF60" s="82"/>
      <c r="AG60" s="82"/>
      <c r="AH60" s="82"/>
      <c r="AI60" s="291"/>
      <c r="AJ60" s="291"/>
      <c r="AK60" s="291"/>
      <c r="AL60" s="82"/>
      <c r="AM60" s="82"/>
      <c r="AN60" s="82"/>
      <c r="AO60" s="82"/>
      <c r="AP60" s="82"/>
      <c r="AQ60" s="82"/>
      <c r="AR60" s="82"/>
      <c r="AS60" s="82"/>
    </row>
    <row r="61" spans="1:45" s="18" customFormat="1" ht="9" customHeight="1" x14ac:dyDescent="0.25">
      <c r="A61" s="138"/>
      <c r="B61" s="22"/>
      <c r="C61" s="130"/>
      <c r="D61" s="146"/>
      <c r="E61" s="122"/>
      <c r="F61" s="82"/>
      <c r="G61" s="122"/>
      <c r="H61" s="82"/>
      <c r="I61" s="81"/>
      <c r="J61" s="218" t="s">
        <v>9</v>
      </c>
      <c r="K61" s="80"/>
      <c r="L61" s="219"/>
      <c r="M61" s="80"/>
      <c r="N61" s="220"/>
      <c r="O61" s="80"/>
      <c r="P61" s="219"/>
      <c r="Q61" s="80"/>
      <c r="R61" s="220"/>
      <c r="T61" s="82"/>
      <c r="U61" s="82"/>
      <c r="V61" s="82"/>
      <c r="W61" s="82"/>
      <c r="X61" s="82"/>
      <c r="Y61" s="82"/>
      <c r="Z61" s="82"/>
      <c r="AA61" s="82"/>
      <c r="AB61" s="82"/>
      <c r="AC61" s="82"/>
      <c r="AD61" s="82"/>
      <c r="AE61" s="82"/>
      <c r="AF61" s="82"/>
      <c r="AG61" s="82"/>
      <c r="AH61" s="82"/>
      <c r="AI61" s="291"/>
      <c r="AJ61" s="291"/>
      <c r="AK61" s="291"/>
      <c r="AL61" s="82"/>
      <c r="AM61" s="82"/>
      <c r="AN61" s="82"/>
      <c r="AO61" s="82"/>
      <c r="AP61" s="82"/>
      <c r="AQ61" s="82"/>
      <c r="AR61" s="82"/>
      <c r="AS61" s="82"/>
    </row>
    <row r="62" spans="1:45" s="18" customFormat="1" ht="9" customHeight="1" x14ac:dyDescent="0.25">
      <c r="A62" s="139"/>
      <c r="B62" s="136"/>
      <c r="C62" s="155"/>
      <c r="D62" s="147"/>
      <c r="E62" s="127"/>
      <c r="F62" s="126"/>
      <c r="G62" s="127"/>
      <c r="H62" s="126"/>
      <c r="I62" s="128"/>
      <c r="J62" s="225" t="s">
        <v>10</v>
      </c>
      <c r="K62" s="133"/>
      <c r="L62" s="223"/>
      <c r="M62" s="133"/>
      <c r="N62" s="224"/>
      <c r="O62" s="133" t="str">
        <f>R4</f>
        <v>Sági István</v>
      </c>
      <c r="P62" s="223"/>
      <c r="Q62" s="133"/>
      <c r="R62" s="129" t="e">
        <f>MIN(4,#REF!)</f>
        <v>#REF!</v>
      </c>
      <c r="T62" s="82"/>
      <c r="U62" s="82"/>
      <c r="V62" s="82"/>
      <c r="W62" s="82"/>
      <c r="X62" s="82"/>
      <c r="Y62" s="82"/>
      <c r="Z62" s="82"/>
      <c r="AA62" s="82"/>
      <c r="AB62" s="82"/>
      <c r="AC62" s="82"/>
      <c r="AD62" s="82"/>
      <c r="AE62" s="82"/>
      <c r="AF62" s="82"/>
      <c r="AG62" s="82"/>
      <c r="AH62" s="82"/>
      <c r="AI62" s="291"/>
      <c r="AJ62" s="291"/>
      <c r="AK62" s="291"/>
      <c r="AL62" s="82"/>
      <c r="AM62" s="82"/>
      <c r="AN62" s="82"/>
      <c r="AO62" s="82"/>
      <c r="AP62" s="82"/>
      <c r="AQ62" s="82"/>
      <c r="AR62" s="82"/>
      <c r="AS62" s="82"/>
    </row>
    <row r="63" spans="1:45" x14ac:dyDescent="0.25">
      <c r="T63" s="215"/>
      <c r="U63" s="215"/>
      <c r="V63" s="215"/>
      <c r="W63" s="215"/>
      <c r="X63" s="215"/>
      <c r="Y63" s="215"/>
      <c r="Z63" s="215"/>
      <c r="AA63" s="215"/>
      <c r="AB63" s="215"/>
      <c r="AC63" s="215"/>
      <c r="AD63" s="215"/>
      <c r="AE63" s="215"/>
      <c r="AF63" s="215"/>
      <c r="AG63" s="215"/>
      <c r="AH63" s="215"/>
      <c r="AL63" s="215"/>
      <c r="AM63" s="215"/>
      <c r="AN63" s="215"/>
      <c r="AO63" s="215"/>
      <c r="AP63" s="215"/>
      <c r="AQ63" s="215"/>
      <c r="AR63" s="215"/>
      <c r="AS63" s="215"/>
    </row>
    <row r="64" spans="1:45" x14ac:dyDescent="0.25">
      <c r="T64" s="215"/>
      <c r="U64" s="215"/>
      <c r="V64" s="215"/>
      <c r="W64" s="215"/>
      <c r="X64" s="215"/>
      <c r="Y64" s="215"/>
      <c r="Z64" s="215"/>
      <c r="AA64" s="215"/>
      <c r="AB64" s="215"/>
      <c r="AC64" s="215"/>
      <c r="AD64" s="215"/>
      <c r="AE64" s="215"/>
      <c r="AF64" s="215"/>
      <c r="AG64" s="215"/>
      <c r="AH64" s="215"/>
      <c r="AL64" s="215"/>
      <c r="AM64" s="215"/>
      <c r="AN64" s="215"/>
      <c r="AO64" s="215"/>
      <c r="AP64" s="215"/>
      <c r="AQ64" s="215"/>
      <c r="AR64" s="215"/>
      <c r="AS64" s="215"/>
    </row>
    <row r="65" spans="20:45" x14ac:dyDescent="0.25">
      <c r="T65" s="215"/>
      <c r="U65" s="215"/>
      <c r="V65" s="215"/>
      <c r="W65" s="215"/>
      <c r="X65" s="215"/>
      <c r="Y65" s="215"/>
      <c r="Z65" s="215"/>
      <c r="AA65" s="215"/>
      <c r="AB65" s="215"/>
      <c r="AC65" s="215"/>
      <c r="AD65" s="215"/>
      <c r="AE65" s="215"/>
      <c r="AF65" s="215"/>
      <c r="AG65" s="215"/>
      <c r="AH65" s="215"/>
      <c r="AL65" s="215"/>
      <c r="AM65" s="215"/>
      <c r="AN65" s="215"/>
      <c r="AO65" s="215"/>
      <c r="AP65" s="215"/>
      <c r="AQ65" s="215"/>
      <c r="AR65" s="215"/>
      <c r="AS65" s="215"/>
    </row>
    <row r="66" spans="20:45" x14ac:dyDescent="0.25">
      <c r="T66" s="215"/>
      <c r="U66" s="215"/>
      <c r="V66" s="215"/>
      <c r="W66" s="215"/>
      <c r="X66" s="215"/>
      <c r="Y66" s="215"/>
      <c r="Z66" s="215"/>
      <c r="AA66" s="215"/>
      <c r="AB66" s="215"/>
      <c r="AC66" s="215"/>
      <c r="AD66" s="215"/>
      <c r="AE66" s="215"/>
      <c r="AF66" s="215"/>
      <c r="AG66" s="215"/>
      <c r="AH66" s="215"/>
      <c r="AL66" s="215"/>
      <c r="AM66" s="215"/>
      <c r="AN66" s="215"/>
      <c r="AO66" s="215"/>
      <c r="AP66" s="215"/>
      <c r="AQ66" s="215"/>
      <c r="AR66" s="215"/>
      <c r="AS66" s="215"/>
    </row>
    <row r="67" spans="20:45" x14ac:dyDescent="0.25">
      <c r="T67" s="215"/>
      <c r="U67" s="215"/>
      <c r="V67" s="215"/>
      <c r="W67" s="215"/>
      <c r="X67" s="215"/>
      <c r="Y67" s="215"/>
      <c r="Z67" s="215"/>
      <c r="AA67" s="215"/>
      <c r="AB67" s="215"/>
      <c r="AC67" s="215"/>
      <c r="AD67" s="215"/>
      <c r="AE67" s="215"/>
      <c r="AF67" s="215"/>
      <c r="AG67" s="215"/>
      <c r="AH67" s="215"/>
      <c r="AL67" s="215"/>
      <c r="AM67" s="215"/>
      <c r="AN67" s="215"/>
      <c r="AO67" s="215"/>
      <c r="AP67" s="215"/>
      <c r="AQ67" s="215"/>
      <c r="AR67" s="215"/>
      <c r="AS67" s="215"/>
    </row>
    <row r="68" spans="20:45" x14ac:dyDescent="0.25">
      <c r="T68" s="215"/>
      <c r="U68" s="215"/>
      <c r="V68" s="215"/>
      <c r="W68" s="215"/>
      <c r="X68" s="215"/>
      <c r="Y68" s="215"/>
      <c r="Z68" s="215"/>
      <c r="AA68" s="215"/>
      <c r="AB68" s="215"/>
      <c r="AC68" s="215"/>
      <c r="AD68" s="215"/>
      <c r="AE68" s="215"/>
      <c r="AF68" s="215"/>
      <c r="AG68" s="215"/>
      <c r="AH68" s="215"/>
      <c r="AL68" s="215"/>
      <c r="AM68" s="215"/>
      <c r="AN68" s="215"/>
      <c r="AO68" s="215"/>
      <c r="AP68" s="215"/>
      <c r="AQ68" s="215"/>
      <c r="AR68" s="215"/>
      <c r="AS68" s="215"/>
    </row>
    <row r="69" spans="20:45" x14ac:dyDescent="0.25">
      <c r="T69" s="215"/>
      <c r="U69" s="215"/>
      <c r="V69" s="215"/>
      <c r="W69" s="215"/>
      <c r="X69" s="215"/>
      <c r="Y69" s="215"/>
      <c r="Z69" s="215"/>
      <c r="AA69" s="215"/>
      <c r="AB69" s="215"/>
      <c r="AC69" s="215"/>
      <c r="AD69" s="215"/>
      <c r="AE69" s="215"/>
      <c r="AF69" s="215"/>
      <c r="AG69" s="215"/>
      <c r="AH69" s="215"/>
      <c r="AL69" s="215"/>
      <c r="AM69" s="215"/>
      <c r="AN69" s="215"/>
      <c r="AO69" s="215"/>
      <c r="AP69" s="215"/>
      <c r="AQ69" s="215"/>
      <c r="AR69" s="215"/>
      <c r="AS69" s="215"/>
    </row>
    <row r="70" spans="20:45" x14ac:dyDescent="0.25">
      <c r="T70" s="215"/>
      <c r="U70" s="215"/>
      <c r="V70" s="215"/>
      <c r="W70" s="215"/>
      <c r="X70" s="215"/>
      <c r="Y70" s="215"/>
      <c r="Z70" s="215"/>
      <c r="AA70" s="215"/>
      <c r="AB70" s="215"/>
      <c r="AC70" s="215"/>
      <c r="AD70" s="215"/>
      <c r="AE70" s="215"/>
      <c r="AF70" s="215"/>
      <c r="AG70" s="215"/>
      <c r="AH70" s="215"/>
      <c r="AL70" s="215"/>
      <c r="AM70" s="215"/>
      <c r="AN70" s="215"/>
      <c r="AO70" s="215"/>
      <c r="AP70" s="215"/>
      <c r="AQ70" s="215"/>
      <c r="AR70" s="215"/>
      <c r="AS70" s="215"/>
    </row>
    <row r="71" spans="20:45" x14ac:dyDescent="0.25">
      <c r="T71" s="215"/>
      <c r="U71" s="215"/>
      <c r="V71" s="215"/>
      <c r="W71" s="215"/>
      <c r="X71" s="215"/>
      <c r="Y71" s="215"/>
      <c r="Z71" s="215"/>
      <c r="AA71" s="215"/>
      <c r="AB71" s="215"/>
      <c r="AC71" s="215"/>
      <c r="AD71" s="215"/>
      <c r="AE71" s="215"/>
      <c r="AF71" s="215"/>
      <c r="AG71" s="215"/>
      <c r="AH71" s="215"/>
      <c r="AL71" s="215"/>
      <c r="AM71" s="215"/>
      <c r="AN71" s="215"/>
      <c r="AO71" s="215"/>
      <c r="AP71" s="215"/>
      <c r="AQ71" s="215"/>
      <c r="AR71" s="215"/>
      <c r="AS71" s="215"/>
    </row>
    <row r="72" spans="20:45" x14ac:dyDescent="0.25">
      <c r="T72" s="215"/>
      <c r="U72" s="215"/>
      <c r="V72" s="215"/>
      <c r="W72" s="215"/>
      <c r="X72" s="215"/>
      <c r="Y72" s="215"/>
      <c r="Z72" s="215"/>
      <c r="AA72" s="215"/>
      <c r="AB72" s="215"/>
      <c r="AC72" s="215"/>
      <c r="AD72" s="215"/>
      <c r="AE72" s="215"/>
      <c r="AF72" s="215"/>
      <c r="AG72" s="215"/>
      <c r="AH72" s="215"/>
      <c r="AL72" s="215"/>
      <c r="AM72" s="215"/>
      <c r="AN72" s="215"/>
      <c r="AO72" s="215"/>
      <c r="AP72" s="215"/>
      <c r="AQ72" s="215"/>
      <c r="AR72" s="215"/>
      <c r="AS72" s="215"/>
    </row>
    <row r="73" spans="20:45" x14ac:dyDescent="0.25">
      <c r="T73" s="215"/>
      <c r="U73" s="215"/>
      <c r="V73" s="215"/>
      <c r="W73" s="215"/>
      <c r="X73" s="215"/>
      <c r="Y73" s="215"/>
      <c r="Z73" s="215"/>
      <c r="AA73" s="215"/>
      <c r="AB73" s="215"/>
      <c r="AC73" s="215"/>
      <c r="AD73" s="215"/>
      <c r="AE73" s="215"/>
      <c r="AF73" s="215"/>
      <c r="AG73" s="215"/>
      <c r="AH73" s="215"/>
      <c r="AL73" s="215"/>
      <c r="AM73" s="215"/>
      <c r="AN73" s="215"/>
      <c r="AO73" s="215"/>
      <c r="AP73" s="215"/>
      <c r="AQ73" s="215"/>
      <c r="AR73" s="215"/>
      <c r="AS73" s="215"/>
    </row>
    <row r="74" spans="20:45" x14ac:dyDescent="0.25">
      <c r="T74" s="215"/>
      <c r="U74" s="215"/>
      <c r="V74" s="215"/>
      <c r="W74" s="215"/>
      <c r="X74" s="215"/>
      <c r="Y74" s="215"/>
      <c r="Z74" s="215"/>
      <c r="AA74" s="215"/>
      <c r="AB74" s="215"/>
      <c r="AC74" s="215"/>
      <c r="AD74" s="215"/>
      <c r="AE74" s="215"/>
      <c r="AF74" s="215"/>
      <c r="AG74" s="215"/>
      <c r="AH74" s="215"/>
      <c r="AL74" s="215"/>
      <c r="AM74" s="215"/>
      <c r="AN74" s="215"/>
      <c r="AO74" s="215"/>
      <c r="AP74" s="215"/>
      <c r="AQ74" s="215"/>
      <c r="AR74" s="215"/>
      <c r="AS74" s="215"/>
    </row>
    <row r="75" spans="20:45" x14ac:dyDescent="0.25">
      <c r="T75" s="215"/>
      <c r="U75" s="215"/>
      <c r="V75" s="215"/>
      <c r="W75" s="215"/>
      <c r="X75" s="215"/>
      <c r="Y75" s="215"/>
      <c r="Z75" s="215"/>
      <c r="AA75" s="215"/>
      <c r="AB75" s="215"/>
      <c r="AC75" s="215"/>
      <c r="AD75" s="215"/>
      <c r="AE75" s="215"/>
      <c r="AF75" s="215"/>
      <c r="AG75" s="215"/>
      <c r="AH75" s="215"/>
      <c r="AL75" s="215"/>
      <c r="AM75" s="215"/>
      <c r="AN75" s="215"/>
      <c r="AO75" s="215"/>
      <c r="AP75" s="215"/>
      <c r="AQ75" s="215"/>
      <c r="AR75" s="215"/>
      <c r="AS75" s="215"/>
    </row>
    <row r="76" spans="20:45" x14ac:dyDescent="0.25">
      <c r="T76" s="215"/>
      <c r="U76" s="215"/>
      <c r="V76" s="215"/>
      <c r="W76" s="215"/>
      <c r="X76" s="215"/>
      <c r="Y76" s="215"/>
      <c r="Z76" s="215"/>
      <c r="AA76" s="215"/>
      <c r="AB76" s="215"/>
      <c r="AC76" s="215"/>
      <c r="AD76" s="215"/>
      <c r="AE76" s="215"/>
      <c r="AF76" s="215"/>
      <c r="AG76" s="215"/>
      <c r="AH76" s="215"/>
      <c r="AL76" s="215"/>
      <c r="AM76" s="215"/>
      <c r="AN76" s="215"/>
      <c r="AO76" s="215"/>
      <c r="AP76" s="215"/>
      <c r="AQ76" s="215"/>
      <c r="AR76" s="215"/>
      <c r="AS76" s="215"/>
    </row>
    <row r="77" spans="20:45" x14ac:dyDescent="0.25">
      <c r="T77" s="215"/>
      <c r="U77" s="215"/>
      <c r="V77" s="215"/>
      <c r="W77" s="215"/>
      <c r="X77" s="215"/>
      <c r="Y77" s="215"/>
      <c r="Z77" s="215"/>
      <c r="AA77" s="215"/>
      <c r="AB77" s="215"/>
      <c r="AC77" s="215"/>
      <c r="AD77" s="215"/>
      <c r="AE77" s="215"/>
      <c r="AF77" s="215"/>
      <c r="AG77" s="215"/>
      <c r="AH77" s="215"/>
      <c r="AL77" s="215"/>
      <c r="AM77" s="215"/>
      <c r="AN77" s="215"/>
      <c r="AO77" s="215"/>
      <c r="AP77" s="215"/>
      <c r="AQ77" s="215"/>
      <c r="AR77" s="215"/>
      <c r="AS77" s="215"/>
    </row>
    <row r="78" spans="20:45" x14ac:dyDescent="0.25">
      <c r="T78" s="215"/>
      <c r="U78" s="215"/>
      <c r="V78" s="215"/>
      <c r="W78" s="215"/>
      <c r="X78" s="215"/>
      <c r="Y78" s="215"/>
      <c r="Z78" s="215"/>
      <c r="AA78" s="215"/>
      <c r="AB78" s="215"/>
      <c r="AC78" s="215"/>
      <c r="AD78" s="215"/>
      <c r="AE78" s="215"/>
      <c r="AF78" s="215"/>
      <c r="AG78" s="215"/>
      <c r="AH78" s="215"/>
      <c r="AL78" s="215"/>
      <c r="AM78" s="215"/>
      <c r="AN78" s="215"/>
      <c r="AO78" s="215"/>
      <c r="AP78" s="215"/>
      <c r="AQ78" s="215"/>
      <c r="AR78" s="215"/>
      <c r="AS78" s="215"/>
    </row>
    <row r="79" spans="20:45" x14ac:dyDescent="0.25">
      <c r="T79" s="215"/>
      <c r="U79" s="215"/>
      <c r="V79" s="215"/>
      <c r="W79" s="215"/>
      <c r="X79" s="215"/>
      <c r="Y79" s="215"/>
      <c r="Z79" s="215"/>
      <c r="AA79" s="215"/>
      <c r="AB79" s="215"/>
      <c r="AC79" s="215"/>
      <c r="AD79" s="215"/>
      <c r="AE79" s="215"/>
      <c r="AF79" s="215"/>
      <c r="AG79" s="215"/>
      <c r="AH79" s="215"/>
      <c r="AL79" s="215"/>
      <c r="AM79" s="215"/>
      <c r="AN79" s="215"/>
      <c r="AO79" s="215"/>
      <c r="AP79" s="215"/>
      <c r="AQ79" s="215"/>
      <c r="AR79" s="215"/>
      <c r="AS79" s="215"/>
    </row>
    <row r="80" spans="20:45" x14ac:dyDescent="0.25">
      <c r="T80" s="215"/>
      <c r="U80" s="215"/>
      <c r="V80" s="215"/>
      <c r="W80" s="215"/>
      <c r="X80" s="215"/>
      <c r="Y80" s="215"/>
      <c r="Z80" s="215"/>
      <c r="AA80" s="215"/>
      <c r="AB80" s="215"/>
      <c r="AC80" s="215"/>
      <c r="AD80" s="215"/>
      <c r="AE80" s="215"/>
      <c r="AF80" s="215"/>
      <c r="AG80" s="215"/>
      <c r="AH80" s="215"/>
      <c r="AL80" s="215"/>
      <c r="AM80" s="215"/>
      <c r="AN80" s="215"/>
      <c r="AO80" s="215"/>
      <c r="AP80" s="215"/>
      <c r="AQ80" s="215"/>
      <c r="AR80" s="215"/>
      <c r="AS80" s="215"/>
    </row>
    <row r="81" spans="20:45" x14ac:dyDescent="0.25">
      <c r="T81" s="215"/>
      <c r="U81" s="215"/>
      <c r="V81" s="215"/>
      <c r="W81" s="215"/>
      <c r="X81" s="215"/>
      <c r="Y81" s="215"/>
      <c r="Z81" s="215"/>
      <c r="AA81" s="215"/>
      <c r="AB81" s="215"/>
      <c r="AC81" s="215"/>
      <c r="AD81" s="215"/>
      <c r="AE81" s="215"/>
      <c r="AF81" s="215"/>
      <c r="AG81" s="215"/>
      <c r="AH81" s="215"/>
      <c r="AL81" s="215"/>
      <c r="AM81" s="215"/>
      <c r="AN81" s="215"/>
      <c r="AO81" s="215"/>
      <c r="AP81" s="215"/>
      <c r="AQ81" s="215"/>
      <c r="AR81" s="215"/>
      <c r="AS81" s="215"/>
    </row>
    <row r="82" spans="20:45" x14ac:dyDescent="0.25">
      <c r="T82" s="215"/>
      <c r="U82" s="215"/>
      <c r="V82" s="215"/>
      <c r="W82" s="215"/>
      <c r="X82" s="215"/>
      <c r="Y82" s="215"/>
      <c r="Z82" s="215"/>
      <c r="AA82" s="215"/>
      <c r="AB82" s="215"/>
      <c r="AC82" s="215"/>
      <c r="AD82" s="215"/>
      <c r="AE82" s="215"/>
      <c r="AF82" s="215"/>
      <c r="AG82" s="215"/>
      <c r="AH82" s="215"/>
      <c r="AL82" s="215"/>
      <c r="AM82" s="215"/>
      <c r="AN82" s="215"/>
      <c r="AO82" s="215"/>
      <c r="AP82" s="215"/>
      <c r="AQ82" s="215"/>
      <c r="AR82" s="215"/>
      <c r="AS82" s="215"/>
    </row>
    <row r="83" spans="20:45" x14ac:dyDescent="0.25">
      <c r="T83" s="215"/>
      <c r="U83" s="215"/>
      <c r="V83" s="215"/>
      <c r="W83" s="215"/>
      <c r="X83" s="215"/>
      <c r="Y83" s="215"/>
      <c r="Z83" s="215"/>
      <c r="AA83" s="215"/>
      <c r="AB83" s="215"/>
      <c r="AC83" s="215"/>
      <c r="AD83" s="215"/>
      <c r="AE83" s="215"/>
      <c r="AF83" s="215"/>
      <c r="AG83" s="215"/>
      <c r="AH83" s="215"/>
      <c r="AL83" s="215"/>
      <c r="AM83" s="215"/>
      <c r="AN83" s="215"/>
      <c r="AO83" s="215"/>
      <c r="AP83" s="215"/>
      <c r="AQ83" s="215"/>
      <c r="AR83" s="215"/>
      <c r="AS83" s="215"/>
    </row>
    <row r="84" spans="20:45" x14ac:dyDescent="0.25">
      <c r="T84" s="215"/>
      <c r="U84" s="215"/>
      <c r="V84" s="215"/>
      <c r="W84" s="215"/>
      <c r="X84" s="215"/>
      <c r="Y84" s="215"/>
      <c r="Z84" s="215"/>
      <c r="AA84" s="215"/>
      <c r="AB84" s="215"/>
      <c r="AC84" s="215"/>
      <c r="AD84" s="215"/>
      <c r="AE84" s="215"/>
      <c r="AF84" s="215"/>
      <c r="AG84" s="215"/>
      <c r="AH84" s="215"/>
      <c r="AL84" s="215"/>
      <c r="AM84" s="215"/>
      <c r="AN84" s="215"/>
      <c r="AO84" s="215"/>
      <c r="AP84" s="215"/>
      <c r="AQ84" s="215"/>
      <c r="AR84" s="215"/>
      <c r="AS84" s="215"/>
    </row>
    <row r="85" spans="20:45" x14ac:dyDescent="0.25">
      <c r="T85" s="215"/>
      <c r="U85" s="215"/>
      <c r="V85" s="215"/>
      <c r="W85" s="215"/>
      <c r="X85" s="215"/>
      <c r="Y85" s="215"/>
      <c r="Z85" s="215"/>
      <c r="AA85" s="215"/>
      <c r="AB85" s="215"/>
      <c r="AC85" s="215"/>
      <c r="AD85" s="215"/>
      <c r="AE85" s="215"/>
      <c r="AF85" s="215"/>
      <c r="AG85" s="215"/>
      <c r="AH85" s="215"/>
      <c r="AL85" s="215"/>
      <c r="AM85" s="215"/>
      <c r="AN85" s="215"/>
      <c r="AO85" s="215"/>
      <c r="AP85" s="215"/>
      <c r="AQ85" s="215"/>
      <c r="AR85" s="215"/>
      <c r="AS85" s="215"/>
    </row>
    <row r="86" spans="20:45" x14ac:dyDescent="0.25">
      <c r="T86" s="215"/>
      <c r="U86" s="215"/>
      <c r="V86" s="215"/>
      <c r="W86" s="215"/>
      <c r="X86" s="215"/>
      <c r="Y86" s="215"/>
      <c r="Z86" s="215"/>
      <c r="AA86" s="215"/>
      <c r="AB86" s="215"/>
      <c r="AC86" s="215"/>
      <c r="AD86" s="215"/>
      <c r="AE86" s="215"/>
      <c r="AF86" s="215"/>
      <c r="AG86" s="215"/>
      <c r="AH86" s="215"/>
      <c r="AL86" s="215"/>
      <c r="AM86" s="215"/>
      <c r="AN86" s="215"/>
      <c r="AO86" s="215"/>
      <c r="AP86" s="215"/>
      <c r="AQ86" s="215"/>
      <c r="AR86" s="215"/>
      <c r="AS86" s="215"/>
    </row>
    <row r="87" spans="20:45" x14ac:dyDescent="0.25">
      <c r="T87" s="215"/>
      <c r="U87" s="215"/>
      <c r="V87" s="215"/>
      <c r="W87" s="215"/>
      <c r="X87" s="215"/>
      <c r="Y87" s="215"/>
      <c r="Z87" s="215"/>
      <c r="AA87" s="215"/>
      <c r="AB87" s="215"/>
      <c r="AC87" s="215"/>
      <c r="AD87" s="215"/>
      <c r="AE87" s="215"/>
      <c r="AF87" s="215"/>
      <c r="AG87" s="215"/>
      <c r="AH87" s="215"/>
      <c r="AL87" s="215"/>
      <c r="AM87" s="215"/>
      <c r="AN87" s="215"/>
      <c r="AO87" s="215"/>
      <c r="AP87" s="215"/>
      <c r="AQ87" s="215"/>
      <c r="AR87" s="215"/>
      <c r="AS87" s="215"/>
    </row>
    <row r="88" spans="20:45" x14ac:dyDescent="0.25">
      <c r="T88" s="215"/>
      <c r="U88" s="215"/>
      <c r="V88" s="215"/>
      <c r="W88" s="215"/>
      <c r="X88" s="215"/>
      <c r="Y88" s="215"/>
      <c r="Z88" s="215"/>
      <c r="AA88" s="215"/>
      <c r="AB88" s="215"/>
      <c r="AC88" s="215"/>
      <c r="AD88" s="215"/>
      <c r="AE88" s="215"/>
      <c r="AF88" s="215"/>
      <c r="AG88" s="215"/>
      <c r="AH88" s="215"/>
      <c r="AL88" s="215"/>
      <c r="AM88" s="215"/>
      <c r="AN88" s="215"/>
      <c r="AO88" s="215"/>
      <c r="AP88" s="215"/>
      <c r="AQ88" s="215"/>
      <c r="AR88" s="215"/>
      <c r="AS88" s="215"/>
    </row>
    <row r="89" spans="20:45" x14ac:dyDescent="0.25">
      <c r="T89" s="215"/>
      <c r="U89" s="215"/>
      <c r="V89" s="215"/>
      <c r="W89" s="215"/>
      <c r="X89" s="215"/>
      <c r="Y89" s="215"/>
      <c r="Z89" s="215"/>
      <c r="AA89" s="215"/>
      <c r="AB89" s="215"/>
      <c r="AC89" s="215"/>
      <c r="AD89" s="215"/>
      <c r="AE89" s="215"/>
      <c r="AF89" s="215"/>
      <c r="AG89" s="215"/>
      <c r="AH89" s="215"/>
      <c r="AL89" s="215"/>
      <c r="AM89" s="215"/>
      <c r="AN89" s="215"/>
      <c r="AO89" s="215"/>
      <c r="AP89" s="215"/>
      <c r="AQ89" s="215"/>
      <c r="AR89" s="215"/>
      <c r="AS89" s="215"/>
    </row>
    <row r="90" spans="20:45" x14ac:dyDescent="0.25">
      <c r="T90" s="215"/>
      <c r="U90" s="215"/>
      <c r="V90" s="215"/>
      <c r="W90" s="215"/>
      <c r="X90" s="215"/>
      <c r="Y90" s="215"/>
      <c r="Z90" s="215"/>
      <c r="AA90" s="215"/>
      <c r="AB90" s="215"/>
      <c r="AC90" s="215"/>
      <c r="AD90" s="215"/>
      <c r="AE90" s="215"/>
      <c r="AF90" s="215"/>
      <c r="AG90" s="215"/>
      <c r="AH90" s="215"/>
      <c r="AL90" s="215"/>
      <c r="AM90" s="215"/>
      <c r="AN90" s="215"/>
      <c r="AO90" s="215"/>
      <c r="AP90" s="215"/>
      <c r="AQ90" s="215"/>
      <c r="AR90" s="215"/>
      <c r="AS90" s="215"/>
    </row>
    <row r="91" spans="20:45" x14ac:dyDescent="0.25">
      <c r="T91" s="215"/>
      <c r="U91" s="215"/>
      <c r="V91" s="215"/>
      <c r="W91" s="215"/>
      <c r="X91" s="215"/>
      <c r="Y91" s="215"/>
      <c r="Z91" s="215"/>
      <c r="AA91" s="215"/>
      <c r="AB91" s="215"/>
      <c r="AC91" s="215"/>
      <c r="AD91" s="215"/>
      <c r="AE91" s="215"/>
      <c r="AF91" s="215"/>
      <c r="AG91" s="215"/>
      <c r="AH91" s="215"/>
      <c r="AL91" s="215"/>
      <c r="AM91" s="215"/>
      <c r="AN91" s="215"/>
      <c r="AO91" s="215"/>
      <c r="AP91" s="215"/>
      <c r="AQ91" s="215"/>
      <c r="AR91" s="215"/>
      <c r="AS91" s="215"/>
    </row>
    <row r="92" spans="20:45" x14ac:dyDescent="0.25">
      <c r="T92" s="215"/>
      <c r="U92" s="215"/>
      <c r="V92" s="215"/>
      <c r="W92" s="215"/>
      <c r="X92" s="215"/>
      <c r="Y92" s="215"/>
      <c r="Z92" s="215"/>
      <c r="AA92" s="215"/>
      <c r="AB92" s="215"/>
      <c r="AC92" s="215"/>
      <c r="AD92" s="215"/>
      <c r="AE92" s="215"/>
      <c r="AF92" s="215"/>
      <c r="AG92" s="215"/>
      <c r="AH92" s="215"/>
      <c r="AL92" s="215"/>
      <c r="AM92" s="215"/>
      <c r="AN92" s="215"/>
      <c r="AO92" s="215"/>
      <c r="AP92" s="215"/>
      <c r="AQ92" s="215"/>
      <c r="AR92" s="215"/>
      <c r="AS92" s="215"/>
    </row>
    <row r="93" spans="20:45" x14ac:dyDescent="0.25">
      <c r="T93" s="215"/>
      <c r="U93" s="215"/>
      <c r="V93" s="215"/>
      <c r="W93" s="215"/>
      <c r="X93" s="215"/>
      <c r="Y93" s="215"/>
      <c r="Z93" s="215"/>
      <c r="AA93" s="215"/>
      <c r="AB93" s="215"/>
      <c r="AC93" s="215"/>
      <c r="AD93" s="215"/>
      <c r="AE93" s="215"/>
      <c r="AF93" s="215"/>
      <c r="AG93" s="215"/>
      <c r="AH93" s="215"/>
      <c r="AL93" s="215"/>
      <c r="AM93" s="215"/>
      <c r="AN93" s="215"/>
      <c r="AO93" s="215"/>
      <c r="AP93" s="215"/>
      <c r="AQ93" s="215"/>
      <c r="AR93" s="215"/>
      <c r="AS93" s="215"/>
    </row>
    <row r="94" spans="20:45" x14ac:dyDescent="0.25">
      <c r="T94" s="215"/>
      <c r="U94" s="215"/>
      <c r="V94" s="215"/>
      <c r="W94" s="215"/>
      <c r="X94" s="215"/>
      <c r="Y94" s="215"/>
      <c r="Z94" s="215"/>
      <c r="AA94" s="215"/>
      <c r="AB94" s="215"/>
      <c r="AC94" s="215"/>
      <c r="AD94" s="215"/>
      <c r="AE94" s="215"/>
      <c r="AF94" s="215"/>
      <c r="AG94" s="215"/>
      <c r="AH94" s="215"/>
      <c r="AL94" s="215"/>
      <c r="AM94" s="215"/>
      <c r="AN94" s="215"/>
      <c r="AO94" s="215"/>
      <c r="AP94" s="215"/>
      <c r="AQ94" s="215"/>
      <c r="AR94" s="215"/>
      <c r="AS94" s="215"/>
    </row>
    <row r="95" spans="20:45" x14ac:dyDescent="0.25">
      <c r="T95" s="215"/>
      <c r="U95" s="215"/>
      <c r="V95" s="215"/>
      <c r="W95" s="215"/>
      <c r="X95" s="215"/>
      <c r="Y95" s="215"/>
      <c r="Z95" s="215"/>
      <c r="AA95" s="215"/>
      <c r="AB95" s="215"/>
      <c r="AC95" s="215"/>
      <c r="AD95" s="215"/>
      <c r="AE95" s="215"/>
      <c r="AF95" s="215"/>
      <c r="AG95" s="215"/>
      <c r="AH95" s="215"/>
      <c r="AL95" s="215"/>
      <c r="AM95" s="215"/>
      <c r="AN95" s="215"/>
      <c r="AO95" s="215"/>
      <c r="AP95" s="215"/>
      <c r="AQ95" s="215"/>
      <c r="AR95" s="215"/>
      <c r="AS95" s="215"/>
    </row>
    <row r="96" spans="20:45" x14ac:dyDescent="0.25">
      <c r="T96" s="215"/>
      <c r="U96" s="215"/>
      <c r="V96" s="215"/>
      <c r="W96" s="215"/>
      <c r="X96" s="215"/>
      <c r="Y96" s="215"/>
      <c r="Z96" s="215"/>
      <c r="AA96" s="215"/>
      <c r="AB96" s="215"/>
      <c r="AC96" s="215"/>
      <c r="AD96" s="215"/>
      <c r="AE96" s="215"/>
      <c r="AF96" s="215"/>
      <c r="AG96" s="215"/>
      <c r="AH96" s="215"/>
      <c r="AL96" s="215"/>
      <c r="AM96" s="215"/>
      <c r="AN96" s="215"/>
      <c r="AO96" s="215"/>
      <c r="AP96" s="215"/>
      <c r="AQ96" s="215"/>
      <c r="AR96" s="215"/>
      <c r="AS96" s="215"/>
    </row>
    <row r="97" spans="20:45" x14ac:dyDescent="0.25">
      <c r="T97" s="215"/>
      <c r="U97" s="215"/>
      <c r="V97" s="215"/>
      <c r="W97" s="215"/>
      <c r="X97" s="215"/>
      <c r="Y97" s="215"/>
      <c r="Z97" s="215"/>
      <c r="AA97" s="215"/>
      <c r="AB97" s="215"/>
      <c r="AC97" s="215"/>
      <c r="AD97" s="215"/>
      <c r="AE97" s="215"/>
      <c r="AF97" s="215"/>
      <c r="AG97" s="215"/>
      <c r="AH97" s="215"/>
      <c r="AL97" s="215"/>
      <c r="AM97" s="215"/>
      <c r="AN97" s="215"/>
      <c r="AO97" s="215"/>
      <c r="AP97" s="215"/>
      <c r="AQ97" s="215"/>
      <c r="AR97" s="215"/>
      <c r="AS97" s="215"/>
    </row>
    <row r="98" spans="20:45" x14ac:dyDescent="0.25">
      <c r="T98" s="215"/>
      <c r="U98" s="215"/>
      <c r="V98" s="215"/>
      <c r="W98" s="215"/>
      <c r="X98" s="215"/>
      <c r="Y98" s="215"/>
      <c r="Z98" s="215"/>
      <c r="AA98" s="215"/>
      <c r="AB98" s="215"/>
      <c r="AC98" s="215"/>
      <c r="AD98" s="215"/>
      <c r="AE98" s="215"/>
      <c r="AF98" s="215"/>
      <c r="AG98" s="215"/>
      <c r="AH98" s="215"/>
      <c r="AL98" s="215"/>
      <c r="AM98" s="215"/>
      <c r="AN98" s="215"/>
      <c r="AO98" s="215"/>
      <c r="AP98" s="215"/>
      <c r="AQ98" s="215"/>
      <c r="AR98" s="215"/>
      <c r="AS98" s="215"/>
    </row>
    <row r="99" spans="20:45" x14ac:dyDescent="0.25">
      <c r="T99" s="215"/>
      <c r="U99" s="215"/>
      <c r="V99" s="215"/>
      <c r="W99" s="215"/>
      <c r="X99" s="215"/>
      <c r="Y99" s="215"/>
      <c r="Z99" s="215"/>
      <c r="AA99" s="215"/>
      <c r="AB99" s="215"/>
      <c r="AC99" s="215"/>
      <c r="AD99" s="215"/>
      <c r="AE99" s="215"/>
      <c r="AF99" s="215"/>
      <c r="AG99" s="215"/>
      <c r="AH99" s="215"/>
      <c r="AL99" s="215"/>
      <c r="AM99" s="215"/>
      <c r="AN99" s="215"/>
      <c r="AO99" s="215"/>
      <c r="AP99" s="215"/>
      <c r="AQ99" s="215"/>
      <c r="AR99" s="215"/>
      <c r="AS99" s="215"/>
    </row>
    <row r="100" spans="20:45" x14ac:dyDescent="0.25">
      <c r="T100" s="215"/>
      <c r="U100" s="215"/>
      <c r="V100" s="215"/>
      <c r="W100" s="215"/>
      <c r="X100" s="215"/>
      <c r="Y100" s="215"/>
      <c r="Z100" s="215"/>
      <c r="AA100" s="215"/>
      <c r="AB100" s="215"/>
      <c r="AC100" s="215"/>
      <c r="AD100" s="215"/>
      <c r="AE100" s="215"/>
      <c r="AF100" s="215"/>
      <c r="AG100" s="215"/>
      <c r="AH100" s="215"/>
      <c r="AL100" s="215"/>
      <c r="AM100" s="215"/>
      <c r="AN100" s="215"/>
      <c r="AO100" s="215"/>
      <c r="AP100" s="215"/>
      <c r="AQ100" s="215"/>
      <c r="AR100" s="215"/>
      <c r="AS100" s="215"/>
    </row>
    <row r="101" spans="20:45" x14ac:dyDescent="0.25">
      <c r="T101" s="215"/>
      <c r="U101" s="215"/>
      <c r="V101" s="215"/>
      <c r="W101" s="215"/>
      <c r="X101" s="215"/>
      <c r="Y101" s="215"/>
      <c r="Z101" s="215"/>
      <c r="AA101" s="215"/>
      <c r="AB101" s="215"/>
      <c r="AC101" s="215"/>
      <c r="AD101" s="215"/>
      <c r="AE101" s="215"/>
      <c r="AF101" s="215"/>
      <c r="AG101" s="215"/>
      <c r="AH101" s="215"/>
      <c r="AL101" s="215"/>
      <c r="AM101" s="215"/>
      <c r="AN101" s="215"/>
      <c r="AO101" s="215"/>
      <c r="AP101" s="215"/>
      <c r="AQ101" s="215"/>
      <c r="AR101" s="215"/>
      <c r="AS101" s="215"/>
    </row>
    <row r="102" spans="20:45" x14ac:dyDescent="0.25">
      <c r="T102" s="215"/>
      <c r="U102" s="215"/>
      <c r="V102" s="215"/>
      <c r="W102" s="215"/>
      <c r="X102" s="215"/>
      <c r="Y102" s="215"/>
      <c r="Z102" s="215"/>
      <c r="AA102" s="215"/>
      <c r="AB102" s="215"/>
      <c r="AC102" s="215"/>
      <c r="AD102" s="215"/>
      <c r="AE102" s="215"/>
      <c r="AF102" s="215"/>
      <c r="AG102" s="215"/>
      <c r="AH102" s="215"/>
      <c r="AL102" s="215"/>
      <c r="AM102" s="215"/>
      <c r="AN102" s="215"/>
      <c r="AO102" s="215"/>
      <c r="AP102" s="215"/>
      <c r="AQ102" s="215"/>
      <c r="AR102" s="215"/>
      <c r="AS102" s="215"/>
    </row>
    <row r="103" spans="20:45" x14ac:dyDescent="0.25">
      <c r="T103" s="215"/>
      <c r="U103" s="215"/>
      <c r="V103" s="215"/>
      <c r="W103" s="215"/>
      <c r="X103" s="215"/>
      <c r="Y103" s="215"/>
      <c r="Z103" s="215"/>
      <c r="AA103" s="215"/>
      <c r="AB103" s="215"/>
      <c r="AC103" s="215"/>
      <c r="AD103" s="215"/>
      <c r="AE103" s="215"/>
      <c r="AF103" s="215"/>
      <c r="AG103" s="215"/>
      <c r="AH103" s="215"/>
      <c r="AL103" s="215"/>
      <c r="AM103" s="215"/>
      <c r="AN103" s="215"/>
      <c r="AO103" s="215"/>
      <c r="AP103" s="215"/>
      <c r="AQ103" s="215"/>
      <c r="AR103" s="215"/>
      <c r="AS103" s="215"/>
    </row>
    <row r="104" spans="20:45" x14ac:dyDescent="0.25">
      <c r="T104" s="215"/>
      <c r="U104" s="215"/>
      <c r="V104" s="215"/>
      <c r="W104" s="215"/>
      <c r="X104" s="215"/>
      <c r="Y104" s="215"/>
      <c r="Z104" s="215"/>
      <c r="AA104" s="215"/>
      <c r="AB104" s="215"/>
      <c r="AC104" s="215"/>
      <c r="AD104" s="215"/>
      <c r="AE104" s="215"/>
      <c r="AF104" s="215"/>
      <c r="AG104" s="215"/>
      <c r="AH104" s="215"/>
      <c r="AL104" s="215"/>
      <c r="AM104" s="215"/>
      <c r="AN104" s="215"/>
      <c r="AO104" s="215"/>
      <c r="AP104" s="215"/>
      <c r="AQ104" s="215"/>
      <c r="AR104" s="215"/>
      <c r="AS104" s="215"/>
    </row>
    <row r="105" spans="20:45" x14ac:dyDescent="0.25">
      <c r="T105" s="215"/>
      <c r="U105" s="215"/>
      <c r="V105" s="215"/>
      <c r="W105" s="215"/>
      <c r="X105" s="215"/>
      <c r="Y105" s="215"/>
      <c r="Z105" s="215"/>
      <c r="AA105" s="215"/>
      <c r="AB105" s="215"/>
      <c r="AC105" s="215"/>
      <c r="AD105" s="215"/>
      <c r="AE105" s="215"/>
      <c r="AF105" s="215"/>
      <c r="AG105" s="215"/>
      <c r="AH105" s="215"/>
      <c r="AL105" s="215"/>
      <c r="AM105" s="215"/>
      <c r="AN105" s="215"/>
      <c r="AO105" s="215"/>
      <c r="AP105" s="215"/>
      <c r="AQ105" s="215"/>
      <c r="AR105" s="215"/>
      <c r="AS105" s="215"/>
    </row>
    <row r="106" spans="20:45" x14ac:dyDescent="0.25">
      <c r="T106" s="215"/>
      <c r="U106" s="215"/>
      <c r="V106" s="215"/>
      <c r="W106" s="215"/>
      <c r="X106" s="215"/>
      <c r="Y106" s="215"/>
      <c r="Z106" s="215"/>
      <c r="AA106" s="215"/>
      <c r="AB106" s="215"/>
      <c r="AC106" s="215"/>
      <c r="AD106" s="215"/>
      <c r="AE106" s="215"/>
      <c r="AF106" s="215"/>
      <c r="AG106" s="215"/>
      <c r="AH106" s="215"/>
      <c r="AL106" s="215"/>
      <c r="AM106" s="215"/>
      <c r="AN106" s="215"/>
      <c r="AO106" s="215"/>
      <c r="AP106" s="215"/>
      <c r="AQ106" s="215"/>
      <c r="AR106" s="215"/>
      <c r="AS106" s="215"/>
    </row>
    <row r="107" spans="20:45" x14ac:dyDescent="0.25">
      <c r="T107" s="215"/>
      <c r="U107" s="215"/>
      <c r="V107" s="215"/>
      <c r="W107" s="215"/>
      <c r="X107" s="215"/>
      <c r="Y107" s="215"/>
      <c r="Z107" s="215"/>
      <c r="AA107" s="215"/>
      <c r="AB107" s="215"/>
      <c r="AC107" s="215"/>
      <c r="AD107" s="215"/>
      <c r="AE107" s="215"/>
      <c r="AF107" s="215"/>
      <c r="AG107" s="215"/>
      <c r="AH107" s="215"/>
      <c r="AL107" s="215"/>
      <c r="AM107" s="215"/>
      <c r="AN107" s="215"/>
      <c r="AO107" s="215"/>
      <c r="AP107" s="215"/>
      <c r="AQ107" s="215"/>
      <c r="AR107" s="215"/>
      <c r="AS107" s="215"/>
    </row>
    <row r="108" spans="20:45" x14ac:dyDescent="0.25">
      <c r="T108" s="215"/>
      <c r="U108" s="215"/>
      <c r="V108" s="215"/>
      <c r="W108" s="215"/>
      <c r="X108" s="215"/>
      <c r="Y108" s="215"/>
      <c r="Z108" s="215"/>
      <c r="AA108" s="215"/>
      <c r="AB108" s="215"/>
      <c r="AC108" s="215"/>
      <c r="AD108" s="215"/>
      <c r="AE108" s="215"/>
      <c r="AF108" s="215"/>
      <c r="AG108" s="215"/>
      <c r="AH108" s="215"/>
      <c r="AL108" s="215"/>
      <c r="AM108" s="215"/>
      <c r="AN108" s="215"/>
      <c r="AO108" s="215"/>
      <c r="AP108" s="215"/>
      <c r="AQ108" s="215"/>
      <c r="AR108" s="215"/>
      <c r="AS108" s="215"/>
    </row>
    <row r="109" spans="20:45" x14ac:dyDescent="0.25">
      <c r="T109" s="215"/>
      <c r="U109" s="215"/>
      <c r="V109" s="215"/>
      <c r="W109" s="215"/>
      <c r="X109" s="215"/>
      <c r="Y109" s="215"/>
      <c r="Z109" s="215"/>
      <c r="AA109" s="215"/>
      <c r="AB109" s="215"/>
      <c r="AC109" s="215"/>
      <c r="AD109" s="215"/>
      <c r="AE109" s="215"/>
      <c r="AF109" s="215"/>
      <c r="AG109" s="215"/>
      <c r="AH109" s="215"/>
      <c r="AL109" s="215"/>
      <c r="AM109" s="215"/>
      <c r="AN109" s="215"/>
      <c r="AO109" s="215"/>
      <c r="AP109" s="215"/>
      <c r="AQ109" s="215"/>
      <c r="AR109" s="215"/>
      <c r="AS109" s="215"/>
    </row>
    <row r="110" spans="20:45" x14ac:dyDescent="0.25">
      <c r="T110" s="215"/>
      <c r="U110" s="215"/>
      <c r="V110" s="215"/>
      <c r="W110" s="215"/>
      <c r="X110" s="215"/>
      <c r="Y110" s="215"/>
      <c r="Z110" s="215"/>
      <c r="AA110" s="215"/>
      <c r="AB110" s="215"/>
      <c r="AC110" s="215"/>
      <c r="AD110" s="215"/>
      <c r="AE110" s="215"/>
      <c r="AF110" s="215"/>
      <c r="AG110" s="215"/>
      <c r="AH110" s="215"/>
      <c r="AL110" s="215"/>
      <c r="AM110" s="215"/>
      <c r="AN110" s="215"/>
      <c r="AO110" s="215"/>
      <c r="AP110" s="215"/>
      <c r="AQ110" s="215"/>
      <c r="AR110" s="215"/>
      <c r="AS110" s="215"/>
    </row>
    <row r="111" spans="20:45" x14ac:dyDescent="0.25">
      <c r="T111" s="215"/>
      <c r="U111" s="215"/>
      <c r="V111" s="215"/>
      <c r="W111" s="215"/>
      <c r="X111" s="215"/>
      <c r="Y111" s="215"/>
      <c r="Z111" s="215"/>
      <c r="AA111" s="215"/>
      <c r="AB111" s="215"/>
      <c r="AC111" s="215"/>
      <c r="AD111" s="215"/>
      <c r="AE111" s="215"/>
      <c r="AF111" s="215"/>
      <c r="AG111" s="215"/>
      <c r="AH111" s="215"/>
      <c r="AL111" s="215"/>
      <c r="AM111" s="215"/>
      <c r="AN111" s="215"/>
      <c r="AO111" s="215"/>
      <c r="AP111" s="215"/>
      <c r="AQ111" s="215"/>
      <c r="AR111" s="215"/>
      <c r="AS111" s="215"/>
    </row>
    <row r="112" spans="20:45" x14ac:dyDescent="0.25">
      <c r="T112" s="215"/>
      <c r="U112" s="215"/>
      <c r="V112" s="215"/>
      <c r="W112" s="215"/>
      <c r="X112" s="215"/>
      <c r="Y112" s="215"/>
      <c r="Z112" s="215"/>
      <c r="AA112" s="215"/>
      <c r="AB112" s="215"/>
      <c r="AC112" s="215"/>
      <c r="AD112" s="215"/>
      <c r="AE112" s="215"/>
      <c r="AF112" s="215"/>
      <c r="AG112" s="215"/>
      <c r="AH112" s="215"/>
      <c r="AL112" s="215"/>
      <c r="AM112" s="215"/>
      <c r="AN112" s="215"/>
      <c r="AO112" s="215"/>
      <c r="AP112" s="215"/>
      <c r="AQ112" s="215"/>
      <c r="AR112" s="215"/>
      <c r="AS112" s="215"/>
    </row>
    <row r="113" spans="20:45" x14ac:dyDescent="0.25">
      <c r="T113" s="215"/>
      <c r="U113" s="215"/>
      <c r="V113" s="215"/>
      <c r="W113" s="215"/>
      <c r="X113" s="215"/>
      <c r="Y113" s="215"/>
      <c r="Z113" s="215"/>
      <c r="AA113" s="215"/>
      <c r="AB113" s="215"/>
      <c r="AC113" s="215"/>
      <c r="AD113" s="215"/>
      <c r="AE113" s="215"/>
      <c r="AF113" s="215"/>
      <c r="AG113" s="215"/>
      <c r="AH113" s="215"/>
      <c r="AL113" s="215"/>
      <c r="AM113" s="215"/>
      <c r="AN113" s="215"/>
      <c r="AO113" s="215"/>
      <c r="AP113" s="215"/>
      <c r="AQ113" s="215"/>
      <c r="AR113" s="215"/>
      <c r="AS113" s="215"/>
    </row>
    <row r="114" spans="20:45" x14ac:dyDescent="0.25">
      <c r="T114" s="215"/>
      <c r="U114" s="215"/>
      <c r="V114" s="215"/>
      <c r="W114" s="215"/>
      <c r="X114" s="215"/>
      <c r="Y114" s="215"/>
      <c r="Z114" s="215"/>
      <c r="AA114" s="215"/>
      <c r="AB114" s="215"/>
      <c r="AC114" s="215"/>
      <c r="AD114" s="215"/>
      <c r="AE114" s="215"/>
      <c r="AF114" s="215"/>
      <c r="AG114" s="215"/>
      <c r="AH114" s="215"/>
      <c r="AL114" s="215"/>
      <c r="AM114" s="215"/>
      <c r="AN114" s="215"/>
      <c r="AO114" s="215"/>
      <c r="AP114" s="215"/>
      <c r="AQ114" s="215"/>
      <c r="AR114" s="215"/>
      <c r="AS114" s="215"/>
    </row>
    <row r="115" spans="20:45" x14ac:dyDescent="0.25">
      <c r="T115" s="215"/>
      <c r="U115" s="215"/>
      <c r="V115" s="215"/>
      <c r="W115" s="215"/>
      <c r="X115" s="215"/>
      <c r="Y115" s="215"/>
      <c r="Z115" s="215"/>
      <c r="AA115" s="215"/>
      <c r="AB115" s="215"/>
      <c r="AC115" s="215"/>
      <c r="AD115" s="215"/>
      <c r="AE115" s="215"/>
      <c r="AF115" s="215"/>
      <c r="AG115" s="215"/>
      <c r="AH115" s="215"/>
      <c r="AL115" s="215"/>
      <c r="AM115" s="215"/>
      <c r="AN115" s="215"/>
      <c r="AO115" s="215"/>
      <c r="AP115" s="215"/>
      <c r="AQ115" s="215"/>
      <c r="AR115" s="215"/>
      <c r="AS115" s="215"/>
    </row>
    <row r="116" spans="20:45" x14ac:dyDescent="0.25">
      <c r="T116" s="215"/>
      <c r="U116" s="215"/>
      <c r="V116" s="215"/>
      <c r="W116" s="215"/>
      <c r="X116" s="215"/>
      <c r="Y116" s="215"/>
      <c r="Z116" s="215"/>
      <c r="AA116" s="215"/>
      <c r="AB116" s="215"/>
      <c r="AC116" s="215"/>
      <c r="AD116" s="215"/>
      <c r="AE116" s="215"/>
      <c r="AF116" s="215"/>
      <c r="AG116" s="215"/>
      <c r="AH116" s="215"/>
      <c r="AL116" s="215"/>
      <c r="AM116" s="215"/>
      <c r="AN116" s="215"/>
      <c r="AO116" s="215"/>
      <c r="AP116" s="215"/>
      <c r="AQ116" s="215"/>
      <c r="AR116" s="215"/>
      <c r="AS116" s="215"/>
    </row>
    <row r="117" spans="20:45" x14ac:dyDescent="0.25">
      <c r="T117" s="215"/>
      <c r="U117" s="215"/>
      <c r="V117" s="215"/>
      <c r="W117" s="215"/>
      <c r="X117" s="215"/>
      <c r="Y117" s="215"/>
      <c r="Z117" s="215"/>
      <c r="AA117" s="215"/>
      <c r="AB117" s="215"/>
      <c r="AC117" s="215"/>
      <c r="AD117" s="215"/>
      <c r="AE117" s="215"/>
      <c r="AF117" s="215"/>
      <c r="AG117" s="215"/>
      <c r="AH117" s="215"/>
      <c r="AL117" s="215"/>
      <c r="AM117" s="215"/>
      <c r="AN117" s="215"/>
      <c r="AO117" s="215"/>
      <c r="AP117" s="215"/>
      <c r="AQ117" s="215"/>
      <c r="AR117" s="215"/>
      <c r="AS117" s="215"/>
    </row>
    <row r="118" spans="20:45" x14ac:dyDescent="0.25">
      <c r="T118" s="215"/>
      <c r="U118" s="215"/>
      <c r="V118" s="215"/>
      <c r="W118" s="215"/>
      <c r="X118" s="215"/>
      <c r="Y118" s="215"/>
      <c r="Z118" s="215"/>
      <c r="AA118" s="215"/>
      <c r="AB118" s="215"/>
      <c r="AC118" s="215"/>
      <c r="AD118" s="215"/>
      <c r="AE118" s="215"/>
      <c r="AF118" s="215"/>
      <c r="AG118" s="215"/>
      <c r="AH118" s="215"/>
      <c r="AL118" s="215"/>
      <c r="AM118" s="215"/>
      <c r="AN118" s="215"/>
      <c r="AO118" s="215"/>
      <c r="AP118" s="215"/>
      <c r="AQ118" s="215"/>
      <c r="AR118" s="215"/>
      <c r="AS118" s="215"/>
    </row>
    <row r="119" spans="20:45" x14ac:dyDescent="0.25">
      <c r="T119" s="215"/>
      <c r="U119" s="215"/>
      <c r="V119" s="215"/>
      <c r="W119" s="215"/>
      <c r="X119" s="215"/>
      <c r="Y119" s="215"/>
      <c r="Z119" s="215"/>
      <c r="AA119" s="215"/>
      <c r="AB119" s="215"/>
      <c r="AC119" s="215"/>
      <c r="AD119" s="215"/>
      <c r="AE119" s="215"/>
      <c r="AF119" s="215"/>
      <c r="AG119" s="215"/>
      <c r="AH119" s="215"/>
      <c r="AL119" s="215"/>
      <c r="AM119" s="215"/>
      <c r="AN119" s="215"/>
      <c r="AO119" s="215"/>
      <c r="AP119" s="215"/>
      <c r="AQ119" s="215"/>
      <c r="AR119" s="215"/>
      <c r="AS119" s="215"/>
    </row>
    <row r="120" spans="20:45" x14ac:dyDescent="0.25">
      <c r="T120" s="215"/>
      <c r="U120" s="215"/>
      <c r="V120" s="215"/>
      <c r="W120" s="215"/>
      <c r="X120" s="215"/>
      <c r="Y120" s="215"/>
      <c r="Z120" s="215"/>
      <c r="AA120" s="215"/>
      <c r="AB120" s="215"/>
      <c r="AC120" s="215"/>
      <c r="AD120" s="215"/>
      <c r="AE120" s="215"/>
      <c r="AF120" s="215"/>
      <c r="AG120" s="215"/>
      <c r="AH120" s="215"/>
      <c r="AL120" s="215"/>
      <c r="AM120" s="215"/>
      <c r="AN120" s="215"/>
      <c r="AO120" s="215"/>
      <c r="AP120" s="215"/>
      <c r="AQ120" s="215"/>
      <c r="AR120" s="215"/>
      <c r="AS120" s="215"/>
    </row>
    <row r="121" spans="20:45" x14ac:dyDescent="0.25">
      <c r="T121" s="215"/>
      <c r="U121" s="215"/>
      <c r="V121" s="215"/>
      <c r="W121" s="215"/>
      <c r="X121" s="215"/>
      <c r="Y121" s="215"/>
      <c r="Z121" s="215"/>
      <c r="AA121" s="215"/>
      <c r="AB121" s="215"/>
      <c r="AC121" s="215"/>
      <c r="AD121" s="215"/>
      <c r="AE121" s="215"/>
      <c r="AF121" s="215"/>
      <c r="AG121" s="215"/>
      <c r="AH121" s="215"/>
      <c r="AL121" s="215"/>
      <c r="AM121" s="215"/>
      <c r="AN121" s="215"/>
      <c r="AO121" s="215"/>
      <c r="AP121" s="215"/>
      <c r="AQ121" s="215"/>
      <c r="AR121" s="215"/>
      <c r="AS121" s="215"/>
    </row>
    <row r="122" spans="20:45" x14ac:dyDescent="0.25">
      <c r="T122" s="215"/>
      <c r="U122" s="215"/>
      <c r="V122" s="215"/>
      <c r="W122" s="215"/>
      <c r="X122" s="215"/>
      <c r="Y122" s="215"/>
      <c r="Z122" s="215"/>
      <c r="AA122" s="215"/>
      <c r="AB122" s="215"/>
      <c r="AC122" s="215"/>
      <c r="AD122" s="215"/>
      <c r="AE122" s="215"/>
      <c r="AF122" s="215"/>
      <c r="AG122" s="215"/>
      <c r="AH122" s="215"/>
      <c r="AL122" s="215"/>
      <c r="AM122" s="215"/>
      <c r="AN122" s="215"/>
      <c r="AO122" s="215"/>
      <c r="AP122" s="215"/>
      <c r="AQ122" s="215"/>
      <c r="AR122" s="215"/>
      <c r="AS122" s="215"/>
    </row>
    <row r="123" spans="20:45" x14ac:dyDescent="0.25">
      <c r="T123" s="215"/>
      <c r="U123" s="215"/>
      <c r="V123" s="215"/>
      <c r="W123" s="215"/>
      <c r="X123" s="215"/>
      <c r="Y123" s="215"/>
      <c r="Z123" s="215"/>
      <c r="AA123" s="215"/>
      <c r="AB123" s="215"/>
      <c r="AC123" s="215"/>
      <c r="AD123" s="215"/>
      <c r="AE123" s="215"/>
      <c r="AF123" s="215"/>
      <c r="AG123" s="215"/>
      <c r="AH123" s="215"/>
      <c r="AL123" s="215"/>
      <c r="AM123" s="215"/>
      <c r="AN123" s="215"/>
      <c r="AO123" s="215"/>
      <c r="AP123" s="215"/>
      <c r="AQ123" s="215"/>
      <c r="AR123" s="215"/>
      <c r="AS123" s="215"/>
    </row>
    <row r="124" spans="20:45" x14ac:dyDescent="0.25">
      <c r="T124" s="215"/>
      <c r="U124" s="215"/>
      <c r="V124" s="215"/>
      <c r="W124" s="215"/>
      <c r="X124" s="215"/>
      <c r="Y124" s="215"/>
      <c r="Z124" s="215"/>
      <c r="AA124" s="215"/>
      <c r="AB124" s="215"/>
      <c r="AC124" s="215"/>
      <c r="AD124" s="215"/>
      <c r="AE124" s="215"/>
      <c r="AF124" s="215"/>
      <c r="AG124" s="215"/>
      <c r="AH124" s="215"/>
      <c r="AL124" s="215"/>
      <c r="AM124" s="215"/>
      <c r="AN124" s="215"/>
      <c r="AO124" s="215"/>
      <c r="AP124" s="215"/>
      <c r="AQ124" s="215"/>
      <c r="AR124" s="215"/>
      <c r="AS124" s="215"/>
    </row>
    <row r="125" spans="20:45" x14ac:dyDescent="0.25">
      <c r="T125" s="215"/>
      <c r="U125" s="215"/>
      <c r="V125" s="215"/>
      <c r="W125" s="215"/>
      <c r="X125" s="215"/>
      <c r="Y125" s="215"/>
      <c r="Z125" s="215"/>
      <c r="AA125" s="215"/>
      <c r="AB125" s="215"/>
      <c r="AC125" s="215"/>
      <c r="AD125" s="215"/>
      <c r="AE125" s="215"/>
      <c r="AF125" s="215"/>
      <c r="AG125" s="215"/>
      <c r="AH125" s="215"/>
      <c r="AL125" s="215"/>
      <c r="AM125" s="215"/>
      <c r="AN125" s="215"/>
      <c r="AO125" s="215"/>
      <c r="AP125" s="215"/>
      <c r="AQ125" s="215"/>
      <c r="AR125" s="215"/>
      <c r="AS125" s="215"/>
    </row>
    <row r="126" spans="20:45" x14ac:dyDescent="0.25">
      <c r="T126" s="215"/>
      <c r="U126" s="215"/>
      <c r="V126" s="215"/>
      <c r="W126" s="215"/>
      <c r="X126" s="215"/>
      <c r="Y126" s="215"/>
      <c r="Z126" s="215"/>
      <c r="AA126" s="215"/>
      <c r="AB126" s="215"/>
      <c r="AC126" s="215"/>
      <c r="AD126" s="215"/>
      <c r="AE126" s="215"/>
      <c r="AF126" s="215"/>
      <c r="AG126" s="215"/>
      <c r="AH126" s="215"/>
      <c r="AL126" s="215"/>
      <c r="AM126" s="215"/>
      <c r="AN126" s="215"/>
      <c r="AO126" s="215"/>
      <c r="AP126" s="215"/>
      <c r="AQ126" s="215"/>
      <c r="AR126" s="215"/>
      <c r="AS126" s="215"/>
    </row>
    <row r="127" spans="20:45" x14ac:dyDescent="0.25">
      <c r="T127" s="215"/>
      <c r="U127" s="215"/>
      <c r="V127" s="215"/>
      <c r="W127" s="215"/>
      <c r="X127" s="215"/>
      <c r="Y127" s="215"/>
      <c r="Z127" s="215"/>
      <c r="AA127" s="215"/>
      <c r="AB127" s="215"/>
      <c r="AC127" s="215"/>
      <c r="AD127" s="215"/>
      <c r="AE127" s="215"/>
      <c r="AF127" s="215"/>
      <c r="AG127" s="215"/>
      <c r="AH127" s="215"/>
      <c r="AL127" s="215"/>
      <c r="AM127" s="215"/>
      <c r="AN127" s="215"/>
      <c r="AO127" s="215"/>
      <c r="AP127" s="215"/>
      <c r="AQ127" s="215"/>
      <c r="AR127" s="215"/>
      <c r="AS127" s="215"/>
    </row>
    <row r="128" spans="20:45" x14ac:dyDescent="0.25">
      <c r="T128" s="215"/>
      <c r="U128" s="215"/>
      <c r="V128" s="215"/>
      <c r="W128" s="215"/>
      <c r="X128" s="215"/>
      <c r="Y128" s="215"/>
      <c r="Z128" s="215"/>
      <c r="AA128" s="215"/>
      <c r="AB128" s="215"/>
      <c r="AC128" s="215"/>
      <c r="AD128" s="215"/>
      <c r="AE128" s="215"/>
      <c r="AF128" s="215"/>
      <c r="AG128" s="215"/>
      <c r="AH128" s="215"/>
      <c r="AL128" s="215"/>
      <c r="AM128" s="215"/>
      <c r="AN128" s="215"/>
      <c r="AO128" s="215"/>
      <c r="AP128" s="215"/>
      <c r="AQ128" s="215"/>
      <c r="AR128" s="215"/>
      <c r="AS128" s="215"/>
    </row>
    <row r="129" spans="20:45" x14ac:dyDescent="0.25">
      <c r="T129" s="215"/>
      <c r="U129" s="215"/>
      <c r="V129" s="215"/>
      <c r="W129" s="215"/>
      <c r="X129" s="215"/>
      <c r="Y129" s="215"/>
      <c r="Z129" s="215"/>
      <c r="AA129" s="215"/>
      <c r="AB129" s="215"/>
      <c r="AC129" s="215"/>
      <c r="AD129" s="215"/>
      <c r="AE129" s="215"/>
      <c r="AF129" s="215"/>
      <c r="AG129" s="215"/>
      <c r="AH129" s="215"/>
      <c r="AL129" s="215"/>
      <c r="AM129" s="215"/>
      <c r="AN129" s="215"/>
      <c r="AO129" s="215"/>
      <c r="AP129" s="215"/>
      <c r="AQ129" s="215"/>
      <c r="AR129" s="215"/>
      <c r="AS129" s="215"/>
    </row>
    <row r="130" spans="20:45" x14ac:dyDescent="0.25">
      <c r="T130" s="215"/>
      <c r="U130" s="215"/>
      <c r="V130" s="215"/>
      <c r="W130" s="215"/>
      <c r="X130" s="215"/>
      <c r="Y130" s="215"/>
      <c r="Z130" s="215"/>
      <c r="AA130" s="215"/>
      <c r="AB130" s="215"/>
      <c r="AC130" s="215"/>
      <c r="AD130" s="215"/>
      <c r="AE130" s="215"/>
      <c r="AF130" s="215"/>
      <c r="AG130" s="215"/>
      <c r="AH130" s="215"/>
      <c r="AL130" s="215"/>
      <c r="AM130" s="215"/>
      <c r="AN130" s="215"/>
      <c r="AO130" s="215"/>
      <c r="AP130" s="215"/>
      <c r="AQ130" s="215"/>
      <c r="AR130" s="215"/>
      <c r="AS130" s="215"/>
    </row>
    <row r="131" spans="20:45" x14ac:dyDescent="0.25">
      <c r="T131" s="215"/>
      <c r="U131" s="215"/>
      <c r="V131" s="215"/>
      <c r="W131" s="215"/>
      <c r="X131" s="215"/>
      <c r="Y131" s="215"/>
      <c r="Z131" s="215"/>
      <c r="AA131" s="215"/>
      <c r="AB131" s="215"/>
      <c r="AC131" s="215"/>
      <c r="AD131" s="215"/>
      <c r="AE131" s="215"/>
      <c r="AF131" s="215"/>
      <c r="AG131" s="215"/>
      <c r="AH131" s="215"/>
      <c r="AL131" s="215"/>
      <c r="AM131" s="215"/>
      <c r="AN131" s="215"/>
      <c r="AO131" s="215"/>
      <c r="AP131" s="215"/>
      <c r="AQ131" s="215"/>
      <c r="AR131" s="215"/>
      <c r="AS131" s="215"/>
    </row>
    <row r="132" spans="20:45" x14ac:dyDescent="0.25">
      <c r="T132" s="215"/>
      <c r="U132" s="215"/>
      <c r="V132" s="215"/>
      <c r="W132" s="215"/>
      <c r="X132" s="215"/>
      <c r="Y132" s="215"/>
      <c r="Z132" s="215"/>
      <c r="AA132" s="215"/>
      <c r="AB132" s="215"/>
      <c r="AC132" s="215"/>
      <c r="AD132" s="215"/>
      <c r="AE132" s="215"/>
      <c r="AF132" s="215"/>
      <c r="AG132" s="215"/>
      <c r="AH132" s="215"/>
      <c r="AL132" s="215"/>
      <c r="AM132" s="215"/>
      <c r="AN132" s="215"/>
      <c r="AO132" s="215"/>
      <c r="AP132" s="215"/>
      <c r="AQ132" s="215"/>
      <c r="AR132" s="215"/>
      <c r="AS132" s="215"/>
    </row>
    <row r="133" spans="20:45" x14ac:dyDescent="0.25">
      <c r="T133" s="215"/>
      <c r="U133" s="215"/>
      <c r="V133" s="215"/>
      <c r="W133" s="215"/>
      <c r="X133" s="215"/>
      <c r="Y133" s="215"/>
      <c r="Z133" s="215"/>
      <c r="AA133" s="215"/>
      <c r="AB133" s="215"/>
      <c r="AC133" s="215"/>
      <c r="AD133" s="215"/>
      <c r="AE133" s="215"/>
      <c r="AF133" s="215"/>
      <c r="AG133" s="215"/>
      <c r="AH133" s="215"/>
      <c r="AL133" s="215"/>
      <c r="AM133" s="215"/>
      <c r="AN133" s="215"/>
      <c r="AO133" s="215"/>
      <c r="AP133" s="215"/>
      <c r="AQ133" s="215"/>
      <c r="AR133" s="215"/>
      <c r="AS133" s="215"/>
    </row>
    <row r="134" spans="20:45" x14ac:dyDescent="0.25">
      <c r="T134" s="215"/>
      <c r="U134" s="215"/>
      <c r="V134" s="215"/>
      <c r="W134" s="215"/>
      <c r="X134" s="215"/>
      <c r="Y134" s="215"/>
      <c r="Z134" s="215"/>
      <c r="AA134" s="215"/>
      <c r="AB134" s="215"/>
      <c r="AC134" s="215"/>
      <c r="AD134" s="215"/>
      <c r="AE134" s="215"/>
      <c r="AF134" s="215"/>
      <c r="AG134" s="215"/>
      <c r="AH134" s="215"/>
      <c r="AL134" s="215"/>
      <c r="AM134" s="215"/>
      <c r="AN134" s="215"/>
      <c r="AO134" s="215"/>
      <c r="AP134" s="215"/>
      <c r="AQ134" s="215"/>
      <c r="AR134" s="215"/>
      <c r="AS134" s="215"/>
    </row>
    <row r="135" spans="20:45" x14ac:dyDescent="0.25">
      <c r="T135" s="215"/>
      <c r="U135" s="215"/>
      <c r="V135" s="215"/>
      <c r="W135" s="215"/>
      <c r="X135" s="215"/>
      <c r="Y135" s="215"/>
      <c r="Z135" s="215"/>
      <c r="AA135" s="215"/>
      <c r="AB135" s="215"/>
      <c r="AC135" s="215"/>
      <c r="AD135" s="215"/>
      <c r="AE135" s="215"/>
      <c r="AF135" s="215"/>
      <c r="AG135" s="215"/>
      <c r="AH135" s="215"/>
      <c r="AL135" s="215"/>
      <c r="AM135" s="215"/>
      <c r="AN135" s="215"/>
      <c r="AO135" s="215"/>
      <c r="AP135" s="215"/>
      <c r="AQ135" s="215"/>
      <c r="AR135" s="215"/>
      <c r="AS135" s="215"/>
    </row>
    <row r="136" spans="20:45" x14ac:dyDescent="0.25">
      <c r="T136" s="215"/>
      <c r="U136" s="215"/>
      <c r="V136" s="215"/>
      <c r="W136" s="215"/>
      <c r="X136" s="215"/>
      <c r="Y136" s="215"/>
      <c r="Z136" s="215"/>
      <c r="AA136" s="215"/>
      <c r="AB136" s="215"/>
      <c r="AC136" s="215"/>
      <c r="AD136" s="215"/>
      <c r="AE136" s="215"/>
      <c r="AF136" s="215"/>
      <c r="AG136" s="215"/>
      <c r="AH136" s="215"/>
      <c r="AL136" s="215"/>
      <c r="AM136" s="215"/>
      <c r="AN136" s="215"/>
      <c r="AO136" s="215"/>
      <c r="AP136" s="215"/>
      <c r="AQ136" s="215"/>
      <c r="AR136" s="215"/>
      <c r="AS136" s="215"/>
    </row>
    <row r="137" spans="20:45" x14ac:dyDescent="0.25">
      <c r="T137" s="215"/>
      <c r="U137" s="215"/>
      <c r="V137" s="215"/>
      <c r="W137" s="215"/>
      <c r="X137" s="215"/>
      <c r="Y137" s="215"/>
      <c r="Z137" s="215"/>
      <c r="AA137" s="215"/>
      <c r="AB137" s="215"/>
      <c r="AC137" s="215"/>
      <c r="AD137" s="215"/>
      <c r="AE137" s="215"/>
      <c r="AF137" s="215"/>
      <c r="AG137" s="215"/>
      <c r="AH137" s="215"/>
      <c r="AL137" s="215"/>
      <c r="AM137" s="215"/>
      <c r="AN137" s="215"/>
      <c r="AO137" s="215"/>
      <c r="AP137" s="215"/>
      <c r="AQ137" s="215"/>
      <c r="AR137" s="215"/>
      <c r="AS137" s="215"/>
    </row>
    <row r="138" spans="20:45" x14ac:dyDescent="0.25">
      <c r="T138" s="215"/>
      <c r="U138" s="215"/>
      <c r="V138" s="215"/>
      <c r="W138" s="215"/>
      <c r="X138" s="215"/>
      <c r="Y138" s="215"/>
      <c r="Z138" s="215"/>
      <c r="AA138" s="215"/>
      <c r="AB138" s="215"/>
      <c r="AC138" s="215"/>
      <c r="AD138" s="215"/>
      <c r="AE138" s="215"/>
      <c r="AF138" s="215"/>
      <c r="AG138" s="215"/>
      <c r="AH138" s="215"/>
      <c r="AL138" s="215"/>
      <c r="AM138" s="215"/>
      <c r="AN138" s="215"/>
      <c r="AO138" s="215"/>
      <c r="AP138" s="215"/>
      <c r="AQ138" s="215"/>
      <c r="AR138" s="215"/>
      <c r="AS138" s="215"/>
    </row>
    <row r="139" spans="20:45" x14ac:dyDescent="0.25">
      <c r="T139" s="215"/>
      <c r="U139" s="215"/>
      <c r="V139" s="215"/>
      <c r="W139" s="215"/>
      <c r="X139" s="215"/>
      <c r="Y139" s="215"/>
      <c r="Z139" s="215"/>
      <c r="AA139" s="215"/>
      <c r="AB139" s="215"/>
      <c r="AC139" s="215"/>
      <c r="AD139" s="215"/>
      <c r="AE139" s="215"/>
      <c r="AF139" s="215"/>
      <c r="AG139" s="215"/>
      <c r="AH139" s="215"/>
      <c r="AL139" s="215"/>
      <c r="AM139" s="215"/>
      <c r="AN139" s="215"/>
      <c r="AO139" s="215"/>
      <c r="AP139" s="215"/>
      <c r="AQ139" s="215"/>
      <c r="AR139" s="215"/>
      <c r="AS139" s="215"/>
    </row>
    <row r="140" spans="20:45" x14ac:dyDescent="0.25">
      <c r="T140" s="215"/>
      <c r="U140" s="215"/>
      <c r="V140" s="215"/>
      <c r="W140" s="215"/>
      <c r="X140" s="215"/>
      <c r="Y140" s="215"/>
      <c r="Z140" s="215"/>
      <c r="AA140" s="215"/>
      <c r="AB140" s="215"/>
      <c r="AC140" s="215"/>
      <c r="AD140" s="215"/>
      <c r="AE140" s="215"/>
      <c r="AF140" s="215"/>
      <c r="AG140" s="215"/>
      <c r="AH140" s="215"/>
      <c r="AL140" s="215"/>
      <c r="AM140" s="215"/>
      <c r="AN140" s="215"/>
      <c r="AO140" s="215"/>
      <c r="AP140" s="215"/>
      <c r="AQ140" s="215"/>
      <c r="AR140" s="215"/>
      <c r="AS140" s="215"/>
    </row>
  </sheetData>
  <mergeCells count="1">
    <mergeCell ref="A4:C4"/>
  </mergeCells>
  <conditionalFormatting sqref="B22 B24 B26 B28 B30 B32 B34 B36 B38 B40 B42 B44 B46 B48 B50 B52">
    <cfRule type="cellIs" dxfId="19" priority="16" stopIfTrue="1" operator="equal">
      <formula>"QA"</formula>
    </cfRule>
    <cfRule type="cellIs" dxfId="18" priority="17" stopIfTrue="1" operator="equal">
      <formula>"DA"</formula>
    </cfRule>
  </conditionalFormatting>
  <conditionalFormatting sqref="E7 E21">
    <cfRule type="expression" dxfId="17" priority="19" stopIfTrue="1">
      <formula>$E7&lt;5</formula>
    </cfRule>
  </conditionalFormatting>
  <conditionalFormatting sqref="E22 E24 E26 E28 E30 E32 E34 E36 E38 E40 E42 E44 E46 E48 E50 E52">
    <cfRule type="expression" dxfId="16" priority="11" stopIfTrue="1">
      <formula>AND($E22&lt;9,$C22&gt;0)</formula>
    </cfRule>
  </conditionalFormatting>
  <conditionalFormatting sqref="F7 F9 F11 F13 F15 F17 F19">
    <cfRule type="cellIs" dxfId="15" priority="20" stopIfTrue="1" operator="equal">
      <formula>"Bye"</formula>
    </cfRule>
  </conditionalFormatting>
  <conditionalFormatting sqref="F21:F22">
    <cfRule type="cellIs" dxfId="14" priority="2" stopIfTrue="1" operator="equal">
      <formula>"Bye"</formula>
    </cfRule>
  </conditionalFormatting>
  <conditionalFormatting sqref="F24 F26 F28 F30 F32 F34 F36 F38 F40 F42 F44 F46 F48 F50">
    <cfRule type="cellIs" dxfId="13" priority="12" stopIfTrue="1" operator="equal">
      <formula>"Bye"</formula>
    </cfRule>
    <cfRule type="expression" dxfId="12" priority="13" stopIfTrue="1">
      <formula>AND($E24&lt;9,$C24&gt;0)</formula>
    </cfRule>
  </conditionalFormatting>
  <conditionalFormatting sqref="F22:I22 H7 H9 H11 H13 H15 H17 H19 H21 G24:I24 G26:I26 G28:I28 G30:I30 G32:I32 G34:I34 G36:I36 G38:I38 G40:I40 G42:I42 G44:I44 G46:I46 G48:I48 G50:I50">
    <cfRule type="expression" dxfId="11" priority="7" stopIfTrue="1">
      <formula>AND($E7&lt;9,$C7&gt;0)</formula>
    </cfRule>
  </conditionalFormatting>
  <conditionalFormatting sqref="I8 K10 I12 M14 I16 K18 I20 I23 K25 I27 M29 I31 K33 I35 I39 K41 I43 M45 I47 K49 I51">
    <cfRule type="expression" dxfId="10" priority="8" stopIfTrue="1">
      <formula>AND($O$1="CU",I8="Umpire")</formula>
    </cfRule>
    <cfRule type="expression" dxfId="9" priority="9" stopIfTrue="1">
      <formula>AND($O$1="CU",I8&lt;&gt;"Umpire",J8&lt;&gt;"")</formula>
    </cfRule>
    <cfRule type="expression" dxfId="8" priority="10" stopIfTrue="1">
      <formula>AND($O$1="CU",I8&lt;&gt;"Umpire")</formula>
    </cfRule>
  </conditionalFormatting>
  <conditionalFormatting sqref="J8 L10 J12 N14 J16 L18 J20 R62">
    <cfRule type="expression" dxfId="7" priority="18" stopIfTrue="1">
      <formula>$O$1="CU"</formula>
    </cfRule>
  </conditionalFormatting>
  <conditionalFormatting sqref="K8">
    <cfRule type="cellIs" dxfId="6" priority="3" stopIfTrue="1" operator="equal">
      <formula>"Bye"</formula>
    </cfRule>
  </conditionalFormatting>
  <conditionalFormatting sqref="K20">
    <cfRule type="cellIs" dxfId="5" priority="1" stopIfTrue="1" operator="equal">
      <formula>"Bye"</formula>
    </cfRule>
  </conditionalFormatting>
  <conditionalFormatting sqref="M10 K12 O14 K16 M18 K23 M25 K27 O29 K31 M33 K35 K39 M41 K43 O45 K47 M49 K51">
    <cfRule type="expression" dxfId="4" priority="14" stopIfTrue="1">
      <formula>J10="as"</formula>
    </cfRule>
    <cfRule type="expression" dxfId="3" priority="15" stopIfTrue="1">
      <formula>J10="bs"</formula>
    </cfRule>
  </conditionalFormatting>
  <conditionalFormatting sqref="O16">
    <cfRule type="expression" dxfId="2" priority="4" stopIfTrue="1">
      <formula>AND($O$1="CU",O16="Umpire")</formula>
    </cfRule>
    <cfRule type="expression" dxfId="1" priority="5" stopIfTrue="1">
      <formula>AND($O$1="CU",O16&lt;&gt;"Umpire",P16&lt;&gt;"")</formula>
    </cfRule>
    <cfRule type="expression" dxfId="0" priority="6" stopIfTrue="1">
      <formula>AND($O$1="CU",O16&lt;&gt;"Umpire")</formula>
    </cfRule>
  </conditionalFormatting>
  <dataValidations count="1">
    <dataValidation type="list" allowBlank="1" showInputMessage="1" sqref="I23 I39 I27 I35 I43 I31 I51 I47 K49 K41 M45 K33 K25 M29 I16 K18 K10 I20 I12 I8 M14 O16" xr:uid="{BB3093EF-C838-420E-82BE-3B7F3C106941}">
      <formula1>$U$7:$U$16</formula1>
    </dataValidation>
  </dataValidations>
  <printOptions horizontalCentered="1" verticalCentered="1"/>
  <pageMargins left="0" right="0" top="0.98425196850393704" bottom="0.98425196850393704" header="0.51181102362204722" footer="0.51181102362204722"/>
  <pageSetup paperSize="9" scale="95" orientation="portrait" horizontalDpi="1200" verticalDpi="12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9249" r:id="rId4" name="Button 1">
              <controlPr defaultSize="0" print="0" autoFill="0" autoPict="0" macro="[0]!Jun_Show_CU">
                <anchor moveWithCells="1" sizeWithCells="1">
                  <from>
                    <xdr:col>12</xdr:col>
                    <xdr:colOff>525780</xdr:colOff>
                    <xdr:row>0</xdr:row>
                    <xdr:rowOff>7620</xdr:rowOff>
                  </from>
                  <to>
                    <xdr:col>14</xdr:col>
                    <xdr:colOff>373380</xdr:colOff>
                    <xdr:row>0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50" r:id="rId5" name="Button 2">
              <controlPr defaultSize="0" print="0" autoFill="0" autoPict="0" macro="[0]!Jun_Hide_CU">
                <anchor moveWithCells="1" sizeWithCells="1">
                  <from>
                    <xdr:col>12</xdr:col>
                    <xdr:colOff>518160</xdr:colOff>
                    <xdr:row>0</xdr:row>
                    <xdr:rowOff>182880</xdr:rowOff>
                  </from>
                  <to>
                    <xdr:col>14</xdr:col>
                    <xdr:colOff>373380</xdr:colOff>
                    <xdr:row>1</xdr:row>
                    <xdr:rowOff>60960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8A58C2-7C19-46FC-BC94-0A4676265EF1}">
  <dimension ref="A1:CJ447"/>
  <sheetViews>
    <sheetView zoomScale="110" zoomScaleNormal="110" workbookViewId="0">
      <selection activeCell="E96" sqref="E96"/>
    </sheetView>
  </sheetViews>
  <sheetFormatPr defaultColWidth="47.88671875" defaultRowHeight="14.4" x14ac:dyDescent="0.3"/>
  <cols>
    <col min="1" max="1" width="3.21875" style="334" bestFit="1" customWidth="1"/>
    <col min="2" max="2" width="39.5546875" style="329" bestFit="1" customWidth="1"/>
    <col min="3" max="3" width="6.44140625" style="330" customWidth="1"/>
    <col min="4" max="4" width="10.21875" style="330" customWidth="1"/>
    <col min="5" max="5" width="78.88671875" style="329" bestFit="1" customWidth="1"/>
    <col min="6" max="6" width="13.5546875" style="329" bestFit="1" customWidth="1"/>
    <col min="7" max="7" width="21.44140625" style="329" bestFit="1" customWidth="1"/>
    <col min="8" max="88" width="47.88671875" style="325"/>
    <col min="89" max="16384" width="47.88671875" style="326"/>
  </cols>
  <sheetData>
    <row r="1" spans="1:88" s="324" customFormat="1" ht="45" customHeight="1" x14ac:dyDescent="0.3">
      <c r="A1" s="332"/>
      <c r="B1" s="322" t="s">
        <v>197</v>
      </c>
      <c r="C1" s="322" t="s">
        <v>198</v>
      </c>
      <c r="D1" s="322" t="s">
        <v>24</v>
      </c>
      <c r="E1" s="322" t="s">
        <v>199</v>
      </c>
      <c r="F1" s="322" t="s">
        <v>200</v>
      </c>
      <c r="G1" s="322" t="s">
        <v>201</v>
      </c>
      <c r="H1" s="323"/>
      <c r="I1" s="323"/>
      <c r="J1" s="323"/>
      <c r="K1" s="323"/>
      <c r="L1" s="323"/>
      <c r="M1" s="323"/>
      <c r="N1" s="323"/>
      <c r="O1" s="323"/>
      <c r="P1" s="323"/>
      <c r="Q1" s="323"/>
      <c r="R1" s="323"/>
      <c r="S1" s="323"/>
      <c r="T1" s="323"/>
      <c r="U1" s="323"/>
      <c r="V1" s="323"/>
      <c r="W1" s="323"/>
      <c r="X1" s="323"/>
      <c r="Y1" s="323"/>
      <c r="Z1" s="323"/>
      <c r="AA1" s="323"/>
      <c r="AB1" s="323"/>
      <c r="AC1" s="323"/>
      <c r="AD1" s="323"/>
      <c r="AE1" s="323"/>
      <c r="AF1" s="323"/>
      <c r="AG1" s="323"/>
      <c r="AH1" s="323"/>
      <c r="AI1" s="323"/>
      <c r="AJ1" s="323"/>
      <c r="AK1" s="323"/>
      <c r="AL1" s="323"/>
      <c r="AM1" s="323"/>
      <c r="AN1" s="323"/>
      <c r="AO1" s="323"/>
      <c r="AP1" s="323"/>
      <c r="AQ1" s="323"/>
      <c r="AR1" s="323"/>
      <c r="AS1" s="323"/>
      <c r="AT1" s="323"/>
      <c r="AU1" s="323"/>
      <c r="AV1" s="323"/>
      <c r="AW1" s="323"/>
      <c r="AX1" s="323"/>
      <c r="AY1" s="323"/>
      <c r="AZ1" s="323"/>
      <c r="BA1" s="323"/>
      <c r="BB1" s="323"/>
      <c r="BC1" s="323"/>
      <c r="BD1" s="323"/>
      <c r="BE1" s="323"/>
      <c r="BF1" s="323"/>
      <c r="BG1" s="323"/>
      <c r="BH1" s="323"/>
      <c r="BI1" s="323"/>
      <c r="BJ1" s="323"/>
      <c r="BK1" s="323"/>
      <c r="BL1" s="323"/>
      <c r="BM1" s="323"/>
      <c r="BN1" s="323"/>
      <c r="BO1" s="323"/>
      <c r="BP1" s="323"/>
      <c r="BQ1" s="323"/>
      <c r="BR1" s="323"/>
      <c r="BS1" s="323"/>
      <c r="BT1" s="323"/>
      <c r="BU1" s="323"/>
      <c r="BV1" s="323"/>
      <c r="BW1" s="323"/>
      <c r="BX1" s="323"/>
      <c r="BY1" s="323"/>
      <c r="BZ1" s="323"/>
      <c r="CA1" s="323"/>
      <c r="CB1" s="323"/>
      <c r="CC1" s="323"/>
      <c r="CD1" s="323"/>
      <c r="CE1" s="323"/>
      <c r="CF1" s="323"/>
      <c r="CG1" s="323"/>
      <c r="CH1" s="323"/>
      <c r="CI1" s="323"/>
      <c r="CJ1" s="323"/>
    </row>
    <row r="2" spans="1:88" s="338" customFormat="1" x14ac:dyDescent="0.25">
      <c r="A2" s="335" t="s">
        <v>138</v>
      </c>
      <c r="B2" s="336" t="s">
        <v>202</v>
      </c>
      <c r="C2" s="336" t="s">
        <v>58</v>
      </c>
      <c r="D2" s="336" t="s">
        <v>51</v>
      </c>
      <c r="E2" s="336" t="s">
        <v>210</v>
      </c>
      <c r="F2" s="336" t="s">
        <v>87</v>
      </c>
      <c r="G2" s="336" t="s">
        <v>243</v>
      </c>
      <c r="H2" s="337"/>
      <c r="I2" s="337"/>
      <c r="J2" s="337"/>
      <c r="K2" s="337"/>
      <c r="L2" s="337"/>
      <c r="M2" s="337"/>
      <c r="N2" s="337"/>
      <c r="O2" s="337"/>
      <c r="P2" s="337"/>
      <c r="Q2" s="337"/>
      <c r="R2" s="337"/>
      <c r="S2" s="337"/>
      <c r="T2" s="337"/>
      <c r="U2" s="337"/>
      <c r="V2" s="337"/>
      <c r="W2" s="337"/>
      <c r="X2" s="337"/>
      <c r="Y2" s="337"/>
      <c r="Z2" s="337"/>
      <c r="AA2" s="337"/>
      <c r="AB2" s="337"/>
      <c r="AC2" s="337"/>
      <c r="AD2" s="337"/>
      <c r="AE2" s="337"/>
      <c r="AF2" s="337"/>
      <c r="AG2" s="337"/>
      <c r="AH2" s="337"/>
      <c r="AI2" s="337"/>
      <c r="AJ2" s="337"/>
      <c r="AK2" s="337"/>
      <c r="AL2" s="337"/>
      <c r="AM2" s="337"/>
      <c r="AN2" s="337"/>
      <c r="AO2" s="337"/>
      <c r="AP2" s="337"/>
      <c r="AQ2" s="337"/>
      <c r="AR2" s="337"/>
      <c r="AS2" s="337"/>
      <c r="AT2" s="337"/>
      <c r="AU2" s="337"/>
      <c r="AV2" s="337"/>
      <c r="AW2" s="337"/>
      <c r="AX2" s="337"/>
      <c r="AY2" s="337"/>
      <c r="AZ2" s="337"/>
      <c r="BA2" s="337"/>
      <c r="BB2" s="337"/>
      <c r="BC2" s="337"/>
      <c r="BD2" s="337"/>
      <c r="BE2" s="337"/>
      <c r="BF2" s="337"/>
      <c r="BG2" s="337"/>
      <c r="BH2" s="337"/>
      <c r="BI2" s="337"/>
      <c r="BJ2" s="337"/>
      <c r="BK2" s="337"/>
      <c r="BL2" s="337"/>
      <c r="BM2" s="337"/>
      <c r="BN2" s="337"/>
      <c r="BO2" s="337"/>
      <c r="BP2" s="337"/>
      <c r="BQ2" s="337"/>
      <c r="BR2" s="337"/>
      <c r="BS2" s="337"/>
      <c r="BT2" s="337"/>
      <c r="BU2" s="337"/>
      <c r="BV2" s="337"/>
      <c r="BW2" s="337"/>
      <c r="BX2" s="337"/>
      <c r="BY2" s="337"/>
      <c r="BZ2" s="337"/>
      <c r="CA2" s="337"/>
    </row>
    <row r="3" spans="1:88" s="338" customFormat="1" x14ac:dyDescent="0.25">
      <c r="A3" s="335" t="s">
        <v>139</v>
      </c>
      <c r="B3" s="336" t="s">
        <v>202</v>
      </c>
      <c r="C3" s="336" t="s">
        <v>58</v>
      </c>
      <c r="D3" s="336" t="s">
        <v>51</v>
      </c>
      <c r="E3" s="336" t="s">
        <v>207</v>
      </c>
      <c r="F3" s="336" t="s">
        <v>87</v>
      </c>
      <c r="G3" s="336" t="s">
        <v>244</v>
      </c>
      <c r="H3" s="337"/>
      <c r="I3" s="337"/>
      <c r="J3" s="337"/>
      <c r="K3" s="337"/>
      <c r="L3" s="337"/>
      <c r="M3" s="337"/>
      <c r="N3" s="337"/>
      <c r="O3" s="337"/>
      <c r="P3" s="337"/>
      <c r="Q3" s="337"/>
      <c r="R3" s="337"/>
      <c r="S3" s="337"/>
      <c r="T3" s="337"/>
      <c r="U3" s="337"/>
      <c r="V3" s="337"/>
      <c r="W3" s="337"/>
      <c r="X3" s="337"/>
      <c r="Y3" s="337"/>
      <c r="Z3" s="337"/>
      <c r="AA3" s="337"/>
      <c r="AB3" s="337"/>
      <c r="AC3" s="337"/>
      <c r="AD3" s="337"/>
      <c r="AE3" s="337"/>
      <c r="AF3" s="337"/>
      <c r="AG3" s="337"/>
      <c r="AH3" s="337"/>
      <c r="AI3" s="337"/>
      <c r="AJ3" s="337"/>
      <c r="AK3" s="337"/>
      <c r="AL3" s="337"/>
      <c r="AM3" s="337"/>
      <c r="AN3" s="337"/>
      <c r="AO3" s="337"/>
      <c r="AP3" s="337"/>
      <c r="AQ3" s="337"/>
      <c r="AR3" s="337"/>
      <c r="AS3" s="337"/>
      <c r="AT3" s="337"/>
      <c r="AU3" s="337"/>
      <c r="AV3" s="337"/>
      <c r="AW3" s="337"/>
      <c r="AX3" s="337"/>
      <c r="AY3" s="337"/>
      <c r="AZ3" s="337"/>
      <c r="BA3" s="337"/>
      <c r="BB3" s="337"/>
      <c r="BC3" s="337"/>
      <c r="BD3" s="337"/>
      <c r="BE3" s="337"/>
      <c r="BF3" s="337"/>
      <c r="BG3" s="337"/>
      <c r="BH3" s="337"/>
      <c r="BI3" s="337"/>
      <c r="BJ3" s="337"/>
      <c r="BK3" s="337"/>
      <c r="BL3" s="337"/>
      <c r="BM3" s="337"/>
      <c r="BN3" s="337"/>
      <c r="BO3" s="337"/>
      <c r="BP3" s="337"/>
      <c r="BQ3" s="337"/>
      <c r="BR3" s="337"/>
      <c r="BS3" s="337"/>
      <c r="BT3" s="337"/>
      <c r="BU3" s="337"/>
      <c r="BV3" s="337"/>
      <c r="BW3" s="337"/>
      <c r="BX3" s="337"/>
      <c r="BY3" s="337"/>
      <c r="BZ3" s="337"/>
      <c r="CA3" s="337"/>
    </row>
    <row r="4" spans="1:88" s="338" customFormat="1" x14ac:dyDescent="0.25">
      <c r="A4" s="335" t="s">
        <v>141</v>
      </c>
      <c r="B4" s="336" t="s">
        <v>202</v>
      </c>
      <c r="C4" s="336" t="s">
        <v>58</v>
      </c>
      <c r="D4" s="336" t="s">
        <v>51</v>
      </c>
      <c r="E4" s="336" t="s">
        <v>207</v>
      </c>
      <c r="F4" s="336" t="s">
        <v>87</v>
      </c>
      <c r="G4" s="336" t="s">
        <v>245</v>
      </c>
      <c r="H4" s="337"/>
      <c r="I4" s="337"/>
      <c r="J4" s="337"/>
      <c r="K4" s="337"/>
      <c r="L4" s="337"/>
      <c r="M4" s="337"/>
      <c r="N4" s="337"/>
      <c r="O4" s="337"/>
      <c r="P4" s="337"/>
      <c r="Q4" s="337"/>
      <c r="R4" s="337"/>
      <c r="S4" s="337"/>
      <c r="T4" s="337"/>
      <c r="U4" s="337"/>
      <c r="V4" s="337"/>
      <c r="W4" s="337"/>
      <c r="X4" s="337"/>
      <c r="Y4" s="337"/>
      <c r="Z4" s="337"/>
      <c r="AA4" s="337"/>
      <c r="AB4" s="337"/>
      <c r="AC4" s="337"/>
      <c r="AD4" s="337"/>
      <c r="AE4" s="337"/>
      <c r="AF4" s="337"/>
      <c r="AG4" s="337"/>
      <c r="AH4" s="337"/>
      <c r="AI4" s="337"/>
      <c r="AJ4" s="337"/>
      <c r="AK4" s="337"/>
      <c r="AL4" s="337"/>
      <c r="AM4" s="337"/>
      <c r="AN4" s="337"/>
      <c r="AO4" s="337"/>
      <c r="AP4" s="337"/>
      <c r="AQ4" s="337"/>
      <c r="AR4" s="337"/>
      <c r="AS4" s="337"/>
      <c r="AT4" s="337"/>
      <c r="AU4" s="337"/>
      <c r="AV4" s="337"/>
      <c r="AW4" s="337"/>
      <c r="AX4" s="337"/>
      <c r="AY4" s="337"/>
      <c r="AZ4" s="337"/>
      <c r="BA4" s="337"/>
      <c r="BB4" s="337"/>
      <c r="BC4" s="337"/>
      <c r="BD4" s="337"/>
      <c r="BE4" s="337"/>
      <c r="BF4" s="337"/>
      <c r="BG4" s="337"/>
      <c r="BH4" s="337"/>
      <c r="BI4" s="337"/>
      <c r="BJ4" s="337"/>
      <c r="BK4" s="337"/>
      <c r="BL4" s="337"/>
      <c r="BM4" s="337"/>
      <c r="BN4" s="337"/>
      <c r="BO4" s="337"/>
      <c r="BP4" s="337"/>
      <c r="BQ4" s="337"/>
      <c r="BR4" s="337"/>
      <c r="BS4" s="337"/>
      <c r="BT4" s="337"/>
      <c r="BU4" s="337"/>
      <c r="BV4" s="337"/>
      <c r="BW4" s="337"/>
      <c r="BX4" s="337"/>
      <c r="BY4" s="337"/>
      <c r="BZ4" s="337"/>
      <c r="CA4" s="337"/>
    </row>
    <row r="5" spans="1:88" s="338" customFormat="1" x14ac:dyDescent="0.25">
      <c r="A5" s="335" t="s">
        <v>142</v>
      </c>
      <c r="B5" s="336" t="s">
        <v>202</v>
      </c>
      <c r="C5" s="336" t="s">
        <v>58</v>
      </c>
      <c r="D5" s="336" t="s">
        <v>51</v>
      </c>
      <c r="E5" s="336" t="s">
        <v>216</v>
      </c>
      <c r="F5" s="336" t="s">
        <v>87</v>
      </c>
      <c r="G5" s="336" t="s">
        <v>246</v>
      </c>
      <c r="H5" s="337"/>
      <c r="I5" s="337"/>
      <c r="J5" s="337"/>
      <c r="K5" s="337"/>
      <c r="L5" s="337"/>
      <c r="M5" s="337"/>
      <c r="N5" s="337"/>
      <c r="O5" s="337"/>
      <c r="P5" s="337"/>
      <c r="Q5" s="337"/>
      <c r="R5" s="337"/>
      <c r="S5" s="337"/>
      <c r="T5" s="337"/>
      <c r="U5" s="337"/>
      <c r="V5" s="337"/>
      <c r="W5" s="337"/>
      <c r="X5" s="337"/>
      <c r="Y5" s="337"/>
      <c r="Z5" s="337"/>
      <c r="AA5" s="337"/>
      <c r="AB5" s="337"/>
      <c r="AC5" s="337"/>
      <c r="AD5" s="337"/>
      <c r="AE5" s="337"/>
      <c r="AF5" s="337"/>
      <c r="AG5" s="337"/>
      <c r="AH5" s="337"/>
      <c r="AI5" s="337"/>
      <c r="AJ5" s="337"/>
      <c r="AK5" s="337"/>
      <c r="AL5" s="337"/>
      <c r="AM5" s="337"/>
      <c r="AN5" s="337"/>
      <c r="AO5" s="337"/>
      <c r="AP5" s="337"/>
      <c r="AQ5" s="337"/>
      <c r="AR5" s="337"/>
      <c r="AS5" s="337"/>
      <c r="AT5" s="337"/>
      <c r="AU5" s="337"/>
      <c r="AV5" s="337"/>
      <c r="AW5" s="337"/>
      <c r="AX5" s="337"/>
      <c r="AY5" s="337"/>
      <c r="AZ5" s="337"/>
      <c r="BA5" s="337"/>
      <c r="BB5" s="337"/>
      <c r="BC5" s="337"/>
      <c r="BD5" s="337"/>
      <c r="BE5" s="337"/>
      <c r="BF5" s="337"/>
      <c r="BG5" s="337"/>
      <c r="BH5" s="337"/>
      <c r="BI5" s="337"/>
      <c r="BJ5" s="337"/>
      <c r="BK5" s="337"/>
      <c r="BL5" s="337"/>
      <c r="BM5" s="337"/>
      <c r="BN5" s="337"/>
      <c r="BO5" s="337"/>
      <c r="BP5" s="337"/>
      <c r="BQ5" s="337"/>
      <c r="BR5" s="337"/>
      <c r="BS5" s="337"/>
      <c r="BT5" s="337"/>
      <c r="BU5" s="337"/>
      <c r="BV5" s="337"/>
      <c r="BW5" s="337"/>
      <c r="BX5" s="337"/>
      <c r="BY5" s="337"/>
      <c r="BZ5" s="337"/>
      <c r="CA5" s="337"/>
    </row>
    <row r="6" spans="1:88" s="338" customFormat="1" x14ac:dyDescent="0.25">
      <c r="A6" s="339"/>
      <c r="B6" s="340"/>
      <c r="C6" s="340"/>
      <c r="D6" s="340"/>
      <c r="E6" s="340"/>
      <c r="F6" s="340"/>
      <c r="G6" s="340"/>
      <c r="H6" s="337"/>
      <c r="I6" s="337"/>
      <c r="J6" s="337"/>
      <c r="K6" s="337"/>
      <c r="L6" s="337"/>
      <c r="M6" s="337"/>
      <c r="N6" s="337"/>
      <c r="O6" s="337"/>
      <c r="P6" s="337"/>
      <c r="Q6" s="337"/>
      <c r="R6" s="337"/>
      <c r="S6" s="337"/>
      <c r="T6" s="337"/>
      <c r="U6" s="337"/>
      <c r="V6" s="337"/>
      <c r="W6" s="337"/>
      <c r="X6" s="337"/>
      <c r="Y6" s="337"/>
      <c r="Z6" s="337"/>
      <c r="AA6" s="337"/>
      <c r="AB6" s="337"/>
      <c r="AC6" s="337"/>
      <c r="AD6" s="337"/>
      <c r="AE6" s="337"/>
      <c r="AF6" s="337"/>
      <c r="AG6" s="337"/>
      <c r="AH6" s="337"/>
      <c r="AI6" s="337"/>
      <c r="AJ6" s="337"/>
      <c r="AK6" s="337"/>
      <c r="AL6" s="337"/>
      <c r="AM6" s="337"/>
      <c r="AN6" s="337"/>
      <c r="AO6" s="337"/>
      <c r="AP6" s="337"/>
      <c r="AQ6" s="337"/>
      <c r="AR6" s="337"/>
      <c r="AS6" s="337"/>
      <c r="AT6" s="337"/>
      <c r="AU6" s="337"/>
      <c r="AV6" s="337"/>
      <c r="AW6" s="337"/>
      <c r="AX6" s="337"/>
      <c r="AY6" s="337"/>
      <c r="AZ6" s="337"/>
      <c r="BA6" s="337"/>
      <c r="BB6" s="337"/>
      <c r="BC6" s="337"/>
      <c r="BD6" s="337"/>
      <c r="BE6" s="337"/>
      <c r="BF6" s="337"/>
      <c r="BG6" s="337"/>
      <c r="BH6" s="337"/>
      <c r="BI6" s="337"/>
      <c r="BJ6" s="337"/>
      <c r="BK6" s="337"/>
      <c r="BL6" s="337"/>
      <c r="BM6" s="337"/>
      <c r="BN6" s="337"/>
      <c r="BO6" s="337"/>
      <c r="BP6" s="337"/>
      <c r="BQ6" s="337"/>
      <c r="BR6" s="337"/>
      <c r="BS6" s="337"/>
      <c r="BT6" s="337"/>
      <c r="BU6" s="337"/>
      <c r="BV6" s="337"/>
      <c r="BW6" s="337"/>
      <c r="BX6" s="337"/>
      <c r="BY6" s="337"/>
      <c r="BZ6" s="337"/>
      <c r="CA6" s="337"/>
    </row>
    <row r="7" spans="1:88" s="342" customFormat="1" x14ac:dyDescent="0.25">
      <c r="A7" s="335" t="s">
        <v>138</v>
      </c>
      <c r="B7" s="336" t="s">
        <v>202</v>
      </c>
      <c r="C7" s="336" t="s">
        <v>206</v>
      </c>
      <c r="D7" s="336" t="s">
        <v>51</v>
      </c>
      <c r="E7" s="336" t="s">
        <v>207</v>
      </c>
      <c r="F7" s="336" t="s">
        <v>87</v>
      </c>
      <c r="G7" s="336" t="s">
        <v>208</v>
      </c>
      <c r="H7" s="341"/>
      <c r="I7" s="341"/>
      <c r="J7" s="341"/>
      <c r="K7" s="341"/>
      <c r="L7" s="341"/>
      <c r="M7" s="341"/>
      <c r="N7" s="341"/>
      <c r="O7" s="341"/>
      <c r="P7" s="341"/>
      <c r="Q7" s="341"/>
      <c r="R7" s="341"/>
      <c r="S7" s="341"/>
      <c r="T7" s="341"/>
      <c r="U7" s="341"/>
      <c r="V7" s="341"/>
      <c r="W7" s="341"/>
      <c r="X7" s="341"/>
      <c r="Y7" s="341"/>
      <c r="Z7" s="341"/>
      <c r="AA7" s="341"/>
      <c r="AB7" s="341"/>
      <c r="AC7" s="341"/>
      <c r="AD7" s="341"/>
      <c r="AE7" s="341"/>
      <c r="AF7" s="341"/>
      <c r="AG7" s="341"/>
      <c r="AH7" s="341"/>
      <c r="AI7" s="341"/>
      <c r="AJ7" s="341"/>
      <c r="AK7" s="341"/>
      <c r="AL7" s="341"/>
      <c r="AM7" s="341"/>
      <c r="AN7" s="341"/>
      <c r="AO7" s="341"/>
      <c r="AP7" s="341"/>
      <c r="AQ7" s="341"/>
      <c r="AR7" s="341"/>
      <c r="AS7" s="341"/>
      <c r="AT7" s="341"/>
      <c r="AU7" s="341"/>
      <c r="AV7" s="341"/>
      <c r="AW7" s="341"/>
      <c r="AX7" s="341"/>
      <c r="AY7" s="341"/>
      <c r="AZ7" s="341"/>
      <c r="BA7" s="341"/>
      <c r="BB7" s="341"/>
      <c r="BC7" s="341"/>
      <c r="BD7" s="341"/>
      <c r="BE7" s="341"/>
      <c r="BF7" s="341"/>
      <c r="BG7" s="341"/>
      <c r="BH7" s="341"/>
      <c r="BI7" s="341"/>
      <c r="BJ7" s="341"/>
      <c r="BK7" s="341"/>
      <c r="BL7" s="341"/>
      <c r="BM7" s="341"/>
      <c r="BN7" s="341"/>
      <c r="BO7" s="341"/>
      <c r="BP7" s="341"/>
      <c r="BQ7" s="341"/>
      <c r="BR7" s="341"/>
      <c r="BS7" s="341"/>
      <c r="BT7" s="341"/>
      <c r="BU7" s="341"/>
      <c r="BV7" s="341"/>
      <c r="BW7" s="341"/>
      <c r="BX7" s="341"/>
      <c r="BY7" s="341"/>
      <c r="BZ7" s="341"/>
      <c r="CA7" s="341"/>
    </row>
    <row r="8" spans="1:88" s="343" customFormat="1" x14ac:dyDescent="0.25">
      <c r="A8" s="335" t="s">
        <v>139</v>
      </c>
      <c r="B8" s="336" t="s">
        <v>202</v>
      </c>
      <c r="C8" s="336" t="s">
        <v>206</v>
      </c>
      <c r="D8" s="336" t="s">
        <v>51</v>
      </c>
      <c r="E8" s="336" t="s">
        <v>207</v>
      </c>
      <c r="F8" s="336" t="s">
        <v>87</v>
      </c>
      <c r="G8" s="336" t="s">
        <v>247</v>
      </c>
      <c r="H8" s="337"/>
      <c r="I8" s="337"/>
      <c r="J8" s="337"/>
      <c r="K8" s="337"/>
      <c r="L8" s="337"/>
      <c r="M8" s="337"/>
      <c r="N8" s="337"/>
      <c r="O8" s="337"/>
      <c r="P8" s="337"/>
      <c r="Q8" s="337"/>
      <c r="R8" s="337"/>
      <c r="S8" s="337"/>
      <c r="T8" s="337"/>
      <c r="U8" s="337"/>
      <c r="V8" s="337"/>
      <c r="W8" s="337"/>
      <c r="X8" s="337"/>
      <c r="Y8" s="337"/>
      <c r="Z8" s="337"/>
      <c r="AA8" s="337"/>
      <c r="AB8" s="337"/>
      <c r="AC8" s="337"/>
      <c r="AD8" s="337"/>
      <c r="AE8" s="337"/>
      <c r="AF8" s="337"/>
      <c r="AG8" s="337"/>
      <c r="AH8" s="337"/>
      <c r="AI8" s="337"/>
      <c r="AJ8" s="337"/>
      <c r="AK8" s="337"/>
      <c r="AL8" s="337"/>
      <c r="AM8" s="337"/>
      <c r="AN8" s="337"/>
      <c r="AO8" s="337"/>
      <c r="AP8" s="337"/>
      <c r="AQ8" s="337"/>
      <c r="AR8" s="337"/>
      <c r="AS8" s="337"/>
      <c r="AT8" s="337"/>
      <c r="AU8" s="337"/>
      <c r="AV8" s="337"/>
      <c r="AW8" s="337"/>
      <c r="AX8" s="337"/>
      <c r="AY8" s="337"/>
      <c r="AZ8" s="337"/>
      <c r="BA8" s="337"/>
      <c r="BB8" s="337"/>
      <c r="BC8" s="337"/>
      <c r="BD8" s="337"/>
      <c r="BE8" s="337"/>
      <c r="BF8" s="337"/>
      <c r="BG8" s="337"/>
      <c r="BH8" s="337"/>
      <c r="BI8" s="337"/>
      <c r="BJ8" s="337"/>
      <c r="BK8" s="337"/>
      <c r="BL8" s="337"/>
      <c r="BM8" s="337"/>
      <c r="BN8" s="337"/>
      <c r="BO8" s="337"/>
      <c r="BP8" s="337"/>
      <c r="BQ8" s="337"/>
      <c r="BR8" s="337"/>
      <c r="BS8" s="337"/>
      <c r="BT8" s="337"/>
      <c r="BU8" s="337"/>
      <c r="BV8" s="337"/>
      <c r="BW8" s="337"/>
      <c r="BX8" s="337"/>
      <c r="BY8" s="337"/>
      <c r="BZ8" s="337"/>
      <c r="CA8" s="337"/>
    </row>
    <row r="9" spans="1:88" s="343" customFormat="1" x14ac:dyDescent="0.25">
      <c r="A9" s="335" t="s">
        <v>141</v>
      </c>
      <c r="B9" s="336" t="s">
        <v>202</v>
      </c>
      <c r="C9" s="336" t="s">
        <v>206</v>
      </c>
      <c r="D9" s="336" t="s">
        <v>51</v>
      </c>
      <c r="E9" s="336" t="s">
        <v>212</v>
      </c>
      <c r="F9" s="336" t="s">
        <v>87</v>
      </c>
      <c r="G9" s="336" t="s">
        <v>248</v>
      </c>
      <c r="H9" s="337"/>
      <c r="I9" s="337"/>
      <c r="J9" s="337"/>
      <c r="K9" s="337"/>
      <c r="L9" s="337"/>
      <c r="M9" s="337"/>
      <c r="N9" s="337"/>
      <c r="O9" s="337"/>
      <c r="P9" s="337"/>
      <c r="Q9" s="337"/>
      <c r="R9" s="337"/>
      <c r="S9" s="337"/>
      <c r="T9" s="337"/>
      <c r="U9" s="337"/>
      <c r="V9" s="337"/>
      <c r="W9" s="337"/>
      <c r="X9" s="337"/>
      <c r="Y9" s="337"/>
      <c r="Z9" s="337"/>
      <c r="AA9" s="337"/>
      <c r="AB9" s="337"/>
      <c r="AC9" s="337"/>
      <c r="AD9" s="337"/>
      <c r="AE9" s="337"/>
      <c r="AF9" s="337"/>
      <c r="AG9" s="337"/>
      <c r="AH9" s="337"/>
      <c r="AI9" s="337"/>
      <c r="AJ9" s="337"/>
      <c r="AK9" s="337"/>
      <c r="AL9" s="337"/>
      <c r="AM9" s="337"/>
      <c r="AN9" s="337"/>
      <c r="AO9" s="337"/>
      <c r="AP9" s="337"/>
      <c r="AQ9" s="337"/>
      <c r="AR9" s="337"/>
      <c r="AS9" s="337"/>
      <c r="AT9" s="337"/>
      <c r="AU9" s="337"/>
      <c r="AV9" s="337"/>
      <c r="AW9" s="337"/>
      <c r="AX9" s="337"/>
      <c r="AY9" s="337"/>
      <c r="AZ9" s="337"/>
      <c r="BA9" s="337"/>
      <c r="BB9" s="337"/>
      <c r="BC9" s="337"/>
      <c r="BD9" s="337"/>
      <c r="BE9" s="337"/>
      <c r="BF9" s="337"/>
      <c r="BG9" s="337"/>
      <c r="BH9" s="337"/>
      <c r="BI9" s="337"/>
      <c r="BJ9" s="337"/>
      <c r="BK9" s="337"/>
      <c r="BL9" s="337"/>
      <c r="BM9" s="337"/>
      <c r="BN9" s="337"/>
      <c r="BO9" s="337"/>
      <c r="BP9" s="337"/>
      <c r="BQ9" s="337"/>
      <c r="BR9" s="337"/>
      <c r="BS9" s="337"/>
      <c r="BT9" s="337"/>
      <c r="BU9" s="337"/>
      <c r="BV9" s="337"/>
      <c r="BW9" s="337"/>
      <c r="BX9" s="337"/>
      <c r="BY9" s="337"/>
      <c r="BZ9" s="337"/>
      <c r="CA9" s="337"/>
    </row>
    <row r="10" spans="1:88" s="343" customFormat="1" x14ac:dyDescent="0.25">
      <c r="A10" s="344"/>
      <c r="B10" s="340"/>
      <c r="C10" s="340"/>
      <c r="D10" s="340"/>
      <c r="E10" s="340"/>
      <c r="F10" s="340"/>
      <c r="G10" s="340"/>
      <c r="H10" s="337"/>
      <c r="I10" s="337"/>
      <c r="J10" s="337"/>
      <c r="K10" s="337"/>
      <c r="L10" s="337"/>
      <c r="M10" s="337"/>
      <c r="N10" s="337"/>
      <c r="O10" s="337"/>
      <c r="P10" s="337"/>
      <c r="Q10" s="337"/>
      <c r="R10" s="337"/>
      <c r="S10" s="337"/>
      <c r="T10" s="337"/>
      <c r="U10" s="337"/>
      <c r="V10" s="337"/>
      <c r="W10" s="337"/>
      <c r="X10" s="337"/>
      <c r="Y10" s="337"/>
      <c r="Z10" s="337"/>
      <c r="AA10" s="337"/>
      <c r="AB10" s="337"/>
      <c r="AC10" s="337"/>
      <c r="AD10" s="337"/>
      <c r="AE10" s="337"/>
      <c r="AF10" s="337"/>
      <c r="AG10" s="337"/>
      <c r="AH10" s="337"/>
      <c r="AI10" s="337"/>
      <c r="AJ10" s="337"/>
      <c r="AK10" s="337"/>
      <c r="AL10" s="337"/>
      <c r="AM10" s="337"/>
      <c r="AN10" s="337"/>
      <c r="AO10" s="337"/>
      <c r="AP10" s="337"/>
      <c r="AQ10" s="337"/>
      <c r="AR10" s="337"/>
      <c r="AS10" s="337"/>
      <c r="AT10" s="337"/>
      <c r="AU10" s="337"/>
      <c r="AV10" s="337"/>
      <c r="AW10" s="337"/>
      <c r="AX10" s="337"/>
      <c r="AY10" s="337"/>
      <c r="AZ10" s="337"/>
      <c r="BA10" s="337"/>
      <c r="BB10" s="337"/>
      <c r="BC10" s="337"/>
      <c r="BD10" s="337"/>
      <c r="BE10" s="337"/>
      <c r="BF10" s="337"/>
      <c r="BG10" s="337"/>
      <c r="BH10" s="337"/>
      <c r="BI10" s="337"/>
      <c r="BJ10" s="337"/>
      <c r="BK10" s="337"/>
      <c r="BL10" s="337"/>
      <c r="BM10" s="337"/>
      <c r="BN10" s="337"/>
      <c r="BO10" s="337"/>
      <c r="BP10" s="337"/>
      <c r="BQ10" s="337"/>
      <c r="BR10" s="337"/>
      <c r="BS10" s="337"/>
      <c r="BT10" s="337"/>
      <c r="BU10" s="337"/>
      <c r="BV10" s="337"/>
      <c r="BW10" s="337"/>
      <c r="BX10" s="337"/>
      <c r="BY10" s="337"/>
      <c r="BZ10" s="337"/>
      <c r="CA10" s="337"/>
    </row>
    <row r="11" spans="1:88" s="600" customFormat="1" x14ac:dyDescent="0.25">
      <c r="A11" s="335" t="s">
        <v>138</v>
      </c>
      <c r="B11" s="599" t="s">
        <v>209</v>
      </c>
      <c r="C11" s="599" t="s">
        <v>58</v>
      </c>
      <c r="D11" s="599" t="s">
        <v>51</v>
      </c>
      <c r="E11" s="599" t="s">
        <v>204</v>
      </c>
      <c r="F11" s="599" t="s">
        <v>203</v>
      </c>
      <c r="G11" s="599" t="s">
        <v>205</v>
      </c>
      <c r="H11" s="339"/>
      <c r="I11" s="339"/>
      <c r="J11" s="339"/>
      <c r="K11" s="339"/>
      <c r="L11" s="339"/>
      <c r="M11" s="339"/>
      <c r="N11" s="339"/>
      <c r="O11" s="339"/>
      <c r="P11" s="339"/>
      <c r="Q11" s="339"/>
      <c r="R11" s="339"/>
      <c r="S11" s="339"/>
      <c r="T11" s="339"/>
      <c r="U11" s="339"/>
      <c r="V11" s="339"/>
      <c r="W11" s="339"/>
      <c r="X11" s="339"/>
      <c r="Y11" s="339"/>
      <c r="Z11" s="339"/>
      <c r="AA11" s="339"/>
      <c r="AB11" s="339"/>
      <c r="AC11" s="339"/>
      <c r="AD11" s="339"/>
      <c r="AE11" s="339"/>
      <c r="AF11" s="339"/>
      <c r="AG11" s="339"/>
      <c r="AH11" s="339"/>
      <c r="AI11" s="339"/>
      <c r="AJ11" s="339"/>
      <c r="AK11" s="339"/>
      <c r="AL11" s="339"/>
      <c r="AM11" s="339"/>
      <c r="AN11" s="339"/>
      <c r="AO11" s="339"/>
      <c r="AP11" s="339"/>
      <c r="AQ11" s="339"/>
      <c r="AR11" s="339"/>
      <c r="AS11" s="339"/>
      <c r="AT11" s="339"/>
      <c r="AU11" s="339"/>
      <c r="AV11" s="339"/>
      <c r="AW11" s="339"/>
      <c r="AX11" s="339"/>
      <c r="AY11" s="339"/>
      <c r="AZ11" s="339"/>
      <c r="BA11" s="339"/>
      <c r="BB11" s="339"/>
      <c r="BC11" s="339"/>
      <c r="BD11" s="339"/>
      <c r="BE11" s="339"/>
      <c r="BF11" s="339"/>
      <c r="BG11" s="339"/>
      <c r="BH11" s="339"/>
      <c r="BI11" s="339"/>
      <c r="BJ11" s="339"/>
      <c r="BK11" s="339"/>
      <c r="BL11" s="339"/>
      <c r="BM11" s="339"/>
      <c r="BN11" s="339"/>
      <c r="BO11" s="339"/>
      <c r="BP11" s="339"/>
      <c r="BQ11" s="339"/>
      <c r="BR11" s="339"/>
      <c r="BS11" s="339"/>
      <c r="BT11" s="339"/>
      <c r="BU11" s="339"/>
      <c r="BV11" s="339"/>
      <c r="BW11" s="339"/>
      <c r="BX11" s="339"/>
      <c r="BY11" s="339"/>
      <c r="BZ11" s="339"/>
      <c r="CA11" s="339"/>
    </row>
    <row r="12" spans="1:88" s="600" customFormat="1" x14ac:dyDescent="0.25">
      <c r="A12" s="335" t="s">
        <v>139</v>
      </c>
      <c r="B12" s="599" t="s">
        <v>209</v>
      </c>
      <c r="C12" s="599" t="s">
        <v>58</v>
      </c>
      <c r="D12" s="599" t="s">
        <v>51</v>
      </c>
      <c r="E12" s="599" t="s">
        <v>212</v>
      </c>
      <c r="F12" s="599" t="s">
        <v>87</v>
      </c>
      <c r="G12" s="599" t="s">
        <v>249</v>
      </c>
      <c r="H12" s="339"/>
      <c r="I12" s="339"/>
      <c r="J12" s="339"/>
      <c r="K12" s="339"/>
      <c r="L12" s="339"/>
      <c r="M12" s="339"/>
      <c r="N12" s="339"/>
      <c r="O12" s="339"/>
      <c r="P12" s="339"/>
      <c r="Q12" s="339"/>
      <c r="R12" s="339"/>
      <c r="S12" s="339"/>
      <c r="T12" s="339"/>
      <c r="U12" s="339"/>
      <c r="V12" s="339"/>
      <c r="W12" s="339"/>
      <c r="X12" s="339"/>
      <c r="Y12" s="339"/>
      <c r="Z12" s="339"/>
      <c r="AA12" s="339"/>
      <c r="AB12" s="339"/>
      <c r="AC12" s="339"/>
      <c r="AD12" s="339"/>
      <c r="AE12" s="339"/>
      <c r="AF12" s="339"/>
      <c r="AG12" s="339"/>
      <c r="AH12" s="339"/>
      <c r="AI12" s="339"/>
      <c r="AJ12" s="339"/>
      <c r="AK12" s="339"/>
      <c r="AL12" s="339"/>
      <c r="AM12" s="339"/>
      <c r="AN12" s="339"/>
      <c r="AO12" s="339"/>
      <c r="AP12" s="339"/>
      <c r="AQ12" s="339"/>
      <c r="AR12" s="339"/>
      <c r="AS12" s="339"/>
      <c r="AT12" s="339"/>
      <c r="AU12" s="339"/>
      <c r="AV12" s="339"/>
      <c r="AW12" s="339"/>
      <c r="AX12" s="339"/>
      <c r="AY12" s="339"/>
      <c r="AZ12" s="339"/>
      <c r="BA12" s="339"/>
      <c r="BB12" s="339"/>
      <c r="BC12" s="339"/>
      <c r="BD12" s="339"/>
      <c r="BE12" s="339"/>
      <c r="BF12" s="339"/>
      <c r="BG12" s="339"/>
      <c r="BH12" s="339"/>
      <c r="BI12" s="339"/>
      <c r="BJ12" s="339"/>
      <c r="BK12" s="339"/>
      <c r="BL12" s="339"/>
      <c r="BM12" s="339"/>
      <c r="BN12" s="339"/>
      <c r="BO12" s="339"/>
      <c r="BP12" s="339"/>
      <c r="BQ12" s="339"/>
      <c r="BR12" s="339"/>
      <c r="BS12" s="339"/>
      <c r="BT12" s="339"/>
      <c r="BU12" s="339"/>
      <c r="BV12" s="339"/>
      <c r="BW12" s="339"/>
      <c r="BX12" s="339"/>
      <c r="BY12" s="339"/>
      <c r="BZ12" s="339"/>
      <c r="CA12" s="339"/>
    </row>
    <row r="13" spans="1:88" s="343" customFormat="1" x14ac:dyDescent="0.25">
      <c r="A13" s="344"/>
      <c r="B13" s="340"/>
      <c r="C13" s="340"/>
      <c r="D13" s="340"/>
      <c r="E13" s="340"/>
      <c r="F13" s="340"/>
      <c r="G13" s="340"/>
      <c r="H13" s="337"/>
      <c r="I13" s="337"/>
      <c r="J13" s="337"/>
      <c r="K13" s="337"/>
      <c r="L13" s="337"/>
      <c r="M13" s="337"/>
      <c r="N13" s="337"/>
      <c r="O13" s="337"/>
      <c r="P13" s="337"/>
      <c r="Q13" s="337"/>
      <c r="R13" s="337"/>
      <c r="S13" s="337"/>
      <c r="T13" s="337"/>
      <c r="U13" s="337"/>
      <c r="V13" s="337"/>
      <c r="W13" s="337"/>
      <c r="X13" s="337"/>
      <c r="Y13" s="337"/>
      <c r="Z13" s="337"/>
      <c r="AA13" s="337"/>
      <c r="AB13" s="337"/>
      <c r="AC13" s="337"/>
      <c r="AD13" s="337"/>
      <c r="AE13" s="337"/>
      <c r="AF13" s="337"/>
      <c r="AG13" s="337"/>
      <c r="AH13" s="337"/>
      <c r="AI13" s="337"/>
      <c r="AJ13" s="337"/>
      <c r="AK13" s="337"/>
      <c r="AL13" s="337"/>
      <c r="AM13" s="337"/>
      <c r="AN13" s="337"/>
      <c r="AO13" s="337"/>
      <c r="AP13" s="337"/>
      <c r="AQ13" s="337"/>
      <c r="AR13" s="337"/>
      <c r="AS13" s="337"/>
      <c r="AT13" s="337"/>
      <c r="AU13" s="337"/>
      <c r="AV13" s="337"/>
      <c r="AW13" s="337"/>
      <c r="AX13" s="337"/>
      <c r="AY13" s="337"/>
      <c r="AZ13" s="337"/>
      <c r="BA13" s="337"/>
      <c r="BB13" s="337"/>
      <c r="BC13" s="337"/>
      <c r="BD13" s="337"/>
      <c r="BE13" s="337"/>
      <c r="BF13" s="337"/>
      <c r="BG13" s="337"/>
      <c r="BH13" s="337"/>
      <c r="BI13" s="337"/>
      <c r="BJ13" s="337"/>
      <c r="BK13" s="337"/>
      <c r="BL13" s="337"/>
      <c r="BM13" s="337"/>
      <c r="BN13" s="337"/>
      <c r="BO13" s="337"/>
      <c r="BP13" s="337"/>
      <c r="BQ13" s="337"/>
      <c r="BR13" s="337"/>
      <c r="BS13" s="337"/>
      <c r="BT13" s="337"/>
      <c r="BU13" s="337"/>
      <c r="BV13" s="337"/>
      <c r="BW13" s="337"/>
      <c r="BX13" s="337"/>
      <c r="BY13" s="337"/>
      <c r="BZ13" s="337"/>
      <c r="CA13" s="337"/>
    </row>
    <row r="14" spans="1:88" s="343" customFormat="1" x14ac:dyDescent="0.25">
      <c r="A14" s="335" t="s">
        <v>138</v>
      </c>
      <c r="B14" s="336" t="s">
        <v>214</v>
      </c>
      <c r="C14" s="336" t="s">
        <v>58</v>
      </c>
      <c r="D14" s="336" t="s">
        <v>51</v>
      </c>
      <c r="E14" s="336" t="s">
        <v>210</v>
      </c>
      <c r="F14" s="336" t="s">
        <v>87</v>
      </c>
      <c r="G14" s="336" t="s">
        <v>250</v>
      </c>
      <c r="H14" s="337"/>
      <c r="I14" s="337"/>
      <c r="J14" s="337"/>
      <c r="K14" s="337"/>
      <c r="L14" s="337"/>
      <c r="M14" s="337"/>
      <c r="N14" s="337"/>
      <c r="O14" s="337"/>
      <c r="P14" s="337"/>
      <c r="Q14" s="337"/>
      <c r="R14" s="337"/>
      <c r="S14" s="337"/>
      <c r="T14" s="337"/>
      <c r="U14" s="337"/>
      <c r="V14" s="337"/>
      <c r="W14" s="337"/>
      <c r="X14" s="337"/>
      <c r="Y14" s="337"/>
      <c r="Z14" s="337"/>
      <c r="AA14" s="337"/>
      <c r="AB14" s="337"/>
      <c r="AC14" s="337"/>
      <c r="AD14" s="337"/>
      <c r="AE14" s="337"/>
      <c r="AF14" s="337"/>
      <c r="AG14" s="337"/>
      <c r="AH14" s="337"/>
      <c r="AI14" s="337"/>
      <c r="AJ14" s="337"/>
      <c r="AK14" s="337"/>
      <c r="AL14" s="337"/>
      <c r="AM14" s="337"/>
      <c r="AN14" s="337"/>
      <c r="AO14" s="337"/>
      <c r="AP14" s="337"/>
      <c r="AQ14" s="337"/>
      <c r="AR14" s="337"/>
      <c r="AS14" s="337"/>
      <c r="AT14" s="337"/>
      <c r="AU14" s="337"/>
      <c r="AV14" s="337"/>
      <c r="AW14" s="337"/>
      <c r="AX14" s="337"/>
      <c r="AY14" s="337"/>
      <c r="AZ14" s="337"/>
      <c r="BA14" s="337"/>
      <c r="BB14" s="337"/>
      <c r="BC14" s="337"/>
      <c r="BD14" s="337"/>
      <c r="BE14" s="337"/>
      <c r="BF14" s="337"/>
      <c r="BG14" s="337"/>
      <c r="BH14" s="337"/>
      <c r="BI14" s="337"/>
      <c r="BJ14" s="337"/>
      <c r="BK14" s="337"/>
      <c r="BL14" s="337"/>
      <c r="BM14" s="337"/>
      <c r="BN14" s="337"/>
      <c r="BO14" s="337"/>
      <c r="BP14" s="337"/>
      <c r="BQ14" s="337"/>
      <c r="BR14" s="337"/>
      <c r="BS14" s="337"/>
      <c r="BT14" s="337"/>
      <c r="BU14" s="337"/>
      <c r="BV14" s="337"/>
      <c r="BW14" s="337"/>
      <c r="BX14" s="337"/>
      <c r="BY14" s="337"/>
      <c r="BZ14" s="337"/>
      <c r="CA14" s="337"/>
    </row>
    <row r="15" spans="1:88" s="343" customFormat="1" x14ac:dyDescent="0.25">
      <c r="A15" s="335" t="s">
        <v>139</v>
      </c>
      <c r="B15" s="336" t="s">
        <v>214</v>
      </c>
      <c r="C15" s="336" t="s">
        <v>58</v>
      </c>
      <c r="D15" s="336" t="s">
        <v>51</v>
      </c>
      <c r="E15" s="336" t="s">
        <v>210</v>
      </c>
      <c r="F15" s="336" t="s">
        <v>87</v>
      </c>
      <c r="G15" s="336" t="s">
        <v>251</v>
      </c>
      <c r="H15" s="337"/>
      <c r="I15" s="337"/>
      <c r="J15" s="337"/>
      <c r="K15" s="337"/>
      <c r="L15" s="337"/>
      <c r="M15" s="337"/>
      <c r="N15" s="337"/>
      <c r="O15" s="337"/>
      <c r="P15" s="337"/>
      <c r="Q15" s="337"/>
      <c r="R15" s="337"/>
      <c r="S15" s="337"/>
      <c r="T15" s="337"/>
      <c r="U15" s="337"/>
      <c r="V15" s="337"/>
      <c r="W15" s="337"/>
      <c r="X15" s="337"/>
      <c r="Y15" s="337"/>
      <c r="Z15" s="337"/>
      <c r="AA15" s="337"/>
      <c r="AB15" s="337"/>
      <c r="AC15" s="337"/>
      <c r="AD15" s="337"/>
      <c r="AE15" s="337"/>
      <c r="AF15" s="337"/>
      <c r="AG15" s="337"/>
      <c r="AH15" s="337"/>
      <c r="AI15" s="337"/>
      <c r="AJ15" s="337"/>
      <c r="AK15" s="337"/>
      <c r="AL15" s="337"/>
      <c r="AM15" s="337"/>
      <c r="AN15" s="337"/>
      <c r="AO15" s="337"/>
      <c r="AP15" s="337"/>
      <c r="AQ15" s="337"/>
      <c r="AR15" s="337"/>
      <c r="AS15" s="337"/>
      <c r="AT15" s="337"/>
      <c r="AU15" s="337"/>
      <c r="AV15" s="337"/>
      <c r="AW15" s="337"/>
      <c r="AX15" s="337"/>
      <c r="AY15" s="337"/>
      <c r="AZ15" s="337"/>
      <c r="BA15" s="337"/>
      <c r="BB15" s="337"/>
      <c r="BC15" s="337"/>
      <c r="BD15" s="337"/>
      <c r="BE15" s="337"/>
      <c r="BF15" s="337"/>
      <c r="BG15" s="337"/>
      <c r="BH15" s="337"/>
      <c r="BI15" s="337"/>
      <c r="BJ15" s="337"/>
      <c r="BK15" s="337"/>
      <c r="BL15" s="337"/>
      <c r="BM15" s="337"/>
      <c r="BN15" s="337"/>
      <c r="BO15" s="337"/>
      <c r="BP15" s="337"/>
      <c r="BQ15" s="337"/>
      <c r="BR15" s="337"/>
      <c r="BS15" s="337"/>
      <c r="BT15" s="337"/>
      <c r="BU15" s="337"/>
      <c r="BV15" s="337"/>
      <c r="BW15" s="337"/>
      <c r="BX15" s="337"/>
      <c r="BY15" s="337"/>
      <c r="BZ15" s="337"/>
      <c r="CA15" s="337"/>
    </row>
    <row r="16" spans="1:88" s="343" customFormat="1" x14ac:dyDescent="0.25">
      <c r="A16" s="335" t="s">
        <v>141</v>
      </c>
      <c r="B16" s="336" t="s">
        <v>214</v>
      </c>
      <c r="C16" s="336" t="s">
        <v>58</v>
      </c>
      <c r="D16" s="336" t="s">
        <v>51</v>
      </c>
      <c r="E16" s="336" t="s">
        <v>210</v>
      </c>
      <c r="F16" s="336" t="s">
        <v>87</v>
      </c>
      <c r="G16" s="336" t="s">
        <v>252</v>
      </c>
      <c r="H16" s="337"/>
      <c r="I16" s="337"/>
      <c r="J16" s="337"/>
      <c r="K16" s="337"/>
      <c r="L16" s="337"/>
      <c r="M16" s="337"/>
      <c r="N16" s="337"/>
      <c r="O16" s="337"/>
      <c r="P16" s="337"/>
      <c r="Q16" s="337"/>
      <c r="R16" s="337"/>
      <c r="S16" s="337"/>
      <c r="T16" s="337"/>
      <c r="U16" s="337"/>
      <c r="V16" s="337"/>
      <c r="W16" s="337"/>
      <c r="X16" s="337"/>
      <c r="Y16" s="337"/>
      <c r="Z16" s="337"/>
      <c r="AA16" s="337"/>
      <c r="AB16" s="337"/>
      <c r="AC16" s="337"/>
      <c r="AD16" s="337"/>
      <c r="AE16" s="337"/>
      <c r="AF16" s="337"/>
      <c r="AG16" s="337"/>
      <c r="AH16" s="337"/>
      <c r="AI16" s="337"/>
      <c r="AJ16" s="337"/>
      <c r="AK16" s="337"/>
      <c r="AL16" s="337"/>
      <c r="AM16" s="337"/>
      <c r="AN16" s="337"/>
      <c r="AO16" s="337"/>
      <c r="AP16" s="337"/>
      <c r="AQ16" s="337"/>
      <c r="AR16" s="337"/>
      <c r="AS16" s="337"/>
      <c r="AT16" s="337"/>
      <c r="AU16" s="337"/>
      <c r="AV16" s="337"/>
      <c r="AW16" s="337"/>
      <c r="AX16" s="337"/>
      <c r="AY16" s="337"/>
      <c r="AZ16" s="337"/>
      <c r="BA16" s="337"/>
      <c r="BB16" s="337"/>
      <c r="BC16" s="337"/>
      <c r="BD16" s="337"/>
      <c r="BE16" s="337"/>
      <c r="BF16" s="337"/>
      <c r="BG16" s="337"/>
      <c r="BH16" s="337"/>
      <c r="BI16" s="337"/>
      <c r="BJ16" s="337"/>
      <c r="BK16" s="337"/>
      <c r="BL16" s="337"/>
      <c r="BM16" s="337"/>
      <c r="BN16" s="337"/>
      <c r="BO16" s="337"/>
      <c r="BP16" s="337"/>
      <c r="BQ16" s="337"/>
      <c r="BR16" s="337"/>
      <c r="BS16" s="337"/>
      <c r="BT16" s="337"/>
      <c r="BU16" s="337"/>
      <c r="BV16" s="337"/>
      <c r="BW16" s="337"/>
      <c r="BX16" s="337"/>
      <c r="BY16" s="337"/>
      <c r="BZ16" s="337"/>
      <c r="CA16" s="337"/>
    </row>
    <row r="17" spans="1:79" s="342" customFormat="1" x14ac:dyDescent="0.25">
      <c r="A17" s="335" t="s">
        <v>142</v>
      </c>
      <c r="B17" s="336" t="s">
        <v>214</v>
      </c>
      <c r="C17" s="336" t="s">
        <v>58</v>
      </c>
      <c r="D17" s="336" t="s">
        <v>51</v>
      </c>
      <c r="E17" s="336" t="s">
        <v>215</v>
      </c>
      <c r="F17" s="336" t="s">
        <v>109</v>
      </c>
      <c r="G17" s="336" t="s">
        <v>115</v>
      </c>
      <c r="H17" s="341"/>
      <c r="I17" s="341"/>
      <c r="J17" s="341"/>
      <c r="K17" s="341"/>
      <c r="L17" s="341"/>
      <c r="M17" s="341"/>
      <c r="N17" s="341"/>
      <c r="O17" s="341"/>
      <c r="P17" s="341"/>
      <c r="Q17" s="341"/>
      <c r="R17" s="341"/>
      <c r="S17" s="341"/>
      <c r="T17" s="341"/>
      <c r="U17" s="341"/>
      <c r="V17" s="341"/>
      <c r="W17" s="341"/>
      <c r="X17" s="341"/>
      <c r="Y17" s="341"/>
      <c r="Z17" s="341"/>
      <c r="AA17" s="341"/>
      <c r="AB17" s="341"/>
      <c r="AC17" s="341"/>
      <c r="AD17" s="341"/>
      <c r="AE17" s="341"/>
      <c r="AF17" s="341"/>
      <c r="AG17" s="341"/>
      <c r="AH17" s="341"/>
      <c r="AI17" s="341"/>
      <c r="AJ17" s="341"/>
      <c r="AK17" s="341"/>
      <c r="AL17" s="341"/>
      <c r="AM17" s="341"/>
      <c r="AN17" s="341"/>
      <c r="AO17" s="341"/>
      <c r="AP17" s="341"/>
      <c r="AQ17" s="341"/>
      <c r="AR17" s="341"/>
      <c r="AS17" s="341"/>
      <c r="AT17" s="341"/>
      <c r="AU17" s="341"/>
      <c r="AV17" s="341"/>
      <c r="AW17" s="341"/>
      <c r="AX17" s="341"/>
      <c r="AY17" s="341"/>
      <c r="AZ17" s="341"/>
      <c r="BA17" s="341"/>
      <c r="BB17" s="341"/>
      <c r="BC17" s="341"/>
      <c r="BD17" s="341"/>
      <c r="BE17" s="341"/>
      <c r="BF17" s="341"/>
      <c r="BG17" s="341"/>
      <c r="BH17" s="341"/>
      <c r="BI17" s="341"/>
      <c r="BJ17" s="341"/>
      <c r="BK17" s="341"/>
      <c r="BL17" s="341"/>
      <c r="BM17" s="341"/>
      <c r="BN17" s="341"/>
      <c r="BO17" s="341"/>
      <c r="BP17" s="341"/>
      <c r="BQ17" s="341"/>
      <c r="BR17" s="341"/>
      <c r="BS17" s="341"/>
      <c r="BT17" s="341"/>
      <c r="BU17" s="341"/>
      <c r="BV17" s="341"/>
      <c r="BW17" s="341"/>
      <c r="BX17" s="341"/>
      <c r="BY17" s="341"/>
      <c r="BZ17" s="341"/>
      <c r="CA17" s="341"/>
    </row>
    <row r="18" spans="1:79" s="343" customFormat="1" x14ac:dyDescent="0.25">
      <c r="A18" s="335" t="s">
        <v>143</v>
      </c>
      <c r="B18" s="336" t="s">
        <v>214</v>
      </c>
      <c r="C18" s="336" t="s">
        <v>58</v>
      </c>
      <c r="D18" s="336" t="s">
        <v>51</v>
      </c>
      <c r="E18" s="336" t="s">
        <v>207</v>
      </c>
      <c r="F18" s="336" t="s">
        <v>87</v>
      </c>
      <c r="G18" s="336" t="s">
        <v>253</v>
      </c>
      <c r="H18" s="337"/>
      <c r="I18" s="337"/>
      <c r="J18" s="337"/>
      <c r="K18" s="337"/>
      <c r="L18" s="337"/>
      <c r="M18" s="337"/>
      <c r="N18" s="337"/>
      <c r="O18" s="337"/>
      <c r="P18" s="337"/>
      <c r="Q18" s="337"/>
      <c r="R18" s="337"/>
      <c r="S18" s="337"/>
      <c r="T18" s="337"/>
      <c r="U18" s="337"/>
      <c r="V18" s="337"/>
      <c r="W18" s="337"/>
      <c r="X18" s="337"/>
      <c r="Y18" s="337"/>
      <c r="Z18" s="337"/>
      <c r="AA18" s="337"/>
      <c r="AB18" s="337"/>
      <c r="AC18" s="337"/>
      <c r="AD18" s="337"/>
      <c r="AE18" s="337"/>
      <c r="AF18" s="337"/>
      <c r="AG18" s="337"/>
      <c r="AH18" s="337"/>
      <c r="AI18" s="337"/>
      <c r="AJ18" s="337"/>
      <c r="AK18" s="337"/>
      <c r="AL18" s="337"/>
      <c r="AM18" s="337"/>
      <c r="AN18" s="337"/>
      <c r="AO18" s="337"/>
      <c r="AP18" s="337"/>
      <c r="AQ18" s="337"/>
      <c r="AR18" s="337"/>
      <c r="AS18" s="337"/>
      <c r="AT18" s="337"/>
      <c r="AU18" s="337"/>
      <c r="AV18" s="337"/>
      <c r="AW18" s="337"/>
      <c r="AX18" s="337"/>
      <c r="AY18" s="337"/>
      <c r="AZ18" s="337"/>
      <c r="BA18" s="337"/>
      <c r="BB18" s="337"/>
      <c r="BC18" s="337"/>
      <c r="BD18" s="337"/>
      <c r="BE18" s="337"/>
      <c r="BF18" s="337"/>
      <c r="BG18" s="337"/>
      <c r="BH18" s="337"/>
      <c r="BI18" s="337"/>
      <c r="BJ18" s="337"/>
      <c r="BK18" s="337"/>
      <c r="BL18" s="337"/>
      <c r="BM18" s="337"/>
      <c r="BN18" s="337"/>
      <c r="BO18" s="337"/>
      <c r="BP18" s="337"/>
      <c r="BQ18" s="337"/>
      <c r="BR18" s="337"/>
      <c r="BS18" s="337"/>
      <c r="BT18" s="337"/>
      <c r="BU18" s="337"/>
      <c r="BV18" s="337"/>
      <c r="BW18" s="337"/>
      <c r="BX18" s="337"/>
      <c r="BY18" s="337"/>
      <c r="BZ18" s="337"/>
      <c r="CA18" s="337"/>
    </row>
    <row r="19" spans="1:79" s="343" customFormat="1" x14ac:dyDescent="0.25">
      <c r="A19" s="335" t="s">
        <v>144</v>
      </c>
      <c r="B19" s="336" t="s">
        <v>214</v>
      </c>
      <c r="C19" s="336" t="s">
        <v>58</v>
      </c>
      <c r="D19" s="336" t="s">
        <v>51</v>
      </c>
      <c r="E19" s="336" t="s">
        <v>216</v>
      </c>
      <c r="F19" s="336" t="s">
        <v>87</v>
      </c>
      <c r="G19" s="336" t="s">
        <v>254</v>
      </c>
      <c r="H19" s="337"/>
      <c r="I19" s="337"/>
      <c r="J19" s="337"/>
      <c r="K19" s="337"/>
      <c r="L19" s="337"/>
      <c r="M19" s="337"/>
      <c r="N19" s="337"/>
      <c r="O19" s="337"/>
      <c r="P19" s="337"/>
      <c r="Q19" s="337"/>
      <c r="R19" s="337"/>
      <c r="S19" s="337"/>
      <c r="T19" s="337"/>
      <c r="U19" s="337"/>
      <c r="V19" s="337"/>
      <c r="W19" s="337"/>
      <c r="X19" s="337"/>
      <c r="Y19" s="337"/>
      <c r="Z19" s="337"/>
      <c r="AA19" s="337"/>
      <c r="AB19" s="337"/>
      <c r="AC19" s="337"/>
      <c r="AD19" s="337"/>
      <c r="AE19" s="337"/>
      <c r="AF19" s="337"/>
      <c r="AG19" s="337"/>
      <c r="AH19" s="337"/>
      <c r="AI19" s="337"/>
      <c r="AJ19" s="337"/>
      <c r="AK19" s="337"/>
      <c r="AL19" s="337"/>
      <c r="AM19" s="337"/>
      <c r="AN19" s="337"/>
      <c r="AO19" s="337"/>
      <c r="AP19" s="337"/>
      <c r="AQ19" s="337"/>
      <c r="AR19" s="337"/>
      <c r="AS19" s="337"/>
      <c r="AT19" s="337"/>
      <c r="AU19" s="337"/>
      <c r="AV19" s="337"/>
      <c r="AW19" s="337"/>
      <c r="AX19" s="337"/>
      <c r="AY19" s="337"/>
      <c r="AZ19" s="337"/>
      <c r="BA19" s="337"/>
      <c r="BB19" s="337"/>
      <c r="BC19" s="337"/>
      <c r="BD19" s="337"/>
      <c r="BE19" s="337"/>
      <c r="BF19" s="337"/>
      <c r="BG19" s="337"/>
      <c r="BH19" s="337"/>
      <c r="BI19" s="337"/>
      <c r="BJ19" s="337"/>
      <c r="BK19" s="337"/>
      <c r="BL19" s="337"/>
      <c r="BM19" s="337"/>
      <c r="BN19" s="337"/>
      <c r="BO19" s="337"/>
      <c r="BP19" s="337"/>
      <c r="BQ19" s="337"/>
      <c r="BR19" s="337"/>
      <c r="BS19" s="337"/>
      <c r="BT19" s="337"/>
      <c r="BU19" s="337"/>
      <c r="BV19" s="337"/>
      <c r="BW19" s="337"/>
      <c r="BX19" s="337"/>
      <c r="BY19" s="337"/>
      <c r="BZ19" s="337"/>
      <c r="CA19" s="337"/>
    </row>
    <row r="20" spans="1:79" s="343" customFormat="1" x14ac:dyDescent="0.25">
      <c r="A20" s="335" t="s">
        <v>145</v>
      </c>
      <c r="B20" s="336" t="s">
        <v>214</v>
      </c>
      <c r="C20" s="336" t="s">
        <v>58</v>
      </c>
      <c r="D20" s="336" t="s">
        <v>51</v>
      </c>
      <c r="E20" s="336" t="s">
        <v>218</v>
      </c>
      <c r="F20" s="336" t="s">
        <v>87</v>
      </c>
      <c r="G20" s="336" t="s">
        <v>255</v>
      </c>
      <c r="H20" s="337"/>
      <c r="I20" s="337"/>
      <c r="J20" s="337"/>
      <c r="K20" s="337"/>
      <c r="L20" s="337"/>
      <c r="M20" s="337"/>
      <c r="N20" s="337"/>
      <c r="O20" s="337"/>
      <c r="P20" s="337"/>
      <c r="Q20" s="337"/>
      <c r="R20" s="337"/>
      <c r="S20" s="337"/>
      <c r="T20" s="337"/>
      <c r="U20" s="337"/>
      <c r="V20" s="337"/>
      <c r="W20" s="337"/>
      <c r="X20" s="337"/>
      <c r="Y20" s="337"/>
      <c r="Z20" s="337"/>
      <c r="AA20" s="337"/>
      <c r="AB20" s="337"/>
      <c r="AC20" s="337"/>
      <c r="AD20" s="337"/>
      <c r="AE20" s="337"/>
      <c r="AF20" s="337"/>
      <c r="AG20" s="337"/>
      <c r="AH20" s="337"/>
      <c r="AI20" s="337"/>
      <c r="AJ20" s="337"/>
      <c r="AK20" s="337"/>
      <c r="AL20" s="337"/>
      <c r="AM20" s="337"/>
      <c r="AN20" s="337"/>
      <c r="AO20" s="337"/>
      <c r="AP20" s="337"/>
      <c r="AQ20" s="337"/>
      <c r="AR20" s="337"/>
      <c r="AS20" s="337"/>
      <c r="AT20" s="337"/>
      <c r="AU20" s="337"/>
      <c r="AV20" s="337"/>
      <c r="AW20" s="337"/>
      <c r="AX20" s="337"/>
      <c r="AY20" s="337"/>
      <c r="AZ20" s="337"/>
      <c r="BA20" s="337"/>
      <c r="BB20" s="337"/>
      <c r="BC20" s="337"/>
      <c r="BD20" s="337"/>
      <c r="BE20" s="337"/>
      <c r="BF20" s="337"/>
      <c r="BG20" s="337"/>
      <c r="BH20" s="337"/>
      <c r="BI20" s="337"/>
      <c r="BJ20" s="337"/>
      <c r="BK20" s="337"/>
      <c r="BL20" s="337"/>
      <c r="BM20" s="337"/>
      <c r="BN20" s="337"/>
      <c r="BO20" s="337"/>
      <c r="BP20" s="337"/>
      <c r="BQ20" s="337"/>
      <c r="BR20" s="337"/>
      <c r="BS20" s="337"/>
      <c r="BT20" s="337"/>
      <c r="BU20" s="337"/>
      <c r="BV20" s="337"/>
      <c r="BW20" s="337"/>
      <c r="BX20" s="337"/>
      <c r="BY20" s="337"/>
      <c r="BZ20" s="337"/>
      <c r="CA20" s="337"/>
    </row>
    <row r="21" spans="1:79" s="343" customFormat="1" x14ac:dyDescent="0.25">
      <c r="A21" s="335" t="s">
        <v>146</v>
      </c>
      <c r="B21" s="336" t="s">
        <v>214</v>
      </c>
      <c r="C21" s="336" t="s">
        <v>58</v>
      </c>
      <c r="D21" s="336" t="s">
        <v>51</v>
      </c>
      <c r="E21" s="336" t="s">
        <v>218</v>
      </c>
      <c r="F21" s="336" t="s">
        <v>87</v>
      </c>
      <c r="G21" s="336" t="s">
        <v>118</v>
      </c>
      <c r="H21" s="337"/>
      <c r="I21" s="337"/>
      <c r="J21" s="337"/>
      <c r="K21" s="337"/>
      <c r="L21" s="337"/>
      <c r="M21" s="337"/>
      <c r="N21" s="337"/>
      <c r="O21" s="337"/>
      <c r="P21" s="337"/>
      <c r="Q21" s="337"/>
      <c r="R21" s="337"/>
      <c r="S21" s="337"/>
      <c r="T21" s="337"/>
      <c r="U21" s="337"/>
      <c r="V21" s="337"/>
      <c r="W21" s="337"/>
      <c r="X21" s="337"/>
      <c r="Y21" s="337"/>
      <c r="Z21" s="337"/>
      <c r="AA21" s="337"/>
      <c r="AB21" s="337"/>
      <c r="AC21" s="337"/>
      <c r="AD21" s="337"/>
      <c r="AE21" s="337"/>
      <c r="AF21" s="337"/>
      <c r="AG21" s="337"/>
      <c r="AH21" s="337"/>
      <c r="AI21" s="337"/>
      <c r="AJ21" s="337"/>
      <c r="AK21" s="337"/>
      <c r="AL21" s="337"/>
      <c r="AM21" s="337"/>
      <c r="AN21" s="337"/>
      <c r="AO21" s="337"/>
      <c r="AP21" s="337"/>
      <c r="AQ21" s="337"/>
      <c r="AR21" s="337"/>
      <c r="AS21" s="337"/>
      <c r="AT21" s="337"/>
      <c r="AU21" s="337"/>
      <c r="AV21" s="337"/>
      <c r="AW21" s="337"/>
      <c r="AX21" s="337"/>
      <c r="AY21" s="337"/>
      <c r="AZ21" s="337"/>
      <c r="BA21" s="337"/>
      <c r="BB21" s="337"/>
      <c r="BC21" s="337"/>
      <c r="BD21" s="337"/>
      <c r="BE21" s="337"/>
      <c r="BF21" s="337"/>
      <c r="BG21" s="337"/>
      <c r="BH21" s="337"/>
      <c r="BI21" s="337"/>
      <c r="BJ21" s="337"/>
      <c r="BK21" s="337"/>
      <c r="BL21" s="337"/>
      <c r="BM21" s="337"/>
      <c r="BN21" s="337"/>
      <c r="BO21" s="337"/>
      <c r="BP21" s="337"/>
      <c r="BQ21" s="337"/>
      <c r="BR21" s="337"/>
      <c r="BS21" s="337"/>
      <c r="BT21" s="337"/>
      <c r="BU21" s="337"/>
      <c r="BV21" s="337"/>
      <c r="BW21" s="337"/>
      <c r="BX21" s="337"/>
      <c r="BY21" s="337"/>
      <c r="BZ21" s="337"/>
      <c r="CA21" s="337"/>
    </row>
    <row r="22" spans="1:79" s="338" customFormat="1" x14ac:dyDescent="0.25">
      <c r="A22" s="335" t="s">
        <v>147</v>
      </c>
      <c r="B22" s="336" t="s">
        <v>214</v>
      </c>
      <c r="C22" s="336" t="s">
        <v>58</v>
      </c>
      <c r="D22" s="336" t="s">
        <v>51</v>
      </c>
      <c r="E22" s="336" t="s">
        <v>212</v>
      </c>
      <c r="F22" s="336" t="s">
        <v>87</v>
      </c>
      <c r="G22" s="336" t="s">
        <v>256</v>
      </c>
      <c r="H22" s="337"/>
      <c r="I22" s="337"/>
      <c r="J22" s="337"/>
      <c r="K22" s="337"/>
      <c r="L22" s="337"/>
      <c r="M22" s="337"/>
      <c r="N22" s="337"/>
      <c r="O22" s="337"/>
      <c r="P22" s="337"/>
      <c r="Q22" s="337"/>
      <c r="R22" s="337"/>
      <c r="S22" s="337"/>
      <c r="T22" s="337"/>
      <c r="U22" s="337"/>
      <c r="V22" s="337"/>
      <c r="W22" s="337"/>
      <c r="X22" s="337"/>
      <c r="Y22" s="337"/>
      <c r="Z22" s="337"/>
      <c r="AA22" s="337"/>
      <c r="AB22" s="337"/>
      <c r="AC22" s="337"/>
      <c r="AD22" s="337"/>
      <c r="AE22" s="337"/>
      <c r="AF22" s="337"/>
      <c r="AG22" s="337"/>
      <c r="AH22" s="337"/>
      <c r="AI22" s="337"/>
      <c r="AJ22" s="337"/>
      <c r="AK22" s="337"/>
      <c r="AL22" s="337"/>
      <c r="AM22" s="337"/>
      <c r="AN22" s="337"/>
      <c r="AO22" s="337"/>
      <c r="AP22" s="337"/>
      <c r="AQ22" s="337"/>
      <c r="AR22" s="337"/>
      <c r="AS22" s="337"/>
      <c r="AT22" s="337"/>
      <c r="AU22" s="337"/>
      <c r="AV22" s="337"/>
      <c r="AW22" s="337"/>
      <c r="AX22" s="337"/>
      <c r="AY22" s="337"/>
      <c r="AZ22" s="337"/>
      <c r="BA22" s="337"/>
      <c r="BB22" s="337"/>
      <c r="BC22" s="337"/>
      <c r="BD22" s="337"/>
      <c r="BE22" s="337"/>
      <c r="BF22" s="337"/>
      <c r="BG22" s="337"/>
      <c r="BH22" s="337"/>
      <c r="BI22" s="337"/>
      <c r="BJ22" s="337"/>
      <c r="BK22" s="337"/>
      <c r="BL22" s="337"/>
      <c r="BM22" s="337"/>
      <c r="BN22" s="337"/>
      <c r="BO22" s="337"/>
      <c r="BP22" s="337"/>
      <c r="BQ22" s="337"/>
      <c r="BR22" s="337"/>
      <c r="BS22" s="337"/>
      <c r="BT22" s="337"/>
      <c r="BU22" s="337"/>
      <c r="BV22" s="337"/>
      <c r="BW22" s="337"/>
      <c r="BX22" s="337"/>
      <c r="BY22" s="337"/>
      <c r="BZ22" s="337"/>
      <c r="CA22" s="337"/>
    </row>
    <row r="23" spans="1:79" s="338" customFormat="1" x14ac:dyDescent="0.25">
      <c r="A23" s="344"/>
      <c r="B23" s="340"/>
      <c r="C23" s="340"/>
      <c r="D23" s="340"/>
      <c r="E23" s="340"/>
      <c r="F23" s="340"/>
      <c r="G23" s="340"/>
      <c r="H23" s="337"/>
      <c r="I23" s="337"/>
      <c r="J23" s="337"/>
      <c r="K23" s="337"/>
      <c r="L23" s="337"/>
      <c r="M23" s="337"/>
      <c r="N23" s="337"/>
      <c r="O23" s="337"/>
      <c r="P23" s="337"/>
      <c r="Q23" s="337"/>
      <c r="R23" s="337"/>
      <c r="S23" s="337"/>
      <c r="T23" s="337"/>
      <c r="U23" s="337"/>
      <c r="V23" s="337"/>
      <c r="W23" s="337"/>
      <c r="X23" s="337"/>
      <c r="Y23" s="337"/>
      <c r="Z23" s="337"/>
      <c r="AA23" s="337"/>
      <c r="AB23" s="337"/>
      <c r="AC23" s="337"/>
      <c r="AD23" s="337"/>
      <c r="AE23" s="337"/>
      <c r="AF23" s="337"/>
      <c r="AG23" s="337"/>
      <c r="AH23" s="337"/>
      <c r="AI23" s="337"/>
      <c r="AJ23" s="337"/>
      <c r="AK23" s="337"/>
      <c r="AL23" s="337"/>
      <c r="AM23" s="337"/>
      <c r="AN23" s="337"/>
      <c r="AO23" s="337"/>
      <c r="AP23" s="337"/>
      <c r="AQ23" s="337"/>
      <c r="AR23" s="337"/>
      <c r="AS23" s="337"/>
      <c r="AT23" s="337"/>
      <c r="AU23" s="337"/>
      <c r="AV23" s="337"/>
      <c r="AW23" s="337"/>
      <c r="AX23" s="337"/>
      <c r="AY23" s="337"/>
      <c r="AZ23" s="337"/>
      <c r="BA23" s="337"/>
      <c r="BB23" s="337"/>
      <c r="BC23" s="337"/>
      <c r="BD23" s="337"/>
      <c r="BE23" s="337"/>
      <c r="BF23" s="337"/>
      <c r="BG23" s="337"/>
      <c r="BH23" s="337"/>
      <c r="BI23" s="337"/>
      <c r="BJ23" s="337"/>
      <c r="BK23" s="337"/>
      <c r="BL23" s="337"/>
      <c r="BM23" s="337"/>
      <c r="BN23" s="337"/>
      <c r="BO23" s="337"/>
      <c r="BP23" s="337"/>
      <c r="BQ23" s="337"/>
      <c r="BR23" s="337"/>
      <c r="BS23" s="337"/>
      <c r="BT23" s="337"/>
      <c r="BU23" s="337"/>
      <c r="BV23" s="337"/>
      <c r="BW23" s="337"/>
      <c r="BX23" s="337"/>
      <c r="BY23" s="337"/>
      <c r="BZ23" s="337"/>
      <c r="CA23" s="337"/>
    </row>
    <row r="24" spans="1:79" s="601" customFormat="1" x14ac:dyDescent="0.25">
      <c r="A24" s="335" t="s">
        <v>138</v>
      </c>
      <c r="B24" s="599" t="s">
        <v>214</v>
      </c>
      <c r="C24" s="599" t="s">
        <v>206</v>
      </c>
      <c r="D24" s="599" t="s">
        <v>50</v>
      </c>
      <c r="E24" s="599" t="s">
        <v>207</v>
      </c>
      <c r="F24" s="599" t="s">
        <v>87</v>
      </c>
      <c r="G24" s="599" t="s">
        <v>219</v>
      </c>
      <c r="H24" s="339"/>
      <c r="I24" s="339"/>
      <c r="J24" s="339"/>
      <c r="K24" s="339"/>
      <c r="L24" s="339"/>
      <c r="M24" s="339"/>
      <c r="N24" s="339"/>
      <c r="O24" s="339"/>
      <c r="P24" s="339"/>
      <c r="Q24" s="339"/>
      <c r="R24" s="339"/>
      <c r="S24" s="339"/>
      <c r="T24" s="339"/>
      <c r="U24" s="339"/>
      <c r="V24" s="339"/>
      <c r="W24" s="339"/>
      <c r="X24" s="339"/>
      <c r="Y24" s="339"/>
      <c r="Z24" s="339"/>
      <c r="AA24" s="339"/>
      <c r="AB24" s="339"/>
      <c r="AC24" s="339"/>
      <c r="AD24" s="339"/>
      <c r="AE24" s="339"/>
      <c r="AF24" s="339"/>
      <c r="AG24" s="339"/>
      <c r="AH24" s="339"/>
      <c r="AI24" s="339"/>
      <c r="AJ24" s="339"/>
      <c r="AK24" s="339"/>
      <c r="AL24" s="339"/>
      <c r="AM24" s="339"/>
      <c r="AN24" s="339"/>
      <c r="AO24" s="339"/>
      <c r="AP24" s="339"/>
      <c r="AQ24" s="339"/>
      <c r="AR24" s="339"/>
      <c r="AS24" s="339"/>
      <c r="AT24" s="339"/>
      <c r="AU24" s="339"/>
      <c r="AV24" s="339"/>
      <c r="AW24" s="339"/>
      <c r="AX24" s="339"/>
      <c r="AY24" s="339"/>
      <c r="AZ24" s="339"/>
      <c r="BA24" s="339"/>
      <c r="BB24" s="339"/>
      <c r="BC24" s="339"/>
      <c r="BD24" s="339"/>
      <c r="BE24" s="339"/>
      <c r="BF24" s="339"/>
      <c r="BG24" s="339"/>
      <c r="BH24" s="339"/>
      <c r="BI24" s="339"/>
      <c r="BJ24" s="339"/>
      <c r="BK24" s="339"/>
      <c r="BL24" s="339"/>
      <c r="BM24" s="339"/>
      <c r="BN24" s="339"/>
      <c r="BO24" s="339"/>
      <c r="BP24" s="339"/>
      <c r="BQ24" s="339"/>
      <c r="BR24" s="339"/>
      <c r="BS24" s="339"/>
      <c r="BT24" s="339"/>
      <c r="BU24" s="339"/>
      <c r="BV24" s="339"/>
      <c r="BW24" s="339"/>
      <c r="BX24" s="339"/>
      <c r="BY24" s="339"/>
      <c r="BZ24" s="339"/>
      <c r="CA24" s="339"/>
    </row>
    <row r="25" spans="1:79" s="342" customFormat="1" x14ac:dyDescent="0.25">
      <c r="A25" s="344"/>
      <c r="B25" s="340"/>
      <c r="C25" s="340"/>
      <c r="D25" s="340"/>
      <c r="E25" s="340"/>
      <c r="F25" s="340"/>
      <c r="G25" s="340"/>
      <c r="H25" s="341"/>
      <c r="I25" s="341"/>
      <c r="J25" s="341"/>
      <c r="K25" s="341"/>
      <c r="L25" s="341"/>
      <c r="M25" s="341"/>
      <c r="N25" s="341"/>
      <c r="O25" s="341"/>
      <c r="P25" s="341"/>
      <c r="Q25" s="341"/>
      <c r="R25" s="341"/>
      <c r="S25" s="341"/>
      <c r="T25" s="341"/>
      <c r="U25" s="341"/>
      <c r="V25" s="341"/>
      <c r="W25" s="341"/>
      <c r="X25" s="341"/>
      <c r="Y25" s="341"/>
      <c r="Z25" s="341"/>
      <c r="AA25" s="341"/>
      <c r="AB25" s="341"/>
      <c r="AC25" s="341"/>
      <c r="AD25" s="341"/>
      <c r="AE25" s="341"/>
      <c r="AF25" s="341"/>
      <c r="AG25" s="341"/>
      <c r="AH25" s="341"/>
      <c r="AI25" s="341"/>
      <c r="AJ25" s="341"/>
      <c r="AK25" s="341"/>
      <c r="AL25" s="341"/>
      <c r="AM25" s="341"/>
      <c r="AN25" s="341"/>
      <c r="AO25" s="341"/>
      <c r="AP25" s="341"/>
      <c r="AQ25" s="341"/>
      <c r="AR25" s="341"/>
      <c r="AS25" s="341"/>
      <c r="AT25" s="341"/>
      <c r="AU25" s="341"/>
      <c r="AV25" s="341"/>
      <c r="AW25" s="341"/>
      <c r="AX25" s="341"/>
      <c r="AY25" s="341"/>
      <c r="AZ25" s="341"/>
      <c r="BA25" s="341"/>
      <c r="BB25" s="341"/>
      <c r="BC25" s="341"/>
      <c r="BD25" s="341"/>
      <c r="BE25" s="341"/>
      <c r="BF25" s="341"/>
      <c r="BG25" s="341"/>
      <c r="BH25" s="341"/>
      <c r="BI25" s="341"/>
      <c r="BJ25" s="341"/>
      <c r="BK25" s="341"/>
      <c r="BL25" s="341"/>
      <c r="BM25" s="341"/>
      <c r="BN25" s="341"/>
      <c r="BO25" s="341"/>
      <c r="BP25" s="341"/>
      <c r="BQ25" s="341"/>
      <c r="BR25" s="341"/>
      <c r="BS25" s="341"/>
      <c r="BT25" s="341"/>
      <c r="BU25" s="341"/>
      <c r="BV25" s="341"/>
      <c r="BW25" s="341"/>
      <c r="BX25" s="341"/>
      <c r="BY25" s="341"/>
      <c r="BZ25" s="341"/>
      <c r="CA25" s="341"/>
    </row>
    <row r="26" spans="1:79" s="343" customFormat="1" x14ac:dyDescent="0.25">
      <c r="A26" s="335" t="s">
        <v>138</v>
      </c>
      <c r="B26" s="336" t="s">
        <v>214</v>
      </c>
      <c r="C26" s="336" t="s">
        <v>206</v>
      </c>
      <c r="D26" s="336" t="s">
        <v>51</v>
      </c>
      <c r="E26" s="336" t="s">
        <v>210</v>
      </c>
      <c r="F26" s="336" t="s">
        <v>87</v>
      </c>
      <c r="G26" s="336" t="s">
        <v>211</v>
      </c>
      <c r="H26" s="337"/>
      <c r="I26" s="337"/>
      <c r="J26" s="337"/>
      <c r="K26" s="337"/>
      <c r="L26" s="337"/>
      <c r="M26" s="337"/>
      <c r="N26" s="337"/>
      <c r="O26" s="337"/>
      <c r="P26" s="337"/>
      <c r="Q26" s="337"/>
      <c r="R26" s="337"/>
      <c r="S26" s="337"/>
      <c r="T26" s="337"/>
      <c r="U26" s="337"/>
      <c r="V26" s="337"/>
      <c r="W26" s="337"/>
      <c r="X26" s="337"/>
      <c r="Y26" s="337"/>
      <c r="Z26" s="337"/>
      <c r="AA26" s="337"/>
      <c r="AB26" s="337"/>
      <c r="AC26" s="337"/>
      <c r="AD26" s="337"/>
      <c r="AE26" s="337"/>
      <c r="AF26" s="337"/>
      <c r="AG26" s="337"/>
      <c r="AH26" s="337"/>
      <c r="AI26" s="337"/>
      <c r="AJ26" s="337"/>
      <c r="AK26" s="337"/>
      <c r="AL26" s="337"/>
      <c r="AM26" s="337"/>
      <c r="AN26" s="337"/>
      <c r="AO26" s="337"/>
      <c r="AP26" s="337"/>
      <c r="AQ26" s="337"/>
      <c r="AR26" s="337"/>
      <c r="AS26" s="337"/>
      <c r="AT26" s="337"/>
      <c r="AU26" s="337"/>
      <c r="AV26" s="337"/>
      <c r="AW26" s="337"/>
      <c r="AX26" s="337"/>
      <c r="AY26" s="337"/>
      <c r="AZ26" s="337"/>
      <c r="BA26" s="337"/>
      <c r="BB26" s="337"/>
      <c r="BC26" s="337"/>
      <c r="BD26" s="337"/>
      <c r="BE26" s="337"/>
      <c r="BF26" s="337"/>
      <c r="BG26" s="337"/>
      <c r="BH26" s="337"/>
      <c r="BI26" s="337"/>
      <c r="BJ26" s="337"/>
      <c r="BK26" s="337"/>
      <c r="BL26" s="337"/>
      <c r="BM26" s="337"/>
      <c r="BN26" s="337"/>
      <c r="BO26" s="337"/>
      <c r="BP26" s="337"/>
      <c r="BQ26" s="337"/>
      <c r="BR26" s="337"/>
      <c r="BS26" s="337"/>
      <c r="BT26" s="337"/>
      <c r="BU26" s="337"/>
      <c r="BV26" s="337"/>
      <c r="BW26" s="337"/>
      <c r="BX26" s="337"/>
      <c r="BY26" s="337"/>
      <c r="BZ26" s="337"/>
      <c r="CA26" s="337"/>
    </row>
    <row r="27" spans="1:79" s="343" customFormat="1" x14ac:dyDescent="0.25">
      <c r="A27" s="335" t="s">
        <v>139</v>
      </c>
      <c r="B27" s="336" t="s">
        <v>214</v>
      </c>
      <c r="C27" s="336" t="s">
        <v>206</v>
      </c>
      <c r="D27" s="336" t="s">
        <v>51</v>
      </c>
      <c r="E27" s="336" t="s">
        <v>210</v>
      </c>
      <c r="F27" s="336" t="s">
        <v>87</v>
      </c>
      <c r="G27" s="336" t="s">
        <v>257</v>
      </c>
      <c r="H27" s="337"/>
      <c r="I27" s="337"/>
      <c r="J27" s="337"/>
      <c r="K27" s="337"/>
      <c r="L27" s="337"/>
      <c r="M27" s="337"/>
      <c r="N27" s="337"/>
      <c r="O27" s="337"/>
      <c r="P27" s="337"/>
      <c r="Q27" s="337"/>
      <c r="R27" s="337"/>
      <c r="S27" s="337"/>
      <c r="T27" s="337"/>
      <c r="U27" s="337"/>
      <c r="V27" s="337"/>
      <c r="W27" s="337"/>
      <c r="X27" s="337"/>
      <c r="Y27" s="337"/>
      <c r="Z27" s="337"/>
      <c r="AA27" s="337"/>
      <c r="AB27" s="337"/>
      <c r="AC27" s="337"/>
      <c r="AD27" s="337"/>
      <c r="AE27" s="337"/>
      <c r="AF27" s="337"/>
      <c r="AG27" s="337"/>
      <c r="AH27" s="337"/>
      <c r="AI27" s="337"/>
      <c r="AJ27" s="337"/>
      <c r="AK27" s="337"/>
      <c r="AL27" s="337"/>
      <c r="AM27" s="337"/>
      <c r="AN27" s="337"/>
      <c r="AO27" s="337"/>
      <c r="AP27" s="337"/>
      <c r="AQ27" s="337"/>
      <c r="AR27" s="337"/>
      <c r="AS27" s="337"/>
      <c r="AT27" s="337"/>
      <c r="AU27" s="337"/>
      <c r="AV27" s="337"/>
      <c r="AW27" s="337"/>
      <c r="AX27" s="337"/>
      <c r="AY27" s="337"/>
      <c r="AZ27" s="337"/>
      <c r="BA27" s="337"/>
      <c r="BB27" s="337"/>
      <c r="BC27" s="337"/>
      <c r="BD27" s="337"/>
      <c r="BE27" s="337"/>
      <c r="BF27" s="337"/>
      <c r="BG27" s="337"/>
      <c r="BH27" s="337"/>
      <c r="BI27" s="337"/>
      <c r="BJ27" s="337"/>
      <c r="BK27" s="337"/>
      <c r="BL27" s="337"/>
      <c r="BM27" s="337"/>
      <c r="BN27" s="337"/>
      <c r="BO27" s="337"/>
      <c r="BP27" s="337"/>
      <c r="BQ27" s="337"/>
      <c r="BR27" s="337"/>
      <c r="BS27" s="337"/>
      <c r="BT27" s="337"/>
      <c r="BU27" s="337"/>
      <c r="BV27" s="337"/>
      <c r="BW27" s="337"/>
      <c r="BX27" s="337"/>
      <c r="BY27" s="337"/>
      <c r="BZ27" s="337"/>
      <c r="CA27" s="337"/>
    </row>
    <row r="28" spans="1:79" s="343" customFormat="1" x14ac:dyDescent="0.25">
      <c r="A28" s="335" t="s">
        <v>141</v>
      </c>
      <c r="B28" s="336" t="s">
        <v>214</v>
      </c>
      <c r="C28" s="336" t="s">
        <v>206</v>
      </c>
      <c r="D28" s="336" t="s">
        <v>51</v>
      </c>
      <c r="E28" s="336" t="s">
        <v>215</v>
      </c>
      <c r="F28" s="336" t="s">
        <v>109</v>
      </c>
      <c r="G28" s="336" t="s">
        <v>133</v>
      </c>
      <c r="H28" s="337"/>
      <c r="I28" s="337"/>
      <c r="J28" s="337"/>
      <c r="K28" s="337"/>
      <c r="L28" s="337"/>
      <c r="M28" s="337"/>
      <c r="N28" s="337"/>
      <c r="O28" s="337"/>
      <c r="P28" s="337"/>
      <c r="Q28" s="337"/>
      <c r="R28" s="337"/>
      <c r="S28" s="337"/>
      <c r="T28" s="337"/>
      <c r="U28" s="337"/>
      <c r="V28" s="337"/>
      <c r="W28" s="337"/>
      <c r="X28" s="337"/>
      <c r="Y28" s="337"/>
      <c r="Z28" s="337"/>
      <c r="AA28" s="337"/>
      <c r="AB28" s="337"/>
      <c r="AC28" s="337"/>
      <c r="AD28" s="337"/>
      <c r="AE28" s="337"/>
      <c r="AF28" s="337"/>
      <c r="AG28" s="337"/>
      <c r="AH28" s="337"/>
      <c r="AI28" s="337"/>
      <c r="AJ28" s="337"/>
      <c r="AK28" s="337"/>
      <c r="AL28" s="337"/>
      <c r="AM28" s="337"/>
      <c r="AN28" s="337"/>
      <c r="AO28" s="337"/>
      <c r="AP28" s="337"/>
      <c r="AQ28" s="337"/>
      <c r="AR28" s="337"/>
      <c r="AS28" s="337"/>
      <c r="AT28" s="337"/>
      <c r="AU28" s="337"/>
      <c r="AV28" s="337"/>
      <c r="AW28" s="337"/>
      <c r="AX28" s="337"/>
      <c r="AY28" s="337"/>
      <c r="AZ28" s="337"/>
      <c r="BA28" s="337"/>
      <c r="BB28" s="337"/>
      <c r="BC28" s="337"/>
      <c r="BD28" s="337"/>
      <c r="BE28" s="337"/>
      <c r="BF28" s="337"/>
      <c r="BG28" s="337"/>
      <c r="BH28" s="337"/>
      <c r="BI28" s="337"/>
      <c r="BJ28" s="337"/>
      <c r="BK28" s="337"/>
      <c r="BL28" s="337"/>
      <c r="BM28" s="337"/>
      <c r="BN28" s="337"/>
      <c r="BO28" s="337"/>
      <c r="BP28" s="337"/>
      <c r="BQ28" s="337"/>
      <c r="BR28" s="337"/>
      <c r="BS28" s="337"/>
      <c r="BT28" s="337"/>
      <c r="BU28" s="337"/>
      <c r="BV28" s="337"/>
      <c r="BW28" s="337"/>
      <c r="BX28" s="337"/>
      <c r="BY28" s="337"/>
      <c r="BZ28" s="337"/>
      <c r="CA28" s="337"/>
    </row>
    <row r="29" spans="1:79" s="343" customFormat="1" x14ac:dyDescent="0.25">
      <c r="A29" s="335" t="s">
        <v>142</v>
      </c>
      <c r="B29" s="336" t="s">
        <v>214</v>
      </c>
      <c r="C29" s="336" t="s">
        <v>206</v>
      </c>
      <c r="D29" s="336" t="s">
        <v>51</v>
      </c>
      <c r="E29" s="336" t="s">
        <v>220</v>
      </c>
      <c r="F29" s="336" t="s">
        <v>203</v>
      </c>
      <c r="G29" s="336" t="s">
        <v>134</v>
      </c>
      <c r="H29" s="337"/>
      <c r="I29" s="337"/>
      <c r="J29" s="337"/>
      <c r="K29" s="337"/>
      <c r="L29" s="337"/>
      <c r="M29" s="337"/>
      <c r="N29" s="337"/>
      <c r="O29" s="337"/>
      <c r="P29" s="337"/>
      <c r="Q29" s="337"/>
      <c r="R29" s="337"/>
      <c r="S29" s="337"/>
      <c r="T29" s="337"/>
      <c r="U29" s="337"/>
      <c r="V29" s="337"/>
      <c r="W29" s="337"/>
      <c r="X29" s="337"/>
      <c r="Y29" s="337"/>
      <c r="Z29" s="337"/>
      <c r="AA29" s="337"/>
      <c r="AB29" s="337"/>
      <c r="AC29" s="337"/>
      <c r="AD29" s="337"/>
      <c r="AE29" s="337"/>
      <c r="AF29" s="337"/>
      <c r="AG29" s="337"/>
      <c r="AH29" s="337"/>
      <c r="AI29" s="337"/>
      <c r="AJ29" s="337"/>
      <c r="AK29" s="337"/>
      <c r="AL29" s="337"/>
      <c r="AM29" s="337"/>
      <c r="AN29" s="337"/>
      <c r="AO29" s="337"/>
      <c r="AP29" s="337"/>
      <c r="AQ29" s="337"/>
      <c r="AR29" s="337"/>
      <c r="AS29" s="337"/>
      <c r="AT29" s="337"/>
      <c r="AU29" s="337"/>
      <c r="AV29" s="337"/>
      <c r="AW29" s="337"/>
      <c r="AX29" s="337"/>
      <c r="AY29" s="337"/>
      <c r="AZ29" s="337"/>
      <c r="BA29" s="337"/>
      <c r="BB29" s="337"/>
      <c r="BC29" s="337"/>
      <c r="BD29" s="337"/>
      <c r="BE29" s="337"/>
      <c r="BF29" s="337"/>
      <c r="BG29" s="337"/>
      <c r="BH29" s="337"/>
      <c r="BI29" s="337"/>
      <c r="BJ29" s="337"/>
      <c r="BK29" s="337"/>
      <c r="BL29" s="337"/>
      <c r="BM29" s="337"/>
      <c r="BN29" s="337"/>
      <c r="BO29" s="337"/>
      <c r="BP29" s="337"/>
      <c r="BQ29" s="337"/>
      <c r="BR29" s="337"/>
      <c r="BS29" s="337"/>
      <c r="BT29" s="337"/>
      <c r="BU29" s="337"/>
      <c r="BV29" s="337"/>
      <c r="BW29" s="337"/>
      <c r="BX29" s="337"/>
      <c r="BY29" s="337"/>
      <c r="BZ29" s="337"/>
      <c r="CA29" s="337"/>
    </row>
    <row r="30" spans="1:79" s="343" customFormat="1" x14ac:dyDescent="0.25">
      <c r="A30" s="335" t="s">
        <v>143</v>
      </c>
      <c r="B30" s="336" t="s">
        <v>214</v>
      </c>
      <c r="C30" s="336" t="s">
        <v>206</v>
      </c>
      <c r="D30" s="336" t="s">
        <v>51</v>
      </c>
      <c r="E30" s="336" t="s">
        <v>230</v>
      </c>
      <c r="F30" s="336" t="s">
        <v>231</v>
      </c>
      <c r="G30" s="336" t="s">
        <v>258</v>
      </c>
      <c r="H30" s="337"/>
      <c r="I30" s="337"/>
      <c r="J30" s="337"/>
      <c r="K30" s="337"/>
      <c r="L30" s="337"/>
      <c r="M30" s="337"/>
      <c r="N30" s="337"/>
      <c r="O30" s="337"/>
      <c r="P30" s="337"/>
      <c r="Q30" s="337"/>
      <c r="R30" s="337"/>
      <c r="S30" s="337"/>
      <c r="T30" s="337"/>
      <c r="U30" s="337"/>
      <c r="V30" s="337"/>
      <c r="W30" s="337"/>
      <c r="X30" s="337"/>
      <c r="Y30" s="337"/>
      <c r="Z30" s="337"/>
      <c r="AA30" s="337"/>
      <c r="AB30" s="337"/>
      <c r="AC30" s="337"/>
      <c r="AD30" s="337"/>
      <c r="AE30" s="337"/>
      <c r="AF30" s="337"/>
      <c r="AG30" s="337"/>
      <c r="AH30" s="337"/>
      <c r="AI30" s="337"/>
      <c r="AJ30" s="337"/>
      <c r="AK30" s="337"/>
      <c r="AL30" s="337"/>
      <c r="AM30" s="337"/>
      <c r="AN30" s="337"/>
      <c r="AO30" s="337"/>
      <c r="AP30" s="337"/>
      <c r="AQ30" s="337"/>
      <c r="AR30" s="337"/>
      <c r="AS30" s="337"/>
      <c r="AT30" s="337"/>
      <c r="AU30" s="337"/>
      <c r="AV30" s="337"/>
      <c r="AW30" s="337"/>
      <c r="AX30" s="337"/>
      <c r="AY30" s="337"/>
      <c r="AZ30" s="337"/>
      <c r="BA30" s="337"/>
      <c r="BB30" s="337"/>
      <c r="BC30" s="337"/>
      <c r="BD30" s="337"/>
      <c r="BE30" s="337"/>
      <c r="BF30" s="337"/>
      <c r="BG30" s="337"/>
      <c r="BH30" s="337"/>
      <c r="BI30" s="337"/>
      <c r="BJ30" s="337"/>
      <c r="BK30" s="337"/>
      <c r="BL30" s="337"/>
      <c r="BM30" s="337"/>
      <c r="BN30" s="337"/>
      <c r="BO30" s="337"/>
      <c r="BP30" s="337"/>
      <c r="BQ30" s="337"/>
      <c r="BR30" s="337"/>
      <c r="BS30" s="337"/>
      <c r="BT30" s="337"/>
      <c r="BU30" s="337"/>
      <c r="BV30" s="337"/>
      <c r="BW30" s="337"/>
      <c r="BX30" s="337"/>
      <c r="BY30" s="337"/>
      <c r="BZ30" s="337"/>
      <c r="CA30" s="337"/>
    </row>
    <row r="31" spans="1:79" s="343" customFormat="1" x14ac:dyDescent="0.25">
      <c r="A31" s="335" t="s">
        <v>144</v>
      </c>
      <c r="B31" s="336" t="s">
        <v>214</v>
      </c>
      <c r="C31" s="336" t="s">
        <v>206</v>
      </c>
      <c r="D31" s="336" t="s">
        <v>51</v>
      </c>
      <c r="E31" s="336" t="s">
        <v>212</v>
      </c>
      <c r="F31" s="336" t="s">
        <v>87</v>
      </c>
      <c r="G31" s="336" t="s">
        <v>213</v>
      </c>
      <c r="H31" s="337"/>
      <c r="I31" s="337"/>
      <c r="J31" s="337"/>
      <c r="K31" s="337"/>
      <c r="L31" s="337"/>
      <c r="M31" s="337"/>
      <c r="N31" s="337"/>
      <c r="O31" s="337"/>
      <c r="P31" s="337"/>
      <c r="Q31" s="337"/>
      <c r="R31" s="337"/>
      <c r="S31" s="337"/>
      <c r="T31" s="337"/>
      <c r="U31" s="337"/>
      <c r="V31" s="337"/>
      <c r="W31" s="337"/>
      <c r="X31" s="337"/>
      <c r="Y31" s="337"/>
      <c r="Z31" s="337"/>
      <c r="AA31" s="337"/>
      <c r="AB31" s="337"/>
      <c r="AC31" s="337"/>
      <c r="AD31" s="337"/>
      <c r="AE31" s="337"/>
      <c r="AF31" s="337"/>
      <c r="AG31" s="337"/>
      <c r="AH31" s="337"/>
      <c r="AI31" s="337"/>
      <c r="AJ31" s="337"/>
      <c r="AK31" s="337"/>
      <c r="AL31" s="337"/>
      <c r="AM31" s="337"/>
      <c r="AN31" s="337"/>
      <c r="AO31" s="337"/>
      <c r="AP31" s="337"/>
      <c r="AQ31" s="337"/>
      <c r="AR31" s="337"/>
      <c r="AS31" s="337"/>
      <c r="AT31" s="337"/>
      <c r="AU31" s="337"/>
      <c r="AV31" s="337"/>
      <c r="AW31" s="337"/>
      <c r="AX31" s="337"/>
      <c r="AY31" s="337"/>
      <c r="AZ31" s="337"/>
      <c r="BA31" s="337"/>
      <c r="BB31" s="337"/>
      <c r="BC31" s="337"/>
      <c r="BD31" s="337"/>
      <c r="BE31" s="337"/>
      <c r="BF31" s="337"/>
      <c r="BG31" s="337"/>
      <c r="BH31" s="337"/>
      <c r="BI31" s="337"/>
      <c r="BJ31" s="337"/>
      <c r="BK31" s="337"/>
      <c r="BL31" s="337"/>
      <c r="BM31" s="337"/>
      <c r="BN31" s="337"/>
      <c r="BO31" s="337"/>
      <c r="BP31" s="337"/>
      <c r="BQ31" s="337"/>
      <c r="BR31" s="337"/>
      <c r="BS31" s="337"/>
      <c r="BT31" s="337"/>
      <c r="BU31" s="337"/>
      <c r="BV31" s="337"/>
      <c r="BW31" s="337"/>
      <c r="BX31" s="337"/>
      <c r="BY31" s="337"/>
      <c r="BZ31" s="337"/>
      <c r="CA31" s="337"/>
    </row>
    <row r="32" spans="1:79" s="343" customFormat="1" x14ac:dyDescent="0.25">
      <c r="A32" s="344"/>
      <c r="B32" s="340"/>
      <c r="C32" s="340"/>
      <c r="D32" s="340"/>
      <c r="E32" s="340"/>
      <c r="F32" s="340"/>
      <c r="G32" s="340"/>
      <c r="H32" s="337"/>
      <c r="I32" s="337"/>
      <c r="J32" s="337"/>
      <c r="K32" s="337"/>
      <c r="L32" s="337"/>
      <c r="M32" s="337"/>
      <c r="N32" s="337"/>
      <c r="O32" s="337"/>
      <c r="P32" s="337"/>
      <c r="Q32" s="337"/>
      <c r="R32" s="337"/>
      <c r="S32" s="337"/>
      <c r="T32" s="337"/>
      <c r="U32" s="337"/>
      <c r="V32" s="337"/>
      <c r="W32" s="337"/>
      <c r="X32" s="337"/>
      <c r="Y32" s="337"/>
      <c r="Z32" s="337"/>
      <c r="AA32" s="337"/>
      <c r="AB32" s="337"/>
      <c r="AC32" s="337"/>
      <c r="AD32" s="337"/>
      <c r="AE32" s="337"/>
      <c r="AF32" s="337"/>
      <c r="AG32" s="337"/>
      <c r="AH32" s="337"/>
      <c r="AI32" s="337"/>
      <c r="AJ32" s="337"/>
      <c r="AK32" s="337"/>
      <c r="AL32" s="337"/>
      <c r="AM32" s="337"/>
      <c r="AN32" s="337"/>
      <c r="AO32" s="337"/>
      <c r="AP32" s="337"/>
      <c r="AQ32" s="337"/>
      <c r="AR32" s="337"/>
      <c r="AS32" s="337"/>
      <c r="AT32" s="337"/>
      <c r="AU32" s="337"/>
      <c r="AV32" s="337"/>
      <c r="AW32" s="337"/>
      <c r="AX32" s="337"/>
      <c r="AY32" s="337"/>
      <c r="AZ32" s="337"/>
      <c r="BA32" s="337"/>
      <c r="BB32" s="337"/>
      <c r="BC32" s="337"/>
      <c r="BD32" s="337"/>
      <c r="BE32" s="337"/>
      <c r="BF32" s="337"/>
      <c r="BG32" s="337"/>
      <c r="BH32" s="337"/>
      <c r="BI32" s="337"/>
      <c r="BJ32" s="337"/>
      <c r="BK32" s="337"/>
      <c r="BL32" s="337"/>
      <c r="BM32" s="337"/>
      <c r="BN32" s="337"/>
      <c r="BO32" s="337"/>
      <c r="BP32" s="337"/>
      <c r="BQ32" s="337"/>
      <c r="BR32" s="337"/>
      <c r="BS32" s="337"/>
      <c r="BT32" s="337"/>
      <c r="BU32" s="337"/>
      <c r="BV32" s="337"/>
      <c r="BW32" s="337"/>
      <c r="BX32" s="337"/>
      <c r="BY32" s="337"/>
      <c r="BZ32" s="337"/>
      <c r="CA32" s="337"/>
    </row>
    <row r="33" spans="1:79" s="600" customFormat="1" x14ac:dyDescent="0.25">
      <c r="A33" s="335" t="s">
        <v>138</v>
      </c>
      <c r="B33" s="599" t="s">
        <v>221</v>
      </c>
      <c r="C33" s="599" t="s">
        <v>58</v>
      </c>
      <c r="D33" s="599" t="s">
        <v>50</v>
      </c>
      <c r="E33" s="599" t="s">
        <v>207</v>
      </c>
      <c r="F33" s="599" t="s">
        <v>87</v>
      </c>
      <c r="G33" s="599" t="s">
        <v>140</v>
      </c>
      <c r="H33" s="339"/>
      <c r="I33" s="339"/>
      <c r="J33" s="339"/>
      <c r="K33" s="339"/>
      <c r="L33" s="339"/>
      <c r="M33" s="339"/>
      <c r="N33" s="339"/>
      <c r="O33" s="339"/>
      <c r="P33" s="339"/>
      <c r="Q33" s="339"/>
      <c r="R33" s="339"/>
      <c r="S33" s="339"/>
      <c r="T33" s="339"/>
      <c r="U33" s="339"/>
      <c r="V33" s="339"/>
      <c r="W33" s="339"/>
      <c r="X33" s="339"/>
      <c r="Y33" s="339"/>
      <c r="Z33" s="339"/>
      <c r="AA33" s="339"/>
      <c r="AB33" s="339"/>
      <c r="AC33" s="339"/>
      <c r="AD33" s="339"/>
      <c r="AE33" s="339"/>
      <c r="AF33" s="339"/>
      <c r="AG33" s="339"/>
      <c r="AH33" s="339"/>
      <c r="AI33" s="339"/>
      <c r="AJ33" s="339"/>
      <c r="AK33" s="339"/>
      <c r="AL33" s="339"/>
      <c r="AM33" s="339"/>
      <c r="AN33" s="339"/>
      <c r="AO33" s="339"/>
      <c r="AP33" s="339"/>
      <c r="AQ33" s="339"/>
      <c r="AR33" s="339"/>
      <c r="AS33" s="339"/>
      <c r="AT33" s="339"/>
      <c r="AU33" s="339"/>
      <c r="AV33" s="339"/>
      <c r="AW33" s="339"/>
      <c r="AX33" s="339"/>
      <c r="AY33" s="339"/>
      <c r="AZ33" s="339"/>
      <c r="BA33" s="339"/>
      <c r="BB33" s="339"/>
      <c r="BC33" s="339"/>
      <c r="BD33" s="339"/>
      <c r="BE33" s="339"/>
      <c r="BF33" s="339"/>
      <c r="BG33" s="339"/>
      <c r="BH33" s="339"/>
      <c r="BI33" s="339"/>
      <c r="BJ33" s="339"/>
      <c r="BK33" s="339"/>
      <c r="BL33" s="339"/>
      <c r="BM33" s="339"/>
      <c r="BN33" s="339"/>
      <c r="BO33" s="339"/>
      <c r="BP33" s="339"/>
      <c r="BQ33" s="339"/>
      <c r="BR33" s="339"/>
      <c r="BS33" s="339"/>
      <c r="BT33" s="339"/>
      <c r="BU33" s="339"/>
      <c r="BV33" s="339"/>
      <c r="BW33" s="339"/>
      <c r="BX33" s="339"/>
      <c r="BY33" s="339"/>
      <c r="BZ33" s="339"/>
      <c r="CA33" s="339"/>
    </row>
    <row r="34" spans="1:79" s="343" customFormat="1" x14ac:dyDescent="0.25">
      <c r="A34" s="344"/>
      <c r="B34" s="340"/>
      <c r="C34" s="340"/>
      <c r="D34" s="340"/>
      <c r="E34" s="340"/>
      <c r="F34" s="340"/>
      <c r="G34" s="340"/>
      <c r="H34" s="337"/>
      <c r="I34" s="337"/>
      <c r="J34" s="337"/>
      <c r="K34" s="337"/>
      <c r="L34" s="337"/>
      <c r="M34" s="337"/>
      <c r="N34" s="337"/>
      <c r="O34" s="337"/>
      <c r="P34" s="337"/>
      <c r="Q34" s="337"/>
      <c r="R34" s="337"/>
      <c r="S34" s="337"/>
      <c r="T34" s="337"/>
      <c r="U34" s="337"/>
      <c r="V34" s="337"/>
      <c r="W34" s="337"/>
      <c r="X34" s="337"/>
      <c r="Y34" s="337"/>
      <c r="Z34" s="337"/>
      <c r="AA34" s="337"/>
      <c r="AB34" s="337"/>
      <c r="AC34" s="337"/>
      <c r="AD34" s="337"/>
      <c r="AE34" s="337"/>
      <c r="AF34" s="337"/>
      <c r="AG34" s="337"/>
      <c r="AH34" s="337"/>
      <c r="AI34" s="337"/>
      <c r="AJ34" s="337"/>
      <c r="AK34" s="337"/>
      <c r="AL34" s="337"/>
      <c r="AM34" s="337"/>
      <c r="AN34" s="337"/>
      <c r="AO34" s="337"/>
      <c r="AP34" s="337"/>
      <c r="AQ34" s="337"/>
      <c r="AR34" s="337"/>
      <c r="AS34" s="337"/>
      <c r="AT34" s="337"/>
      <c r="AU34" s="337"/>
      <c r="AV34" s="337"/>
      <c r="AW34" s="337"/>
      <c r="AX34" s="337"/>
      <c r="AY34" s="337"/>
      <c r="AZ34" s="337"/>
      <c r="BA34" s="337"/>
      <c r="BB34" s="337"/>
      <c r="BC34" s="337"/>
      <c r="BD34" s="337"/>
      <c r="BE34" s="337"/>
      <c r="BF34" s="337"/>
      <c r="BG34" s="337"/>
      <c r="BH34" s="337"/>
      <c r="BI34" s="337"/>
      <c r="BJ34" s="337"/>
      <c r="BK34" s="337"/>
      <c r="BL34" s="337"/>
      <c r="BM34" s="337"/>
      <c r="BN34" s="337"/>
      <c r="BO34" s="337"/>
      <c r="BP34" s="337"/>
      <c r="BQ34" s="337"/>
      <c r="BR34" s="337"/>
      <c r="BS34" s="337"/>
      <c r="BT34" s="337"/>
      <c r="BU34" s="337"/>
      <c r="BV34" s="337"/>
      <c r="BW34" s="337"/>
      <c r="BX34" s="337"/>
      <c r="BY34" s="337"/>
      <c r="BZ34" s="337"/>
      <c r="CA34" s="337"/>
    </row>
    <row r="35" spans="1:79" s="343" customFormat="1" x14ac:dyDescent="0.25">
      <c r="A35" s="335" t="s">
        <v>138</v>
      </c>
      <c r="B35" s="336" t="s">
        <v>221</v>
      </c>
      <c r="C35" s="336" t="s">
        <v>58</v>
      </c>
      <c r="D35" s="336" t="s">
        <v>51</v>
      </c>
      <c r="E35" s="336" t="s">
        <v>207</v>
      </c>
      <c r="F35" s="336" t="s">
        <v>87</v>
      </c>
      <c r="G35" s="336" t="s">
        <v>114</v>
      </c>
      <c r="H35" s="337"/>
      <c r="I35" s="337"/>
      <c r="J35" s="337"/>
      <c r="K35" s="337"/>
      <c r="L35" s="337"/>
      <c r="M35" s="337"/>
      <c r="N35" s="337"/>
      <c r="O35" s="337"/>
      <c r="P35" s="337"/>
      <c r="Q35" s="337"/>
      <c r="R35" s="337"/>
      <c r="S35" s="337"/>
      <c r="T35" s="337"/>
      <c r="U35" s="337"/>
      <c r="V35" s="337"/>
      <c r="W35" s="337"/>
      <c r="X35" s="337"/>
      <c r="Y35" s="337"/>
      <c r="Z35" s="337"/>
      <c r="AA35" s="337"/>
      <c r="AB35" s="337"/>
      <c r="AC35" s="337"/>
      <c r="AD35" s="337"/>
      <c r="AE35" s="337"/>
      <c r="AF35" s="337"/>
      <c r="AG35" s="337"/>
      <c r="AH35" s="337"/>
      <c r="AI35" s="337"/>
      <c r="AJ35" s="337"/>
      <c r="AK35" s="337"/>
      <c r="AL35" s="337"/>
      <c r="AM35" s="337"/>
      <c r="AN35" s="337"/>
      <c r="AO35" s="337"/>
      <c r="AP35" s="337"/>
      <c r="AQ35" s="337"/>
      <c r="AR35" s="337"/>
      <c r="AS35" s="337"/>
      <c r="AT35" s="337"/>
      <c r="AU35" s="337"/>
      <c r="AV35" s="337"/>
      <c r="AW35" s="337"/>
      <c r="AX35" s="337"/>
      <c r="AY35" s="337"/>
      <c r="AZ35" s="337"/>
      <c r="BA35" s="337"/>
      <c r="BB35" s="337"/>
      <c r="BC35" s="337"/>
      <c r="BD35" s="337"/>
      <c r="BE35" s="337"/>
      <c r="BF35" s="337"/>
      <c r="BG35" s="337"/>
      <c r="BH35" s="337"/>
      <c r="BI35" s="337"/>
      <c r="BJ35" s="337"/>
      <c r="BK35" s="337"/>
      <c r="BL35" s="337"/>
      <c r="BM35" s="337"/>
      <c r="BN35" s="337"/>
      <c r="BO35" s="337"/>
      <c r="BP35" s="337"/>
      <c r="BQ35" s="337"/>
      <c r="BR35" s="337"/>
      <c r="BS35" s="337"/>
      <c r="BT35" s="337"/>
      <c r="BU35" s="337"/>
      <c r="BV35" s="337"/>
      <c r="BW35" s="337"/>
      <c r="BX35" s="337"/>
      <c r="BY35" s="337"/>
      <c r="BZ35" s="337"/>
      <c r="CA35" s="337"/>
    </row>
    <row r="36" spans="1:79" s="343" customFormat="1" x14ac:dyDescent="0.25">
      <c r="A36" s="335" t="s">
        <v>139</v>
      </c>
      <c r="B36" s="336" t="s">
        <v>221</v>
      </c>
      <c r="C36" s="336" t="s">
        <v>58</v>
      </c>
      <c r="D36" s="336" t="s">
        <v>51</v>
      </c>
      <c r="E36" s="336" t="s">
        <v>207</v>
      </c>
      <c r="F36" s="336" t="s">
        <v>87</v>
      </c>
      <c r="G36" s="336" t="s">
        <v>121</v>
      </c>
      <c r="H36" s="337"/>
      <c r="I36" s="337"/>
      <c r="J36" s="337"/>
      <c r="K36" s="337"/>
      <c r="L36" s="337"/>
      <c r="M36" s="337"/>
      <c r="N36" s="337"/>
      <c r="O36" s="337"/>
      <c r="P36" s="337"/>
      <c r="Q36" s="337"/>
      <c r="R36" s="337"/>
      <c r="S36" s="337"/>
      <c r="T36" s="337"/>
      <c r="U36" s="337"/>
      <c r="V36" s="337"/>
      <c r="W36" s="337"/>
      <c r="X36" s="337"/>
      <c r="Y36" s="337"/>
      <c r="Z36" s="337"/>
      <c r="AA36" s="337"/>
      <c r="AB36" s="337"/>
      <c r="AC36" s="337"/>
      <c r="AD36" s="337"/>
      <c r="AE36" s="337"/>
      <c r="AF36" s="337"/>
      <c r="AG36" s="337"/>
      <c r="AH36" s="337"/>
      <c r="AI36" s="337"/>
      <c r="AJ36" s="337"/>
      <c r="AK36" s="337"/>
      <c r="AL36" s="337"/>
      <c r="AM36" s="337"/>
      <c r="AN36" s="337"/>
      <c r="AO36" s="337"/>
      <c r="AP36" s="337"/>
      <c r="AQ36" s="337"/>
      <c r="AR36" s="337"/>
      <c r="AS36" s="337"/>
      <c r="AT36" s="337"/>
      <c r="AU36" s="337"/>
      <c r="AV36" s="337"/>
      <c r="AW36" s="337"/>
      <c r="AX36" s="337"/>
      <c r="AY36" s="337"/>
      <c r="AZ36" s="337"/>
      <c r="BA36" s="337"/>
      <c r="BB36" s="337"/>
      <c r="BC36" s="337"/>
      <c r="BD36" s="337"/>
      <c r="BE36" s="337"/>
      <c r="BF36" s="337"/>
      <c r="BG36" s="337"/>
      <c r="BH36" s="337"/>
      <c r="BI36" s="337"/>
      <c r="BJ36" s="337"/>
      <c r="BK36" s="337"/>
      <c r="BL36" s="337"/>
      <c r="BM36" s="337"/>
      <c r="BN36" s="337"/>
      <c r="BO36" s="337"/>
      <c r="BP36" s="337"/>
      <c r="BQ36" s="337"/>
      <c r="BR36" s="337"/>
      <c r="BS36" s="337"/>
      <c r="BT36" s="337"/>
      <c r="BU36" s="337"/>
      <c r="BV36" s="337"/>
      <c r="BW36" s="337"/>
      <c r="BX36" s="337"/>
      <c r="BY36" s="337"/>
      <c r="BZ36" s="337"/>
      <c r="CA36" s="337"/>
    </row>
    <row r="37" spans="1:79" s="343" customFormat="1" x14ac:dyDescent="0.25">
      <c r="A37" s="335" t="s">
        <v>141</v>
      </c>
      <c r="B37" s="336" t="s">
        <v>221</v>
      </c>
      <c r="C37" s="336" t="s">
        <v>58</v>
      </c>
      <c r="D37" s="336" t="s">
        <v>51</v>
      </c>
      <c r="E37" s="336" t="s">
        <v>216</v>
      </c>
      <c r="F37" s="336" t="s">
        <v>87</v>
      </c>
      <c r="G37" s="336" t="s">
        <v>259</v>
      </c>
      <c r="H37" s="337"/>
      <c r="I37" s="337"/>
      <c r="J37" s="337"/>
      <c r="K37" s="337"/>
      <c r="L37" s="337"/>
      <c r="M37" s="337"/>
      <c r="N37" s="337"/>
      <c r="O37" s="337"/>
      <c r="P37" s="337"/>
      <c r="Q37" s="337"/>
      <c r="R37" s="337"/>
      <c r="S37" s="337"/>
      <c r="T37" s="337"/>
      <c r="U37" s="337"/>
      <c r="V37" s="337"/>
      <c r="W37" s="337"/>
      <c r="X37" s="337"/>
      <c r="Y37" s="337"/>
      <c r="Z37" s="337"/>
      <c r="AA37" s="337"/>
      <c r="AB37" s="337"/>
      <c r="AC37" s="337"/>
      <c r="AD37" s="337"/>
      <c r="AE37" s="337"/>
      <c r="AF37" s="337"/>
      <c r="AG37" s="337"/>
      <c r="AH37" s="337"/>
      <c r="AI37" s="337"/>
      <c r="AJ37" s="337"/>
      <c r="AK37" s="337"/>
      <c r="AL37" s="337"/>
      <c r="AM37" s="337"/>
      <c r="AN37" s="337"/>
      <c r="AO37" s="337"/>
      <c r="AP37" s="337"/>
      <c r="AQ37" s="337"/>
      <c r="AR37" s="337"/>
      <c r="AS37" s="337"/>
      <c r="AT37" s="337"/>
      <c r="AU37" s="337"/>
      <c r="AV37" s="337"/>
      <c r="AW37" s="337"/>
      <c r="AX37" s="337"/>
      <c r="AY37" s="337"/>
      <c r="AZ37" s="337"/>
      <c r="BA37" s="337"/>
      <c r="BB37" s="337"/>
      <c r="BC37" s="337"/>
      <c r="BD37" s="337"/>
      <c r="BE37" s="337"/>
      <c r="BF37" s="337"/>
      <c r="BG37" s="337"/>
      <c r="BH37" s="337"/>
      <c r="BI37" s="337"/>
      <c r="BJ37" s="337"/>
      <c r="BK37" s="337"/>
      <c r="BL37" s="337"/>
      <c r="BM37" s="337"/>
      <c r="BN37" s="337"/>
      <c r="BO37" s="337"/>
      <c r="BP37" s="337"/>
      <c r="BQ37" s="337"/>
      <c r="BR37" s="337"/>
      <c r="BS37" s="337"/>
      <c r="BT37" s="337"/>
      <c r="BU37" s="337"/>
      <c r="BV37" s="337"/>
      <c r="BW37" s="337"/>
      <c r="BX37" s="337"/>
      <c r="BY37" s="337"/>
      <c r="BZ37" s="337"/>
      <c r="CA37" s="337"/>
    </row>
    <row r="38" spans="1:79" s="343" customFormat="1" x14ac:dyDescent="0.25">
      <c r="A38" s="335" t="s">
        <v>142</v>
      </c>
      <c r="B38" s="336" t="s">
        <v>221</v>
      </c>
      <c r="C38" s="336" t="s">
        <v>58</v>
      </c>
      <c r="D38" s="336" t="s">
        <v>51</v>
      </c>
      <c r="E38" s="336" t="s">
        <v>216</v>
      </c>
      <c r="F38" s="336" t="s">
        <v>87</v>
      </c>
      <c r="G38" s="336" t="s">
        <v>119</v>
      </c>
      <c r="H38" s="337"/>
      <c r="I38" s="337"/>
      <c r="J38" s="337"/>
      <c r="K38" s="337"/>
      <c r="L38" s="337"/>
      <c r="M38" s="337"/>
      <c r="N38" s="337"/>
      <c r="O38" s="337"/>
      <c r="P38" s="337"/>
      <c r="Q38" s="337"/>
      <c r="R38" s="337"/>
      <c r="S38" s="337"/>
      <c r="T38" s="337"/>
      <c r="U38" s="337"/>
      <c r="V38" s="337"/>
      <c r="W38" s="337"/>
      <c r="X38" s="337"/>
      <c r="Y38" s="337"/>
      <c r="Z38" s="337"/>
      <c r="AA38" s="337"/>
      <c r="AB38" s="337"/>
      <c r="AC38" s="337"/>
      <c r="AD38" s="337"/>
      <c r="AE38" s="337"/>
      <c r="AF38" s="337"/>
      <c r="AG38" s="337"/>
      <c r="AH38" s="337"/>
      <c r="AI38" s="337"/>
      <c r="AJ38" s="337"/>
      <c r="AK38" s="337"/>
      <c r="AL38" s="337"/>
      <c r="AM38" s="337"/>
      <c r="AN38" s="337"/>
      <c r="AO38" s="337"/>
      <c r="AP38" s="337"/>
      <c r="AQ38" s="337"/>
      <c r="AR38" s="337"/>
      <c r="AS38" s="337"/>
      <c r="AT38" s="337"/>
      <c r="AU38" s="337"/>
      <c r="AV38" s="337"/>
      <c r="AW38" s="337"/>
      <c r="AX38" s="337"/>
      <c r="AY38" s="337"/>
      <c r="AZ38" s="337"/>
      <c r="BA38" s="337"/>
      <c r="BB38" s="337"/>
      <c r="BC38" s="337"/>
      <c r="BD38" s="337"/>
      <c r="BE38" s="337"/>
      <c r="BF38" s="337"/>
      <c r="BG38" s="337"/>
      <c r="BH38" s="337"/>
      <c r="BI38" s="337"/>
      <c r="BJ38" s="337"/>
      <c r="BK38" s="337"/>
      <c r="BL38" s="337"/>
      <c r="BM38" s="337"/>
      <c r="BN38" s="337"/>
      <c r="BO38" s="337"/>
      <c r="BP38" s="337"/>
      <c r="BQ38" s="337"/>
      <c r="BR38" s="337"/>
      <c r="BS38" s="337"/>
      <c r="BT38" s="337"/>
      <c r="BU38" s="337"/>
      <c r="BV38" s="337"/>
      <c r="BW38" s="337"/>
      <c r="BX38" s="337"/>
      <c r="BY38" s="337"/>
      <c r="BZ38" s="337"/>
      <c r="CA38" s="337"/>
    </row>
    <row r="39" spans="1:79" s="343" customFormat="1" x14ac:dyDescent="0.25">
      <c r="A39" s="335" t="s">
        <v>143</v>
      </c>
      <c r="B39" s="336" t="s">
        <v>221</v>
      </c>
      <c r="C39" s="336" t="s">
        <v>58</v>
      </c>
      <c r="D39" s="336" t="s">
        <v>51</v>
      </c>
      <c r="E39" s="336" t="s">
        <v>217</v>
      </c>
      <c r="F39" s="336" t="s">
        <v>87</v>
      </c>
      <c r="G39" s="336" t="s">
        <v>117</v>
      </c>
      <c r="H39" s="337"/>
      <c r="I39" s="337"/>
      <c r="J39" s="337"/>
      <c r="K39" s="337"/>
      <c r="L39" s="337"/>
      <c r="M39" s="337"/>
      <c r="N39" s="337"/>
      <c r="O39" s="337"/>
      <c r="P39" s="337"/>
      <c r="Q39" s="337"/>
      <c r="R39" s="337"/>
      <c r="S39" s="337"/>
      <c r="T39" s="337"/>
      <c r="U39" s="337"/>
      <c r="V39" s="337"/>
      <c r="W39" s="337"/>
      <c r="X39" s="337"/>
      <c r="Y39" s="337"/>
      <c r="Z39" s="337"/>
      <c r="AA39" s="337"/>
      <c r="AB39" s="337"/>
      <c r="AC39" s="337"/>
      <c r="AD39" s="337"/>
      <c r="AE39" s="337"/>
      <c r="AF39" s="337"/>
      <c r="AG39" s="337"/>
      <c r="AH39" s="337"/>
      <c r="AI39" s="337"/>
      <c r="AJ39" s="337"/>
      <c r="AK39" s="337"/>
      <c r="AL39" s="337"/>
      <c r="AM39" s="337"/>
      <c r="AN39" s="337"/>
      <c r="AO39" s="337"/>
      <c r="AP39" s="337"/>
      <c r="AQ39" s="337"/>
      <c r="AR39" s="337"/>
      <c r="AS39" s="337"/>
      <c r="AT39" s="337"/>
      <c r="AU39" s="337"/>
      <c r="AV39" s="337"/>
      <c r="AW39" s="337"/>
      <c r="AX39" s="337"/>
      <c r="AY39" s="337"/>
      <c r="AZ39" s="337"/>
      <c r="BA39" s="337"/>
      <c r="BB39" s="337"/>
      <c r="BC39" s="337"/>
      <c r="BD39" s="337"/>
      <c r="BE39" s="337"/>
      <c r="BF39" s="337"/>
      <c r="BG39" s="337"/>
      <c r="BH39" s="337"/>
      <c r="BI39" s="337"/>
      <c r="BJ39" s="337"/>
      <c r="BK39" s="337"/>
      <c r="BL39" s="337"/>
      <c r="BM39" s="337"/>
      <c r="BN39" s="337"/>
      <c r="BO39" s="337"/>
      <c r="BP39" s="337"/>
      <c r="BQ39" s="337"/>
      <c r="BR39" s="337"/>
      <c r="BS39" s="337"/>
      <c r="BT39" s="337"/>
      <c r="BU39" s="337"/>
      <c r="BV39" s="337"/>
      <c r="BW39" s="337"/>
      <c r="BX39" s="337"/>
      <c r="BY39" s="337"/>
      <c r="BZ39" s="337"/>
      <c r="CA39" s="337"/>
    </row>
    <row r="40" spans="1:79" s="343" customFormat="1" x14ac:dyDescent="0.25">
      <c r="A40" s="335" t="s">
        <v>144</v>
      </c>
      <c r="B40" s="336" t="s">
        <v>221</v>
      </c>
      <c r="C40" s="336" t="s">
        <v>58</v>
      </c>
      <c r="D40" s="336" t="s">
        <v>51</v>
      </c>
      <c r="E40" s="336" t="s">
        <v>217</v>
      </c>
      <c r="F40" s="336" t="s">
        <v>87</v>
      </c>
      <c r="G40" s="336" t="s">
        <v>120</v>
      </c>
      <c r="H40" s="337"/>
      <c r="I40" s="337"/>
      <c r="J40" s="337"/>
      <c r="K40" s="337"/>
      <c r="L40" s="337"/>
      <c r="M40" s="337"/>
      <c r="N40" s="337"/>
      <c r="O40" s="337"/>
      <c r="P40" s="337"/>
      <c r="Q40" s="337"/>
      <c r="R40" s="337"/>
      <c r="S40" s="337"/>
      <c r="T40" s="337"/>
      <c r="U40" s="337"/>
      <c r="V40" s="337"/>
      <c r="W40" s="337"/>
      <c r="X40" s="337"/>
      <c r="Y40" s="337"/>
      <c r="Z40" s="337"/>
      <c r="AA40" s="337"/>
      <c r="AB40" s="337"/>
      <c r="AC40" s="337"/>
      <c r="AD40" s="337"/>
      <c r="AE40" s="337"/>
      <c r="AF40" s="337"/>
      <c r="AG40" s="337"/>
      <c r="AH40" s="337"/>
      <c r="AI40" s="337"/>
      <c r="AJ40" s="337"/>
      <c r="AK40" s="337"/>
      <c r="AL40" s="337"/>
      <c r="AM40" s="337"/>
      <c r="AN40" s="337"/>
      <c r="AO40" s="337"/>
      <c r="AP40" s="337"/>
      <c r="AQ40" s="337"/>
      <c r="AR40" s="337"/>
      <c r="AS40" s="337"/>
      <c r="AT40" s="337"/>
      <c r="AU40" s="337"/>
      <c r="AV40" s="337"/>
      <c r="AW40" s="337"/>
      <c r="AX40" s="337"/>
      <c r="AY40" s="337"/>
      <c r="AZ40" s="337"/>
      <c r="BA40" s="337"/>
      <c r="BB40" s="337"/>
      <c r="BC40" s="337"/>
      <c r="BD40" s="337"/>
      <c r="BE40" s="337"/>
      <c r="BF40" s="337"/>
      <c r="BG40" s="337"/>
      <c r="BH40" s="337"/>
      <c r="BI40" s="337"/>
      <c r="BJ40" s="337"/>
      <c r="BK40" s="337"/>
      <c r="BL40" s="337"/>
      <c r="BM40" s="337"/>
      <c r="BN40" s="337"/>
      <c r="BO40" s="337"/>
      <c r="BP40" s="337"/>
      <c r="BQ40" s="337"/>
      <c r="BR40" s="337"/>
      <c r="BS40" s="337"/>
      <c r="BT40" s="337"/>
      <c r="BU40" s="337"/>
      <c r="BV40" s="337"/>
      <c r="BW40" s="337"/>
      <c r="BX40" s="337"/>
      <c r="BY40" s="337"/>
      <c r="BZ40" s="337"/>
      <c r="CA40" s="337"/>
    </row>
    <row r="41" spans="1:79" s="343" customFormat="1" x14ac:dyDescent="0.25">
      <c r="A41" s="335" t="s">
        <v>145</v>
      </c>
      <c r="B41" s="336" t="s">
        <v>221</v>
      </c>
      <c r="C41" s="336" t="s">
        <v>58</v>
      </c>
      <c r="D41" s="336" t="s">
        <v>51</v>
      </c>
      <c r="E41" s="336" t="s">
        <v>217</v>
      </c>
      <c r="F41" s="336" t="s">
        <v>87</v>
      </c>
      <c r="G41" s="336" t="s">
        <v>116</v>
      </c>
      <c r="H41" s="337"/>
      <c r="I41" s="337"/>
      <c r="J41" s="337"/>
      <c r="K41" s="337"/>
      <c r="L41" s="337"/>
      <c r="M41" s="337"/>
      <c r="N41" s="337"/>
      <c r="O41" s="337"/>
      <c r="P41" s="337"/>
      <c r="Q41" s="337"/>
      <c r="R41" s="337"/>
      <c r="S41" s="337"/>
      <c r="T41" s="337"/>
      <c r="U41" s="337"/>
      <c r="V41" s="337"/>
      <c r="W41" s="337"/>
      <c r="X41" s="337"/>
      <c r="Y41" s="337"/>
      <c r="Z41" s="337"/>
      <c r="AA41" s="337"/>
      <c r="AB41" s="337"/>
      <c r="AC41" s="337"/>
      <c r="AD41" s="337"/>
      <c r="AE41" s="337"/>
      <c r="AF41" s="337"/>
      <c r="AG41" s="337"/>
      <c r="AH41" s="337"/>
      <c r="AI41" s="337"/>
      <c r="AJ41" s="337"/>
      <c r="AK41" s="337"/>
      <c r="AL41" s="337"/>
      <c r="AM41" s="337"/>
      <c r="AN41" s="337"/>
      <c r="AO41" s="337"/>
      <c r="AP41" s="337"/>
      <c r="AQ41" s="337"/>
      <c r="AR41" s="337"/>
      <c r="AS41" s="337"/>
      <c r="AT41" s="337"/>
      <c r="AU41" s="337"/>
      <c r="AV41" s="337"/>
      <c r="AW41" s="337"/>
      <c r="AX41" s="337"/>
      <c r="AY41" s="337"/>
      <c r="AZ41" s="337"/>
      <c r="BA41" s="337"/>
      <c r="BB41" s="337"/>
      <c r="BC41" s="337"/>
      <c r="BD41" s="337"/>
      <c r="BE41" s="337"/>
      <c r="BF41" s="337"/>
      <c r="BG41" s="337"/>
      <c r="BH41" s="337"/>
      <c r="BI41" s="337"/>
      <c r="BJ41" s="337"/>
      <c r="BK41" s="337"/>
      <c r="BL41" s="337"/>
      <c r="BM41" s="337"/>
      <c r="BN41" s="337"/>
      <c r="BO41" s="337"/>
      <c r="BP41" s="337"/>
      <c r="BQ41" s="337"/>
      <c r="BR41" s="337"/>
      <c r="BS41" s="337"/>
      <c r="BT41" s="337"/>
      <c r="BU41" s="337"/>
      <c r="BV41" s="337"/>
      <c r="BW41" s="337"/>
      <c r="BX41" s="337"/>
      <c r="BY41" s="337"/>
      <c r="BZ41" s="337"/>
      <c r="CA41" s="337"/>
    </row>
    <row r="42" spans="1:79" s="343" customFormat="1" x14ac:dyDescent="0.25">
      <c r="A42" s="335" t="s">
        <v>146</v>
      </c>
      <c r="B42" s="336" t="s">
        <v>221</v>
      </c>
      <c r="C42" s="336" t="s">
        <v>58</v>
      </c>
      <c r="D42" s="336" t="s">
        <v>51</v>
      </c>
      <c r="E42" s="336" t="s">
        <v>217</v>
      </c>
      <c r="F42" s="336" t="s">
        <v>87</v>
      </c>
      <c r="G42" s="336" t="s">
        <v>260</v>
      </c>
      <c r="H42" s="337"/>
      <c r="I42" s="337"/>
      <c r="J42" s="337"/>
      <c r="K42" s="337"/>
      <c r="L42" s="337"/>
      <c r="M42" s="337"/>
      <c r="N42" s="337"/>
      <c r="O42" s="337"/>
      <c r="P42" s="337"/>
      <c r="Q42" s="337"/>
      <c r="R42" s="337"/>
      <c r="S42" s="337"/>
      <c r="T42" s="337"/>
      <c r="U42" s="337"/>
      <c r="V42" s="337"/>
      <c r="W42" s="337"/>
      <c r="X42" s="337"/>
      <c r="Y42" s="337"/>
      <c r="Z42" s="337"/>
      <c r="AA42" s="337"/>
      <c r="AB42" s="337"/>
      <c r="AC42" s="337"/>
      <c r="AD42" s="337"/>
      <c r="AE42" s="337"/>
      <c r="AF42" s="337"/>
      <c r="AG42" s="337"/>
      <c r="AH42" s="337"/>
      <c r="AI42" s="337"/>
      <c r="AJ42" s="337"/>
      <c r="AK42" s="337"/>
      <c r="AL42" s="337"/>
      <c r="AM42" s="337"/>
      <c r="AN42" s="337"/>
      <c r="AO42" s="337"/>
      <c r="AP42" s="337"/>
      <c r="AQ42" s="337"/>
      <c r="AR42" s="337"/>
      <c r="AS42" s="337"/>
      <c r="AT42" s="337"/>
      <c r="AU42" s="337"/>
      <c r="AV42" s="337"/>
      <c r="AW42" s="337"/>
      <c r="AX42" s="337"/>
      <c r="AY42" s="337"/>
      <c r="AZ42" s="337"/>
      <c r="BA42" s="337"/>
      <c r="BB42" s="337"/>
      <c r="BC42" s="337"/>
      <c r="BD42" s="337"/>
      <c r="BE42" s="337"/>
      <c r="BF42" s="337"/>
      <c r="BG42" s="337"/>
      <c r="BH42" s="337"/>
      <c r="BI42" s="337"/>
      <c r="BJ42" s="337"/>
      <c r="BK42" s="337"/>
      <c r="BL42" s="337"/>
      <c r="BM42" s="337"/>
      <c r="BN42" s="337"/>
      <c r="BO42" s="337"/>
      <c r="BP42" s="337"/>
      <c r="BQ42" s="337"/>
      <c r="BR42" s="337"/>
      <c r="BS42" s="337"/>
      <c r="BT42" s="337"/>
      <c r="BU42" s="337"/>
      <c r="BV42" s="337"/>
      <c r="BW42" s="337"/>
      <c r="BX42" s="337"/>
      <c r="BY42" s="337"/>
      <c r="BZ42" s="337"/>
      <c r="CA42" s="337"/>
    </row>
    <row r="43" spans="1:79" s="338" customFormat="1" x14ac:dyDescent="0.25">
      <c r="A43" s="339"/>
      <c r="B43" s="340"/>
      <c r="C43" s="340"/>
      <c r="D43" s="340"/>
      <c r="E43" s="340"/>
      <c r="F43" s="340"/>
      <c r="G43" s="340"/>
      <c r="H43" s="337"/>
      <c r="I43" s="337"/>
      <c r="J43" s="337"/>
      <c r="K43" s="337"/>
      <c r="L43" s="337"/>
      <c r="M43" s="337"/>
      <c r="N43" s="337"/>
      <c r="O43" s="337"/>
      <c r="P43" s="337"/>
      <c r="Q43" s="337"/>
      <c r="R43" s="337"/>
      <c r="S43" s="337"/>
      <c r="T43" s="337"/>
      <c r="U43" s="337"/>
      <c r="V43" s="337"/>
      <c r="W43" s="337"/>
      <c r="X43" s="337"/>
      <c r="Y43" s="337"/>
      <c r="Z43" s="337"/>
      <c r="AA43" s="337"/>
      <c r="AB43" s="337"/>
      <c r="AC43" s="337"/>
      <c r="AD43" s="337"/>
      <c r="AE43" s="337"/>
      <c r="AF43" s="337"/>
      <c r="AG43" s="337"/>
      <c r="AH43" s="337"/>
      <c r="AI43" s="337"/>
      <c r="AJ43" s="337"/>
      <c r="AK43" s="337"/>
      <c r="AL43" s="337"/>
      <c r="AM43" s="337"/>
      <c r="AN43" s="337"/>
      <c r="AO43" s="337"/>
      <c r="AP43" s="337"/>
      <c r="AQ43" s="337"/>
      <c r="AR43" s="337"/>
      <c r="AS43" s="337"/>
      <c r="AT43" s="337"/>
      <c r="AU43" s="337"/>
      <c r="AV43" s="337"/>
      <c r="AW43" s="337"/>
      <c r="AX43" s="337"/>
      <c r="AY43" s="337"/>
      <c r="AZ43" s="337"/>
      <c r="BA43" s="337"/>
      <c r="BB43" s="337"/>
      <c r="BC43" s="337"/>
      <c r="BD43" s="337"/>
      <c r="BE43" s="337"/>
      <c r="BF43" s="337"/>
      <c r="BG43" s="337"/>
      <c r="BH43" s="337"/>
      <c r="BI43" s="337"/>
      <c r="BJ43" s="337"/>
      <c r="BK43" s="337"/>
      <c r="BL43" s="337"/>
      <c r="BM43" s="337"/>
      <c r="BN43" s="337"/>
      <c r="BO43" s="337"/>
      <c r="BP43" s="337"/>
      <c r="BQ43" s="337"/>
      <c r="BR43" s="337"/>
      <c r="BS43" s="337"/>
      <c r="BT43" s="337"/>
      <c r="BU43" s="337"/>
      <c r="BV43" s="337"/>
      <c r="BW43" s="337"/>
      <c r="BX43" s="337"/>
      <c r="BY43" s="337"/>
      <c r="BZ43" s="337"/>
      <c r="CA43" s="337"/>
    </row>
    <row r="44" spans="1:79" s="342" customFormat="1" x14ac:dyDescent="0.25">
      <c r="A44" s="335" t="s">
        <v>138</v>
      </c>
      <c r="B44" s="336" t="s">
        <v>221</v>
      </c>
      <c r="C44" s="336" t="s">
        <v>206</v>
      </c>
      <c r="D44" s="336" t="s">
        <v>51</v>
      </c>
      <c r="E44" s="336" t="s">
        <v>210</v>
      </c>
      <c r="F44" s="336" t="s">
        <v>87</v>
      </c>
      <c r="G44" s="336" t="s">
        <v>261</v>
      </c>
      <c r="H44" s="341"/>
      <c r="I44" s="341"/>
      <c r="J44" s="341"/>
      <c r="K44" s="341"/>
      <c r="L44" s="341"/>
      <c r="M44" s="341"/>
      <c r="N44" s="341"/>
      <c r="O44" s="341"/>
      <c r="P44" s="341"/>
      <c r="Q44" s="341"/>
      <c r="R44" s="341"/>
      <c r="S44" s="341"/>
      <c r="T44" s="341"/>
      <c r="U44" s="341"/>
      <c r="V44" s="341"/>
      <c r="W44" s="341"/>
      <c r="X44" s="341"/>
      <c r="Y44" s="341"/>
      <c r="Z44" s="341"/>
      <c r="AA44" s="341"/>
      <c r="AB44" s="341"/>
      <c r="AC44" s="341"/>
      <c r="AD44" s="341"/>
      <c r="AE44" s="341"/>
      <c r="AF44" s="341"/>
      <c r="AG44" s="341"/>
      <c r="AH44" s="341"/>
      <c r="AI44" s="341"/>
      <c r="AJ44" s="341"/>
      <c r="AK44" s="341"/>
      <c r="AL44" s="341"/>
      <c r="AM44" s="341"/>
      <c r="AN44" s="341"/>
      <c r="AO44" s="341"/>
      <c r="AP44" s="341"/>
      <c r="AQ44" s="341"/>
      <c r="AR44" s="341"/>
      <c r="AS44" s="341"/>
      <c r="AT44" s="341"/>
      <c r="AU44" s="341"/>
      <c r="AV44" s="341"/>
      <c r="AW44" s="341"/>
      <c r="AX44" s="341"/>
      <c r="AY44" s="341"/>
      <c r="AZ44" s="341"/>
      <c r="BA44" s="341"/>
      <c r="BB44" s="341"/>
      <c r="BC44" s="341"/>
      <c r="BD44" s="341"/>
      <c r="BE44" s="341"/>
      <c r="BF44" s="341"/>
      <c r="BG44" s="341"/>
      <c r="BH44" s="341"/>
      <c r="BI44" s="341"/>
      <c r="BJ44" s="341"/>
      <c r="BK44" s="341"/>
      <c r="BL44" s="341"/>
      <c r="BM44" s="341"/>
      <c r="BN44" s="341"/>
      <c r="BO44" s="341"/>
      <c r="BP44" s="341"/>
      <c r="BQ44" s="341"/>
      <c r="BR44" s="341"/>
      <c r="BS44" s="341"/>
      <c r="BT44" s="341"/>
      <c r="BU44" s="341"/>
      <c r="BV44" s="341"/>
      <c r="BW44" s="341"/>
      <c r="BX44" s="341"/>
      <c r="BY44" s="341"/>
      <c r="BZ44" s="341"/>
      <c r="CA44" s="341"/>
    </row>
    <row r="45" spans="1:79" s="343" customFormat="1" x14ac:dyDescent="0.25">
      <c r="A45" s="335" t="s">
        <v>139</v>
      </c>
      <c r="B45" s="336" t="s">
        <v>221</v>
      </c>
      <c r="C45" s="336" t="s">
        <v>206</v>
      </c>
      <c r="D45" s="336" t="s">
        <v>51</v>
      </c>
      <c r="E45" s="336" t="s">
        <v>215</v>
      </c>
      <c r="F45" s="336" t="s">
        <v>109</v>
      </c>
      <c r="G45" s="336" t="s">
        <v>262</v>
      </c>
      <c r="H45" s="337"/>
      <c r="I45" s="337"/>
      <c r="J45" s="337"/>
      <c r="K45" s="337"/>
      <c r="L45" s="337"/>
      <c r="M45" s="337"/>
      <c r="N45" s="337"/>
      <c r="O45" s="337"/>
      <c r="P45" s="337"/>
      <c r="Q45" s="337"/>
      <c r="R45" s="337"/>
      <c r="S45" s="337"/>
      <c r="T45" s="337"/>
      <c r="U45" s="337"/>
      <c r="V45" s="337"/>
      <c r="W45" s="337"/>
      <c r="X45" s="337"/>
      <c r="Y45" s="337"/>
      <c r="Z45" s="337"/>
      <c r="AA45" s="337"/>
      <c r="AB45" s="337"/>
      <c r="AC45" s="337"/>
      <c r="AD45" s="337"/>
      <c r="AE45" s="337"/>
      <c r="AF45" s="337"/>
      <c r="AG45" s="337"/>
      <c r="AH45" s="337"/>
      <c r="AI45" s="337"/>
      <c r="AJ45" s="337"/>
      <c r="AK45" s="337"/>
      <c r="AL45" s="337"/>
      <c r="AM45" s="337"/>
      <c r="AN45" s="337"/>
      <c r="AO45" s="337"/>
      <c r="AP45" s="337"/>
      <c r="AQ45" s="337"/>
      <c r="AR45" s="337"/>
      <c r="AS45" s="337"/>
      <c r="AT45" s="337"/>
      <c r="AU45" s="337"/>
      <c r="AV45" s="337"/>
      <c r="AW45" s="337"/>
      <c r="AX45" s="337"/>
      <c r="AY45" s="337"/>
      <c r="AZ45" s="337"/>
      <c r="BA45" s="337"/>
      <c r="BB45" s="337"/>
      <c r="BC45" s="337"/>
      <c r="BD45" s="337"/>
      <c r="BE45" s="337"/>
      <c r="BF45" s="337"/>
      <c r="BG45" s="337"/>
      <c r="BH45" s="337"/>
      <c r="BI45" s="337"/>
      <c r="BJ45" s="337"/>
      <c r="BK45" s="337"/>
      <c r="BL45" s="337"/>
      <c r="BM45" s="337"/>
      <c r="BN45" s="337"/>
      <c r="BO45" s="337"/>
      <c r="BP45" s="337"/>
      <c r="BQ45" s="337"/>
      <c r="BR45" s="337"/>
      <c r="BS45" s="337"/>
      <c r="BT45" s="337"/>
      <c r="BU45" s="337"/>
      <c r="BV45" s="337"/>
      <c r="BW45" s="337"/>
      <c r="BX45" s="337"/>
      <c r="BY45" s="337"/>
      <c r="BZ45" s="337"/>
      <c r="CA45" s="337"/>
    </row>
    <row r="46" spans="1:79" s="343" customFormat="1" x14ac:dyDescent="0.25">
      <c r="A46" s="335" t="s">
        <v>141</v>
      </c>
      <c r="B46" s="336" t="s">
        <v>221</v>
      </c>
      <c r="C46" s="336" t="s">
        <v>206</v>
      </c>
      <c r="D46" s="336" t="s">
        <v>51</v>
      </c>
      <c r="E46" s="336" t="s">
        <v>230</v>
      </c>
      <c r="F46" s="336" t="s">
        <v>231</v>
      </c>
      <c r="G46" s="336" t="s">
        <v>263</v>
      </c>
      <c r="H46" s="337"/>
      <c r="I46" s="337"/>
      <c r="J46" s="337"/>
      <c r="K46" s="337"/>
      <c r="L46" s="337"/>
      <c r="M46" s="337"/>
      <c r="N46" s="337"/>
      <c r="O46" s="337"/>
      <c r="P46" s="337"/>
      <c r="Q46" s="337"/>
      <c r="R46" s="337"/>
      <c r="S46" s="337"/>
      <c r="T46" s="337"/>
      <c r="U46" s="337"/>
      <c r="V46" s="337"/>
      <c r="W46" s="337"/>
      <c r="X46" s="337"/>
      <c r="Y46" s="337"/>
      <c r="Z46" s="337"/>
      <c r="AA46" s="337"/>
      <c r="AB46" s="337"/>
      <c r="AC46" s="337"/>
      <c r="AD46" s="337"/>
      <c r="AE46" s="337"/>
      <c r="AF46" s="337"/>
      <c r="AG46" s="337"/>
      <c r="AH46" s="337"/>
      <c r="AI46" s="337"/>
      <c r="AJ46" s="337"/>
      <c r="AK46" s="337"/>
      <c r="AL46" s="337"/>
      <c r="AM46" s="337"/>
      <c r="AN46" s="337"/>
      <c r="AO46" s="337"/>
      <c r="AP46" s="337"/>
      <c r="AQ46" s="337"/>
      <c r="AR46" s="337"/>
      <c r="AS46" s="337"/>
      <c r="AT46" s="337"/>
      <c r="AU46" s="337"/>
      <c r="AV46" s="337"/>
      <c r="AW46" s="337"/>
      <c r="AX46" s="337"/>
      <c r="AY46" s="337"/>
      <c r="AZ46" s="337"/>
      <c r="BA46" s="337"/>
      <c r="BB46" s="337"/>
      <c r="BC46" s="337"/>
      <c r="BD46" s="337"/>
      <c r="BE46" s="337"/>
      <c r="BF46" s="337"/>
      <c r="BG46" s="337"/>
      <c r="BH46" s="337"/>
      <c r="BI46" s="337"/>
      <c r="BJ46" s="337"/>
      <c r="BK46" s="337"/>
      <c r="BL46" s="337"/>
      <c r="BM46" s="337"/>
      <c r="BN46" s="337"/>
      <c r="BO46" s="337"/>
      <c r="BP46" s="337"/>
      <c r="BQ46" s="337"/>
      <c r="BR46" s="337"/>
      <c r="BS46" s="337"/>
      <c r="BT46" s="337"/>
      <c r="BU46" s="337"/>
      <c r="BV46" s="337"/>
      <c r="BW46" s="337"/>
      <c r="BX46" s="337"/>
      <c r="BY46" s="337"/>
      <c r="BZ46" s="337"/>
      <c r="CA46" s="337"/>
    </row>
    <row r="47" spans="1:79" s="343" customFormat="1" x14ac:dyDescent="0.25">
      <c r="A47" s="344"/>
      <c r="B47" s="340"/>
      <c r="C47" s="340"/>
      <c r="D47" s="340"/>
      <c r="E47" s="340"/>
      <c r="F47" s="340"/>
      <c r="G47" s="340"/>
      <c r="H47" s="337"/>
      <c r="I47" s="337"/>
      <c r="J47" s="337"/>
      <c r="K47" s="337"/>
      <c r="L47" s="337"/>
      <c r="M47" s="337"/>
      <c r="N47" s="337"/>
      <c r="O47" s="337"/>
      <c r="P47" s="337"/>
      <c r="Q47" s="337"/>
      <c r="R47" s="337"/>
      <c r="S47" s="337"/>
      <c r="T47" s="337"/>
      <c r="U47" s="337"/>
      <c r="V47" s="337"/>
      <c r="W47" s="337"/>
      <c r="X47" s="337"/>
      <c r="Y47" s="337"/>
      <c r="Z47" s="337"/>
      <c r="AA47" s="337"/>
      <c r="AB47" s="337"/>
      <c r="AC47" s="337"/>
      <c r="AD47" s="337"/>
      <c r="AE47" s="337"/>
      <c r="AF47" s="337"/>
      <c r="AG47" s="337"/>
      <c r="AH47" s="337"/>
      <c r="AI47" s="337"/>
      <c r="AJ47" s="337"/>
      <c r="AK47" s="337"/>
      <c r="AL47" s="337"/>
      <c r="AM47" s="337"/>
      <c r="AN47" s="337"/>
      <c r="AO47" s="337"/>
      <c r="AP47" s="337"/>
      <c r="AQ47" s="337"/>
      <c r="AR47" s="337"/>
      <c r="AS47" s="337"/>
      <c r="AT47" s="337"/>
      <c r="AU47" s="337"/>
      <c r="AV47" s="337"/>
      <c r="AW47" s="337"/>
      <c r="AX47" s="337"/>
      <c r="AY47" s="337"/>
      <c r="AZ47" s="337"/>
      <c r="BA47" s="337"/>
      <c r="BB47" s="337"/>
      <c r="BC47" s="337"/>
      <c r="BD47" s="337"/>
      <c r="BE47" s="337"/>
      <c r="BF47" s="337"/>
      <c r="BG47" s="337"/>
      <c r="BH47" s="337"/>
      <c r="BI47" s="337"/>
      <c r="BJ47" s="337"/>
      <c r="BK47" s="337"/>
      <c r="BL47" s="337"/>
      <c r="BM47" s="337"/>
      <c r="BN47" s="337"/>
      <c r="BO47" s="337"/>
      <c r="BP47" s="337"/>
      <c r="BQ47" s="337"/>
      <c r="BR47" s="337"/>
      <c r="BS47" s="337"/>
      <c r="BT47" s="337"/>
      <c r="BU47" s="337"/>
      <c r="BV47" s="337"/>
      <c r="BW47" s="337"/>
      <c r="BX47" s="337"/>
      <c r="BY47" s="337"/>
      <c r="BZ47" s="337"/>
      <c r="CA47" s="337"/>
    </row>
    <row r="48" spans="1:79" s="343" customFormat="1" x14ac:dyDescent="0.25">
      <c r="A48" s="335" t="s">
        <v>138</v>
      </c>
      <c r="B48" s="336" t="s">
        <v>225</v>
      </c>
      <c r="C48" s="336" t="s">
        <v>58</v>
      </c>
      <c r="D48" s="336" t="s">
        <v>51</v>
      </c>
      <c r="E48" s="336" t="s">
        <v>210</v>
      </c>
      <c r="F48" s="336" t="s">
        <v>87</v>
      </c>
      <c r="G48" s="336" t="s">
        <v>112</v>
      </c>
      <c r="H48" s="337"/>
      <c r="I48" s="337"/>
      <c r="J48" s="337"/>
      <c r="K48" s="337"/>
      <c r="L48" s="337"/>
      <c r="M48" s="337"/>
      <c r="N48" s="337"/>
      <c r="O48" s="337"/>
      <c r="P48" s="337"/>
      <c r="Q48" s="337"/>
      <c r="R48" s="337"/>
      <c r="S48" s="337"/>
      <c r="T48" s="337"/>
      <c r="U48" s="337"/>
      <c r="V48" s="337"/>
      <c r="W48" s="337"/>
      <c r="X48" s="337"/>
      <c r="Y48" s="337"/>
      <c r="Z48" s="337"/>
      <c r="AA48" s="337"/>
      <c r="AB48" s="337"/>
      <c r="AC48" s="337"/>
      <c r="AD48" s="337"/>
      <c r="AE48" s="337"/>
      <c r="AF48" s="337"/>
      <c r="AG48" s="337"/>
      <c r="AH48" s="337"/>
      <c r="AI48" s="337"/>
      <c r="AJ48" s="337"/>
      <c r="AK48" s="337"/>
      <c r="AL48" s="337"/>
      <c r="AM48" s="337"/>
      <c r="AN48" s="337"/>
      <c r="AO48" s="337"/>
      <c r="AP48" s="337"/>
      <c r="AQ48" s="337"/>
      <c r="AR48" s="337"/>
      <c r="AS48" s="337"/>
      <c r="AT48" s="337"/>
      <c r="AU48" s="337"/>
      <c r="AV48" s="337"/>
      <c r="AW48" s="337"/>
      <c r="AX48" s="337"/>
      <c r="AY48" s="337"/>
      <c r="AZ48" s="337"/>
      <c r="BA48" s="337"/>
      <c r="BB48" s="337"/>
      <c r="BC48" s="337"/>
      <c r="BD48" s="337"/>
      <c r="BE48" s="337"/>
      <c r="BF48" s="337"/>
      <c r="BG48" s="337"/>
      <c r="BH48" s="337"/>
      <c r="BI48" s="337"/>
      <c r="BJ48" s="337"/>
      <c r="BK48" s="337"/>
      <c r="BL48" s="337"/>
      <c r="BM48" s="337"/>
      <c r="BN48" s="337"/>
      <c r="BO48" s="337"/>
      <c r="BP48" s="337"/>
      <c r="BQ48" s="337"/>
      <c r="BR48" s="337"/>
      <c r="BS48" s="337"/>
      <c r="BT48" s="337"/>
      <c r="BU48" s="337"/>
      <c r="BV48" s="337"/>
      <c r="BW48" s="337"/>
      <c r="BX48" s="337"/>
      <c r="BY48" s="337"/>
      <c r="BZ48" s="337"/>
      <c r="CA48" s="337"/>
    </row>
    <row r="49" spans="1:79" s="343" customFormat="1" x14ac:dyDescent="0.25">
      <c r="A49" s="335" t="s">
        <v>139</v>
      </c>
      <c r="B49" s="336" t="s">
        <v>225</v>
      </c>
      <c r="C49" s="336" t="s">
        <v>58</v>
      </c>
      <c r="D49" s="336" t="s">
        <v>51</v>
      </c>
      <c r="E49" s="336" t="s">
        <v>210</v>
      </c>
      <c r="F49" s="336" t="s">
        <v>87</v>
      </c>
      <c r="G49" s="336" t="s">
        <v>106</v>
      </c>
      <c r="H49" s="337"/>
      <c r="I49" s="337"/>
      <c r="J49" s="337"/>
      <c r="K49" s="337"/>
      <c r="L49" s="337"/>
      <c r="M49" s="337"/>
      <c r="N49" s="337"/>
      <c r="O49" s="337"/>
      <c r="P49" s="337"/>
      <c r="Q49" s="337"/>
      <c r="R49" s="337"/>
      <c r="S49" s="337"/>
      <c r="T49" s="337"/>
      <c r="U49" s="337"/>
      <c r="V49" s="337"/>
      <c r="W49" s="337"/>
      <c r="X49" s="337"/>
      <c r="Y49" s="337"/>
      <c r="Z49" s="337"/>
      <c r="AA49" s="337"/>
      <c r="AB49" s="337"/>
      <c r="AC49" s="337"/>
      <c r="AD49" s="337"/>
      <c r="AE49" s="337"/>
      <c r="AF49" s="337"/>
      <c r="AG49" s="337"/>
      <c r="AH49" s="337"/>
      <c r="AI49" s="337"/>
      <c r="AJ49" s="337"/>
      <c r="AK49" s="337"/>
      <c r="AL49" s="337"/>
      <c r="AM49" s="337"/>
      <c r="AN49" s="337"/>
      <c r="AO49" s="337"/>
      <c r="AP49" s="337"/>
      <c r="AQ49" s="337"/>
      <c r="AR49" s="337"/>
      <c r="AS49" s="337"/>
      <c r="AT49" s="337"/>
      <c r="AU49" s="337"/>
      <c r="AV49" s="337"/>
      <c r="AW49" s="337"/>
      <c r="AX49" s="337"/>
      <c r="AY49" s="337"/>
      <c r="AZ49" s="337"/>
      <c r="BA49" s="337"/>
      <c r="BB49" s="337"/>
      <c r="BC49" s="337"/>
      <c r="BD49" s="337"/>
      <c r="BE49" s="337"/>
      <c r="BF49" s="337"/>
      <c r="BG49" s="337"/>
      <c r="BH49" s="337"/>
      <c r="BI49" s="337"/>
      <c r="BJ49" s="337"/>
      <c r="BK49" s="337"/>
      <c r="BL49" s="337"/>
      <c r="BM49" s="337"/>
      <c r="BN49" s="337"/>
      <c r="BO49" s="337"/>
      <c r="BP49" s="337"/>
      <c r="BQ49" s="337"/>
      <c r="BR49" s="337"/>
      <c r="BS49" s="337"/>
      <c r="BT49" s="337"/>
      <c r="BU49" s="337"/>
      <c r="BV49" s="337"/>
      <c r="BW49" s="337"/>
      <c r="BX49" s="337"/>
      <c r="BY49" s="337"/>
      <c r="BZ49" s="337"/>
      <c r="CA49" s="337"/>
    </row>
    <row r="50" spans="1:79" s="343" customFormat="1" x14ac:dyDescent="0.25">
      <c r="A50" s="335" t="s">
        <v>141</v>
      </c>
      <c r="B50" s="336" t="s">
        <v>225</v>
      </c>
      <c r="C50" s="336" t="s">
        <v>58</v>
      </c>
      <c r="D50" s="336" t="s">
        <v>51</v>
      </c>
      <c r="E50" s="336" t="s">
        <v>215</v>
      </c>
      <c r="F50" s="336" t="s">
        <v>109</v>
      </c>
      <c r="G50" s="336" t="s">
        <v>264</v>
      </c>
      <c r="H50" s="337"/>
      <c r="I50" s="337"/>
      <c r="J50" s="337"/>
      <c r="K50" s="337"/>
      <c r="L50" s="337"/>
      <c r="M50" s="337"/>
      <c r="N50" s="337"/>
      <c r="O50" s="337"/>
      <c r="P50" s="337"/>
      <c r="Q50" s="337"/>
      <c r="R50" s="337"/>
      <c r="S50" s="337"/>
      <c r="T50" s="337"/>
      <c r="U50" s="337"/>
      <c r="V50" s="337"/>
      <c r="W50" s="337"/>
      <c r="X50" s="337"/>
      <c r="Y50" s="337"/>
      <c r="Z50" s="337"/>
      <c r="AA50" s="337"/>
      <c r="AB50" s="337"/>
      <c r="AC50" s="337"/>
      <c r="AD50" s="337"/>
      <c r="AE50" s="337"/>
      <c r="AF50" s="337"/>
      <c r="AG50" s="337"/>
      <c r="AH50" s="337"/>
      <c r="AI50" s="337"/>
      <c r="AJ50" s="337"/>
      <c r="AK50" s="337"/>
      <c r="AL50" s="337"/>
      <c r="AM50" s="337"/>
      <c r="AN50" s="337"/>
      <c r="AO50" s="337"/>
      <c r="AP50" s="337"/>
      <c r="AQ50" s="337"/>
      <c r="AR50" s="337"/>
      <c r="AS50" s="337"/>
      <c r="AT50" s="337"/>
      <c r="AU50" s="337"/>
      <c r="AV50" s="337"/>
      <c r="AW50" s="337"/>
      <c r="AX50" s="337"/>
      <c r="AY50" s="337"/>
      <c r="AZ50" s="337"/>
      <c r="BA50" s="337"/>
      <c r="BB50" s="337"/>
      <c r="BC50" s="337"/>
      <c r="BD50" s="337"/>
      <c r="BE50" s="337"/>
      <c r="BF50" s="337"/>
      <c r="BG50" s="337"/>
      <c r="BH50" s="337"/>
      <c r="BI50" s="337"/>
      <c r="BJ50" s="337"/>
      <c r="BK50" s="337"/>
      <c r="BL50" s="337"/>
      <c r="BM50" s="337"/>
      <c r="BN50" s="337"/>
      <c r="BO50" s="337"/>
      <c r="BP50" s="337"/>
      <c r="BQ50" s="337"/>
      <c r="BR50" s="337"/>
      <c r="BS50" s="337"/>
      <c r="BT50" s="337"/>
      <c r="BU50" s="337"/>
      <c r="BV50" s="337"/>
      <c r="BW50" s="337"/>
      <c r="BX50" s="337"/>
      <c r="BY50" s="337"/>
      <c r="BZ50" s="337"/>
      <c r="CA50" s="337"/>
    </row>
    <row r="51" spans="1:79" s="343" customFormat="1" x14ac:dyDescent="0.25">
      <c r="A51" s="335" t="s">
        <v>142</v>
      </c>
      <c r="B51" s="336" t="s">
        <v>225</v>
      </c>
      <c r="C51" s="336" t="s">
        <v>58</v>
      </c>
      <c r="D51" s="336" t="s">
        <v>51</v>
      </c>
      <c r="E51" s="336" t="s">
        <v>215</v>
      </c>
      <c r="F51" s="336" t="s">
        <v>109</v>
      </c>
      <c r="G51" s="336" t="s">
        <v>107</v>
      </c>
      <c r="H51" s="337"/>
      <c r="I51" s="337"/>
      <c r="J51" s="337"/>
      <c r="K51" s="337"/>
      <c r="L51" s="337"/>
      <c r="M51" s="337"/>
      <c r="N51" s="337"/>
      <c r="O51" s="337"/>
      <c r="P51" s="337"/>
      <c r="Q51" s="337"/>
      <c r="R51" s="337"/>
      <c r="S51" s="337"/>
      <c r="T51" s="337"/>
      <c r="U51" s="337"/>
      <c r="V51" s="337"/>
      <c r="W51" s="337"/>
      <c r="X51" s="337"/>
      <c r="Y51" s="337"/>
      <c r="Z51" s="337"/>
      <c r="AA51" s="337"/>
      <c r="AB51" s="337"/>
      <c r="AC51" s="337"/>
      <c r="AD51" s="337"/>
      <c r="AE51" s="337"/>
      <c r="AF51" s="337"/>
      <c r="AG51" s="337"/>
      <c r="AH51" s="337"/>
      <c r="AI51" s="337"/>
      <c r="AJ51" s="337"/>
      <c r="AK51" s="337"/>
      <c r="AL51" s="337"/>
      <c r="AM51" s="337"/>
      <c r="AN51" s="337"/>
      <c r="AO51" s="337"/>
      <c r="AP51" s="337"/>
      <c r="AQ51" s="337"/>
      <c r="AR51" s="337"/>
      <c r="AS51" s="337"/>
      <c r="AT51" s="337"/>
      <c r="AU51" s="337"/>
      <c r="AV51" s="337"/>
      <c r="AW51" s="337"/>
      <c r="AX51" s="337"/>
      <c r="AY51" s="337"/>
      <c r="AZ51" s="337"/>
      <c r="BA51" s="337"/>
      <c r="BB51" s="337"/>
      <c r="BC51" s="337"/>
      <c r="BD51" s="337"/>
      <c r="BE51" s="337"/>
      <c r="BF51" s="337"/>
      <c r="BG51" s="337"/>
      <c r="BH51" s="337"/>
      <c r="BI51" s="337"/>
      <c r="BJ51" s="337"/>
      <c r="BK51" s="337"/>
      <c r="BL51" s="337"/>
      <c r="BM51" s="337"/>
      <c r="BN51" s="337"/>
      <c r="BO51" s="337"/>
      <c r="BP51" s="337"/>
      <c r="BQ51" s="337"/>
      <c r="BR51" s="337"/>
      <c r="BS51" s="337"/>
      <c r="BT51" s="337"/>
      <c r="BU51" s="337"/>
      <c r="BV51" s="337"/>
      <c r="BW51" s="337"/>
      <c r="BX51" s="337"/>
      <c r="BY51" s="337"/>
      <c r="BZ51" s="337"/>
      <c r="CA51" s="337"/>
    </row>
    <row r="52" spans="1:79" s="343" customFormat="1" x14ac:dyDescent="0.25">
      <c r="A52" s="335" t="s">
        <v>143</v>
      </c>
      <c r="B52" s="336" t="s">
        <v>225</v>
      </c>
      <c r="C52" s="336" t="s">
        <v>58</v>
      </c>
      <c r="D52" s="336" t="s">
        <v>51</v>
      </c>
      <c r="E52" s="336" t="s">
        <v>215</v>
      </c>
      <c r="F52" s="336" t="s">
        <v>109</v>
      </c>
      <c r="G52" s="336" t="s">
        <v>111</v>
      </c>
      <c r="H52" s="337"/>
      <c r="I52" s="337"/>
      <c r="J52" s="337"/>
      <c r="K52" s="337"/>
      <c r="L52" s="337"/>
      <c r="M52" s="337"/>
      <c r="N52" s="337"/>
      <c r="O52" s="337"/>
      <c r="P52" s="337"/>
      <c r="Q52" s="337"/>
      <c r="R52" s="337"/>
      <c r="S52" s="337"/>
      <c r="T52" s="337"/>
      <c r="U52" s="337"/>
      <c r="V52" s="337"/>
      <c r="W52" s="337"/>
      <c r="X52" s="337"/>
      <c r="Y52" s="337"/>
      <c r="Z52" s="337"/>
      <c r="AA52" s="337"/>
      <c r="AB52" s="337"/>
      <c r="AC52" s="337"/>
      <c r="AD52" s="337"/>
      <c r="AE52" s="337"/>
      <c r="AF52" s="337"/>
      <c r="AG52" s="337"/>
      <c r="AH52" s="337"/>
      <c r="AI52" s="337"/>
      <c r="AJ52" s="337"/>
      <c r="AK52" s="337"/>
      <c r="AL52" s="337"/>
      <c r="AM52" s="337"/>
      <c r="AN52" s="337"/>
      <c r="AO52" s="337"/>
      <c r="AP52" s="337"/>
      <c r="AQ52" s="337"/>
      <c r="AR52" s="337"/>
      <c r="AS52" s="337"/>
      <c r="AT52" s="337"/>
      <c r="AU52" s="337"/>
      <c r="AV52" s="337"/>
      <c r="AW52" s="337"/>
      <c r="AX52" s="337"/>
      <c r="AY52" s="337"/>
      <c r="AZ52" s="337"/>
      <c r="BA52" s="337"/>
      <c r="BB52" s="337"/>
      <c r="BC52" s="337"/>
      <c r="BD52" s="337"/>
      <c r="BE52" s="337"/>
      <c r="BF52" s="337"/>
      <c r="BG52" s="337"/>
      <c r="BH52" s="337"/>
      <c r="BI52" s="337"/>
      <c r="BJ52" s="337"/>
      <c r="BK52" s="337"/>
      <c r="BL52" s="337"/>
      <c r="BM52" s="337"/>
      <c r="BN52" s="337"/>
      <c r="BO52" s="337"/>
      <c r="BP52" s="337"/>
      <c r="BQ52" s="337"/>
      <c r="BR52" s="337"/>
      <c r="BS52" s="337"/>
      <c r="BT52" s="337"/>
      <c r="BU52" s="337"/>
      <c r="BV52" s="337"/>
      <c r="BW52" s="337"/>
      <c r="BX52" s="337"/>
      <c r="BY52" s="337"/>
      <c r="BZ52" s="337"/>
      <c r="CA52" s="337"/>
    </row>
    <row r="53" spans="1:79" s="343" customFormat="1" x14ac:dyDescent="0.25">
      <c r="A53" s="335" t="s">
        <v>144</v>
      </c>
      <c r="B53" s="336" t="s">
        <v>225</v>
      </c>
      <c r="C53" s="336" t="s">
        <v>58</v>
      </c>
      <c r="D53" s="336" t="s">
        <v>51</v>
      </c>
      <c r="E53" s="336" t="s">
        <v>207</v>
      </c>
      <c r="F53" s="336" t="s">
        <v>87</v>
      </c>
      <c r="G53" s="336" t="s">
        <v>108</v>
      </c>
      <c r="H53" s="337"/>
      <c r="I53" s="337"/>
      <c r="J53" s="337"/>
      <c r="K53" s="337"/>
      <c r="L53" s="337"/>
      <c r="M53" s="337"/>
      <c r="N53" s="337"/>
      <c r="O53" s="337"/>
      <c r="P53" s="337"/>
      <c r="Q53" s="337"/>
      <c r="R53" s="337"/>
      <c r="S53" s="337"/>
      <c r="T53" s="337"/>
      <c r="U53" s="337"/>
      <c r="V53" s="337"/>
      <c r="W53" s="337"/>
      <c r="X53" s="337"/>
      <c r="Y53" s="337"/>
      <c r="Z53" s="337"/>
      <c r="AA53" s="337"/>
      <c r="AB53" s="337"/>
      <c r="AC53" s="337"/>
      <c r="AD53" s="337"/>
      <c r="AE53" s="337"/>
      <c r="AF53" s="337"/>
      <c r="AG53" s="337"/>
      <c r="AH53" s="337"/>
      <c r="AI53" s="337"/>
      <c r="AJ53" s="337"/>
      <c r="AK53" s="337"/>
      <c r="AL53" s="337"/>
      <c r="AM53" s="337"/>
      <c r="AN53" s="337"/>
      <c r="AO53" s="337"/>
      <c r="AP53" s="337"/>
      <c r="AQ53" s="337"/>
      <c r="AR53" s="337"/>
      <c r="AS53" s="337"/>
      <c r="AT53" s="337"/>
      <c r="AU53" s="337"/>
      <c r="AV53" s="337"/>
      <c r="AW53" s="337"/>
      <c r="AX53" s="337"/>
      <c r="AY53" s="337"/>
      <c r="AZ53" s="337"/>
      <c r="BA53" s="337"/>
      <c r="BB53" s="337"/>
      <c r="BC53" s="337"/>
      <c r="BD53" s="337"/>
      <c r="BE53" s="337"/>
      <c r="BF53" s="337"/>
      <c r="BG53" s="337"/>
      <c r="BH53" s="337"/>
      <c r="BI53" s="337"/>
      <c r="BJ53" s="337"/>
      <c r="BK53" s="337"/>
      <c r="BL53" s="337"/>
      <c r="BM53" s="337"/>
      <c r="BN53" s="337"/>
      <c r="BO53" s="337"/>
      <c r="BP53" s="337"/>
      <c r="BQ53" s="337"/>
      <c r="BR53" s="337"/>
      <c r="BS53" s="337"/>
      <c r="BT53" s="337"/>
      <c r="BU53" s="337"/>
      <c r="BV53" s="337"/>
      <c r="BW53" s="337"/>
      <c r="BX53" s="337"/>
      <c r="BY53" s="337"/>
      <c r="BZ53" s="337"/>
      <c r="CA53" s="337"/>
    </row>
    <row r="54" spans="1:79" s="343" customFormat="1" x14ac:dyDescent="0.25">
      <c r="A54" s="335" t="s">
        <v>145</v>
      </c>
      <c r="B54" s="336" t="s">
        <v>225</v>
      </c>
      <c r="C54" s="336" t="s">
        <v>58</v>
      </c>
      <c r="D54" s="336" t="s">
        <v>51</v>
      </c>
      <c r="E54" s="336" t="s">
        <v>207</v>
      </c>
      <c r="F54" s="336" t="s">
        <v>87</v>
      </c>
      <c r="G54" s="336" t="s">
        <v>265</v>
      </c>
      <c r="H54" s="337"/>
      <c r="I54" s="337"/>
      <c r="J54" s="337"/>
      <c r="K54" s="337"/>
      <c r="L54" s="337"/>
      <c r="M54" s="337"/>
      <c r="N54" s="337"/>
      <c r="O54" s="337"/>
      <c r="P54" s="337"/>
      <c r="Q54" s="337"/>
      <c r="R54" s="337"/>
      <c r="S54" s="337"/>
      <c r="T54" s="337"/>
      <c r="U54" s="337"/>
      <c r="V54" s="337"/>
      <c r="W54" s="337"/>
      <c r="X54" s="337"/>
      <c r="Y54" s="337"/>
      <c r="Z54" s="337"/>
      <c r="AA54" s="337"/>
      <c r="AB54" s="337"/>
      <c r="AC54" s="337"/>
      <c r="AD54" s="337"/>
      <c r="AE54" s="337"/>
      <c r="AF54" s="337"/>
      <c r="AG54" s="337"/>
      <c r="AH54" s="337"/>
      <c r="AI54" s="337"/>
      <c r="AJ54" s="337"/>
      <c r="AK54" s="337"/>
      <c r="AL54" s="337"/>
      <c r="AM54" s="337"/>
      <c r="AN54" s="337"/>
      <c r="AO54" s="337"/>
      <c r="AP54" s="337"/>
      <c r="AQ54" s="337"/>
      <c r="AR54" s="337"/>
      <c r="AS54" s="337"/>
      <c r="AT54" s="337"/>
      <c r="AU54" s="337"/>
      <c r="AV54" s="337"/>
      <c r="AW54" s="337"/>
      <c r="AX54" s="337"/>
      <c r="AY54" s="337"/>
      <c r="AZ54" s="337"/>
      <c r="BA54" s="337"/>
      <c r="BB54" s="337"/>
      <c r="BC54" s="337"/>
      <c r="BD54" s="337"/>
      <c r="BE54" s="337"/>
      <c r="BF54" s="337"/>
      <c r="BG54" s="337"/>
      <c r="BH54" s="337"/>
      <c r="BI54" s="337"/>
      <c r="BJ54" s="337"/>
      <c r="BK54" s="337"/>
      <c r="BL54" s="337"/>
      <c r="BM54" s="337"/>
      <c r="BN54" s="337"/>
      <c r="BO54" s="337"/>
      <c r="BP54" s="337"/>
      <c r="BQ54" s="337"/>
      <c r="BR54" s="337"/>
      <c r="BS54" s="337"/>
      <c r="BT54" s="337"/>
      <c r="BU54" s="337"/>
      <c r="BV54" s="337"/>
      <c r="BW54" s="337"/>
      <c r="BX54" s="337"/>
      <c r="BY54" s="337"/>
      <c r="BZ54" s="337"/>
      <c r="CA54" s="337"/>
    </row>
    <row r="55" spans="1:79" s="343" customFormat="1" x14ac:dyDescent="0.25">
      <c r="A55" s="335" t="s">
        <v>146</v>
      </c>
      <c r="B55" s="336" t="s">
        <v>225</v>
      </c>
      <c r="C55" s="336" t="s">
        <v>58</v>
      </c>
      <c r="D55" s="336" t="s">
        <v>51</v>
      </c>
      <c r="E55" s="336" t="s">
        <v>207</v>
      </c>
      <c r="F55" s="336" t="s">
        <v>87</v>
      </c>
      <c r="G55" s="336" t="s">
        <v>266</v>
      </c>
      <c r="H55" s="337"/>
      <c r="I55" s="337"/>
      <c r="J55" s="337"/>
      <c r="K55" s="337"/>
      <c r="L55" s="337"/>
      <c r="M55" s="337"/>
      <c r="N55" s="337"/>
      <c r="O55" s="337"/>
      <c r="P55" s="337"/>
      <c r="Q55" s="337"/>
      <c r="R55" s="337"/>
      <c r="S55" s="337"/>
      <c r="T55" s="337"/>
      <c r="U55" s="337"/>
      <c r="V55" s="337"/>
      <c r="W55" s="337"/>
      <c r="X55" s="337"/>
      <c r="Y55" s="337"/>
      <c r="Z55" s="337"/>
      <c r="AA55" s="337"/>
      <c r="AB55" s="337"/>
      <c r="AC55" s="337"/>
      <c r="AD55" s="337"/>
      <c r="AE55" s="337"/>
      <c r="AF55" s="337"/>
      <c r="AG55" s="337"/>
      <c r="AH55" s="337"/>
      <c r="AI55" s="337"/>
      <c r="AJ55" s="337"/>
      <c r="AK55" s="337"/>
      <c r="AL55" s="337"/>
      <c r="AM55" s="337"/>
      <c r="AN55" s="337"/>
      <c r="AO55" s="337"/>
      <c r="AP55" s="337"/>
      <c r="AQ55" s="337"/>
      <c r="AR55" s="337"/>
      <c r="AS55" s="337"/>
      <c r="AT55" s="337"/>
      <c r="AU55" s="337"/>
      <c r="AV55" s="337"/>
      <c r="AW55" s="337"/>
      <c r="AX55" s="337"/>
      <c r="AY55" s="337"/>
      <c r="AZ55" s="337"/>
      <c r="BA55" s="337"/>
      <c r="BB55" s="337"/>
      <c r="BC55" s="337"/>
      <c r="BD55" s="337"/>
      <c r="BE55" s="337"/>
      <c r="BF55" s="337"/>
      <c r="BG55" s="337"/>
      <c r="BH55" s="337"/>
      <c r="BI55" s="337"/>
      <c r="BJ55" s="337"/>
      <c r="BK55" s="337"/>
      <c r="BL55" s="337"/>
      <c r="BM55" s="337"/>
      <c r="BN55" s="337"/>
      <c r="BO55" s="337"/>
      <c r="BP55" s="337"/>
      <c r="BQ55" s="337"/>
      <c r="BR55" s="337"/>
      <c r="BS55" s="337"/>
      <c r="BT55" s="337"/>
      <c r="BU55" s="337"/>
      <c r="BV55" s="337"/>
      <c r="BW55" s="337"/>
      <c r="BX55" s="337"/>
      <c r="BY55" s="337"/>
      <c r="BZ55" s="337"/>
      <c r="CA55" s="337"/>
    </row>
    <row r="56" spans="1:79" s="343" customFormat="1" x14ac:dyDescent="0.25">
      <c r="A56" s="335" t="s">
        <v>147</v>
      </c>
      <c r="B56" s="336" t="s">
        <v>225</v>
      </c>
      <c r="C56" s="336" t="s">
        <v>58</v>
      </c>
      <c r="D56" s="336" t="s">
        <v>51</v>
      </c>
      <c r="E56" s="336" t="s">
        <v>207</v>
      </c>
      <c r="F56" s="336" t="s">
        <v>87</v>
      </c>
      <c r="G56" s="336" t="s">
        <v>267</v>
      </c>
      <c r="H56" s="337"/>
      <c r="I56" s="337"/>
      <c r="J56" s="337"/>
      <c r="K56" s="337"/>
      <c r="L56" s="337"/>
      <c r="M56" s="337"/>
      <c r="N56" s="337"/>
      <c r="O56" s="337"/>
      <c r="P56" s="337"/>
      <c r="Q56" s="337"/>
      <c r="R56" s="337"/>
      <c r="S56" s="337"/>
      <c r="T56" s="337"/>
      <c r="U56" s="337"/>
      <c r="V56" s="337"/>
      <c r="W56" s="337"/>
      <c r="X56" s="337"/>
      <c r="Y56" s="337"/>
      <c r="Z56" s="337"/>
      <c r="AA56" s="337"/>
      <c r="AB56" s="337"/>
      <c r="AC56" s="337"/>
      <c r="AD56" s="337"/>
      <c r="AE56" s="337"/>
      <c r="AF56" s="337"/>
      <c r="AG56" s="337"/>
      <c r="AH56" s="337"/>
      <c r="AI56" s="337"/>
      <c r="AJ56" s="337"/>
      <c r="AK56" s="337"/>
      <c r="AL56" s="337"/>
      <c r="AM56" s="337"/>
      <c r="AN56" s="337"/>
      <c r="AO56" s="337"/>
      <c r="AP56" s="337"/>
      <c r="AQ56" s="337"/>
      <c r="AR56" s="337"/>
      <c r="AS56" s="337"/>
      <c r="AT56" s="337"/>
      <c r="AU56" s="337"/>
      <c r="AV56" s="337"/>
      <c r="AW56" s="337"/>
      <c r="AX56" s="337"/>
      <c r="AY56" s="337"/>
      <c r="AZ56" s="337"/>
      <c r="BA56" s="337"/>
      <c r="BB56" s="337"/>
      <c r="BC56" s="337"/>
      <c r="BD56" s="337"/>
      <c r="BE56" s="337"/>
      <c r="BF56" s="337"/>
      <c r="BG56" s="337"/>
      <c r="BH56" s="337"/>
      <c r="BI56" s="337"/>
      <c r="BJ56" s="337"/>
      <c r="BK56" s="337"/>
      <c r="BL56" s="337"/>
      <c r="BM56" s="337"/>
      <c r="BN56" s="337"/>
      <c r="BO56" s="337"/>
      <c r="BP56" s="337"/>
      <c r="BQ56" s="337"/>
      <c r="BR56" s="337"/>
      <c r="BS56" s="337"/>
      <c r="BT56" s="337"/>
      <c r="BU56" s="337"/>
      <c r="BV56" s="337"/>
      <c r="BW56" s="337"/>
      <c r="BX56" s="337"/>
      <c r="BY56" s="337"/>
      <c r="BZ56" s="337"/>
      <c r="CA56" s="337"/>
    </row>
    <row r="57" spans="1:79" s="338" customFormat="1" x14ac:dyDescent="0.25">
      <c r="A57" s="335" t="s">
        <v>148</v>
      </c>
      <c r="B57" s="336" t="s">
        <v>225</v>
      </c>
      <c r="C57" s="336" t="s">
        <v>58</v>
      </c>
      <c r="D57" s="336" t="s">
        <v>51</v>
      </c>
      <c r="E57" s="336" t="s">
        <v>217</v>
      </c>
      <c r="F57" s="336" t="s">
        <v>87</v>
      </c>
      <c r="G57" s="336" t="s">
        <v>268</v>
      </c>
      <c r="H57" s="337"/>
      <c r="I57" s="337"/>
      <c r="J57" s="337"/>
      <c r="K57" s="337"/>
      <c r="L57" s="337"/>
      <c r="M57" s="337"/>
      <c r="N57" s="337"/>
      <c r="O57" s="337"/>
      <c r="P57" s="337"/>
      <c r="Q57" s="337"/>
      <c r="R57" s="337"/>
      <c r="S57" s="337"/>
      <c r="T57" s="337"/>
      <c r="U57" s="337"/>
      <c r="V57" s="337"/>
      <c r="W57" s="337"/>
      <c r="X57" s="337"/>
      <c r="Y57" s="337"/>
      <c r="Z57" s="337"/>
      <c r="AA57" s="337"/>
      <c r="AB57" s="337"/>
      <c r="AC57" s="337"/>
      <c r="AD57" s="337"/>
      <c r="AE57" s="337"/>
      <c r="AF57" s="337"/>
      <c r="AG57" s="337"/>
      <c r="AH57" s="337"/>
      <c r="AI57" s="337"/>
      <c r="AJ57" s="337"/>
      <c r="AK57" s="337"/>
      <c r="AL57" s="337"/>
      <c r="AM57" s="337"/>
      <c r="AN57" s="337"/>
      <c r="AO57" s="337"/>
      <c r="AP57" s="337"/>
      <c r="AQ57" s="337"/>
      <c r="AR57" s="337"/>
      <c r="AS57" s="337"/>
      <c r="AT57" s="337"/>
      <c r="AU57" s="337"/>
      <c r="AV57" s="337"/>
      <c r="AW57" s="337"/>
      <c r="AX57" s="337"/>
      <c r="AY57" s="337"/>
      <c r="AZ57" s="337"/>
      <c r="BA57" s="337"/>
      <c r="BB57" s="337"/>
      <c r="BC57" s="337"/>
      <c r="BD57" s="337"/>
      <c r="BE57" s="337"/>
      <c r="BF57" s="337"/>
      <c r="BG57" s="337"/>
      <c r="BH57" s="337"/>
      <c r="BI57" s="337"/>
      <c r="BJ57" s="337"/>
      <c r="BK57" s="337"/>
      <c r="BL57" s="337"/>
      <c r="BM57" s="337"/>
      <c r="BN57" s="337"/>
      <c r="BO57" s="337"/>
      <c r="BP57" s="337"/>
      <c r="BQ57" s="337"/>
      <c r="BR57" s="337"/>
      <c r="BS57" s="337"/>
      <c r="BT57" s="337"/>
      <c r="BU57" s="337"/>
      <c r="BV57" s="337"/>
      <c r="BW57" s="337"/>
      <c r="BX57" s="337"/>
      <c r="BY57" s="337"/>
      <c r="BZ57" s="337"/>
      <c r="CA57" s="337"/>
    </row>
    <row r="58" spans="1:79" s="338" customFormat="1" x14ac:dyDescent="0.25">
      <c r="A58" s="335" t="s">
        <v>149</v>
      </c>
      <c r="B58" s="336" t="s">
        <v>225</v>
      </c>
      <c r="C58" s="336" t="s">
        <v>58</v>
      </c>
      <c r="D58" s="336" t="s">
        <v>51</v>
      </c>
      <c r="E58" s="336" t="s">
        <v>212</v>
      </c>
      <c r="F58" s="336" t="s">
        <v>87</v>
      </c>
      <c r="G58" s="336" t="s">
        <v>113</v>
      </c>
      <c r="H58" s="337"/>
      <c r="I58" s="337"/>
      <c r="J58" s="337"/>
      <c r="K58" s="337"/>
      <c r="L58" s="337"/>
      <c r="M58" s="337"/>
      <c r="N58" s="337"/>
      <c r="O58" s="337"/>
      <c r="P58" s="337"/>
      <c r="Q58" s="337"/>
      <c r="R58" s="337"/>
      <c r="S58" s="337"/>
      <c r="T58" s="337"/>
      <c r="U58" s="337"/>
      <c r="V58" s="337"/>
      <c r="W58" s="337"/>
      <c r="X58" s="337"/>
      <c r="Y58" s="337"/>
      <c r="Z58" s="337"/>
      <c r="AA58" s="337"/>
      <c r="AB58" s="337"/>
      <c r="AC58" s="337"/>
      <c r="AD58" s="337"/>
      <c r="AE58" s="337"/>
      <c r="AF58" s="337"/>
      <c r="AG58" s="337"/>
      <c r="AH58" s="337"/>
      <c r="AI58" s="337"/>
      <c r="AJ58" s="337"/>
      <c r="AK58" s="337"/>
      <c r="AL58" s="337"/>
      <c r="AM58" s="337"/>
      <c r="AN58" s="337"/>
      <c r="AO58" s="337"/>
      <c r="AP58" s="337"/>
      <c r="AQ58" s="337"/>
      <c r="AR58" s="337"/>
      <c r="AS58" s="337"/>
      <c r="AT58" s="337"/>
      <c r="AU58" s="337"/>
      <c r="AV58" s="337"/>
      <c r="AW58" s="337"/>
      <c r="AX58" s="337"/>
      <c r="AY58" s="337"/>
      <c r="AZ58" s="337"/>
      <c r="BA58" s="337"/>
      <c r="BB58" s="337"/>
      <c r="BC58" s="337"/>
      <c r="BD58" s="337"/>
      <c r="BE58" s="337"/>
      <c r="BF58" s="337"/>
      <c r="BG58" s="337"/>
      <c r="BH58" s="337"/>
      <c r="BI58" s="337"/>
      <c r="BJ58" s="337"/>
      <c r="BK58" s="337"/>
      <c r="BL58" s="337"/>
      <c r="BM58" s="337"/>
      <c r="BN58" s="337"/>
      <c r="BO58" s="337"/>
      <c r="BP58" s="337"/>
      <c r="BQ58" s="337"/>
      <c r="BR58" s="337"/>
      <c r="BS58" s="337"/>
      <c r="BT58" s="337"/>
      <c r="BU58" s="337"/>
      <c r="BV58" s="337"/>
      <c r="BW58" s="337"/>
      <c r="BX58" s="337"/>
      <c r="BY58" s="337"/>
      <c r="BZ58" s="337"/>
      <c r="CA58" s="337"/>
    </row>
    <row r="59" spans="1:79" s="342" customFormat="1" x14ac:dyDescent="0.25">
      <c r="A59" s="344"/>
      <c r="B59" s="340"/>
      <c r="C59" s="340"/>
      <c r="D59" s="340"/>
      <c r="E59" s="340"/>
      <c r="F59" s="340"/>
      <c r="G59" s="340"/>
      <c r="H59" s="341"/>
      <c r="I59" s="341"/>
      <c r="J59" s="341"/>
      <c r="K59" s="341"/>
      <c r="L59" s="341"/>
      <c r="M59" s="341"/>
      <c r="N59" s="341"/>
      <c r="O59" s="341"/>
      <c r="P59" s="341"/>
      <c r="Q59" s="341"/>
      <c r="R59" s="341"/>
      <c r="S59" s="341"/>
      <c r="T59" s="341"/>
      <c r="U59" s="341"/>
      <c r="V59" s="341"/>
      <c r="W59" s="341"/>
      <c r="X59" s="341"/>
      <c r="Y59" s="341"/>
      <c r="Z59" s="341"/>
      <c r="AA59" s="341"/>
      <c r="AB59" s="341"/>
      <c r="AC59" s="341"/>
      <c r="AD59" s="341"/>
      <c r="AE59" s="341"/>
      <c r="AF59" s="341"/>
      <c r="AG59" s="341"/>
      <c r="AH59" s="341"/>
      <c r="AI59" s="341"/>
      <c r="AJ59" s="341"/>
      <c r="AK59" s="341"/>
      <c r="AL59" s="341"/>
      <c r="AM59" s="341"/>
      <c r="AN59" s="341"/>
      <c r="AO59" s="341"/>
      <c r="AP59" s="341"/>
      <c r="AQ59" s="341"/>
      <c r="AR59" s="341"/>
      <c r="AS59" s="341"/>
      <c r="AT59" s="341"/>
      <c r="AU59" s="341"/>
      <c r="AV59" s="341"/>
      <c r="AW59" s="341"/>
      <c r="AX59" s="341"/>
      <c r="AY59" s="341"/>
      <c r="AZ59" s="341"/>
      <c r="BA59" s="341"/>
      <c r="BB59" s="341"/>
      <c r="BC59" s="341"/>
      <c r="BD59" s="341"/>
      <c r="BE59" s="341"/>
      <c r="BF59" s="341"/>
      <c r="BG59" s="341"/>
      <c r="BH59" s="341"/>
      <c r="BI59" s="341"/>
      <c r="BJ59" s="341"/>
      <c r="BK59" s="341"/>
      <c r="BL59" s="341"/>
      <c r="BM59" s="341"/>
      <c r="BN59" s="341"/>
      <c r="BO59" s="341"/>
      <c r="BP59" s="341"/>
      <c r="BQ59" s="341"/>
      <c r="BR59" s="341"/>
      <c r="BS59" s="341"/>
      <c r="BT59" s="341"/>
      <c r="BU59" s="341"/>
      <c r="BV59" s="341"/>
      <c r="BW59" s="341"/>
      <c r="BX59" s="341"/>
      <c r="BY59" s="341"/>
      <c r="BZ59" s="341"/>
      <c r="CA59" s="341"/>
    </row>
    <row r="60" spans="1:79" s="338" customFormat="1" x14ac:dyDescent="0.25">
      <c r="A60" s="335" t="s">
        <v>138</v>
      </c>
      <c r="B60" s="336" t="s">
        <v>225</v>
      </c>
      <c r="C60" s="336" t="s">
        <v>206</v>
      </c>
      <c r="D60" s="336" t="s">
        <v>51</v>
      </c>
      <c r="E60" s="336" t="s">
        <v>269</v>
      </c>
      <c r="F60" s="336" t="s">
        <v>222</v>
      </c>
      <c r="G60" s="336" t="s">
        <v>270</v>
      </c>
      <c r="H60" s="337"/>
      <c r="I60" s="337"/>
      <c r="J60" s="337"/>
      <c r="K60" s="337"/>
      <c r="L60" s="337"/>
      <c r="M60" s="337"/>
      <c r="N60" s="337"/>
      <c r="O60" s="337"/>
      <c r="P60" s="337"/>
      <c r="Q60" s="337"/>
      <c r="R60" s="337"/>
      <c r="S60" s="337"/>
      <c r="T60" s="337"/>
      <c r="U60" s="337"/>
      <c r="V60" s="337"/>
      <c r="W60" s="337"/>
      <c r="X60" s="337"/>
      <c r="Y60" s="337"/>
      <c r="Z60" s="337"/>
      <c r="AA60" s="337"/>
      <c r="AB60" s="337"/>
      <c r="AC60" s="337"/>
      <c r="AD60" s="337"/>
      <c r="AE60" s="337"/>
      <c r="AF60" s="337"/>
      <c r="AG60" s="337"/>
      <c r="AH60" s="337"/>
      <c r="AI60" s="337"/>
      <c r="AJ60" s="337"/>
      <c r="AK60" s="337"/>
      <c r="AL60" s="337"/>
      <c r="AM60" s="337"/>
      <c r="AN60" s="337"/>
      <c r="AO60" s="337"/>
      <c r="AP60" s="337"/>
      <c r="AQ60" s="337"/>
      <c r="AR60" s="337"/>
      <c r="AS60" s="337"/>
      <c r="AT60" s="337"/>
      <c r="AU60" s="337"/>
      <c r="AV60" s="337"/>
      <c r="AW60" s="337"/>
      <c r="AX60" s="337"/>
      <c r="AY60" s="337"/>
      <c r="AZ60" s="337"/>
      <c r="BA60" s="337"/>
      <c r="BB60" s="337"/>
      <c r="BC60" s="337"/>
      <c r="BD60" s="337"/>
      <c r="BE60" s="337"/>
      <c r="BF60" s="337"/>
      <c r="BG60" s="337"/>
      <c r="BH60" s="337"/>
      <c r="BI60" s="337"/>
      <c r="BJ60" s="337"/>
      <c r="BK60" s="337"/>
      <c r="BL60" s="337"/>
      <c r="BM60" s="337"/>
      <c r="BN60" s="337"/>
      <c r="BO60" s="337"/>
      <c r="BP60" s="337"/>
      <c r="BQ60" s="337"/>
      <c r="BR60" s="337"/>
      <c r="BS60" s="337"/>
      <c r="BT60" s="337"/>
      <c r="BU60" s="337"/>
      <c r="BV60" s="337"/>
      <c r="BW60" s="337"/>
      <c r="BX60" s="337"/>
      <c r="BY60" s="337"/>
      <c r="BZ60" s="337"/>
      <c r="CA60" s="337"/>
    </row>
    <row r="61" spans="1:79" s="338" customFormat="1" x14ac:dyDescent="0.25">
      <c r="A61" s="335" t="s">
        <v>139</v>
      </c>
      <c r="B61" s="336" t="s">
        <v>225</v>
      </c>
      <c r="C61" s="336" t="s">
        <v>206</v>
      </c>
      <c r="D61" s="336" t="s">
        <v>51</v>
      </c>
      <c r="E61" s="336" t="s">
        <v>217</v>
      </c>
      <c r="F61" s="336" t="s">
        <v>87</v>
      </c>
      <c r="G61" s="336" t="s">
        <v>129</v>
      </c>
      <c r="H61" s="337"/>
      <c r="I61" s="337"/>
      <c r="J61" s="337"/>
      <c r="K61" s="337"/>
      <c r="L61" s="337"/>
      <c r="M61" s="337"/>
      <c r="N61" s="337"/>
      <c r="O61" s="337"/>
      <c r="P61" s="337"/>
      <c r="Q61" s="337"/>
      <c r="R61" s="337"/>
      <c r="S61" s="337"/>
      <c r="T61" s="337"/>
      <c r="U61" s="337"/>
      <c r="V61" s="337"/>
      <c r="W61" s="337"/>
      <c r="X61" s="337"/>
      <c r="Y61" s="337"/>
      <c r="Z61" s="337"/>
      <c r="AA61" s="337"/>
      <c r="AB61" s="337"/>
      <c r="AC61" s="337"/>
      <c r="AD61" s="337"/>
      <c r="AE61" s="337"/>
      <c r="AF61" s="337"/>
      <c r="AG61" s="337"/>
      <c r="AH61" s="337"/>
      <c r="AI61" s="337"/>
      <c r="AJ61" s="337"/>
      <c r="AK61" s="337"/>
      <c r="AL61" s="337"/>
      <c r="AM61" s="337"/>
      <c r="AN61" s="337"/>
      <c r="AO61" s="337"/>
      <c r="AP61" s="337"/>
      <c r="AQ61" s="337"/>
      <c r="AR61" s="337"/>
      <c r="AS61" s="337"/>
      <c r="AT61" s="337"/>
      <c r="AU61" s="337"/>
      <c r="AV61" s="337"/>
      <c r="AW61" s="337"/>
      <c r="AX61" s="337"/>
      <c r="AY61" s="337"/>
      <c r="AZ61" s="337"/>
      <c r="BA61" s="337"/>
      <c r="BB61" s="337"/>
      <c r="BC61" s="337"/>
      <c r="BD61" s="337"/>
      <c r="BE61" s="337"/>
      <c r="BF61" s="337"/>
      <c r="BG61" s="337"/>
      <c r="BH61" s="337"/>
      <c r="BI61" s="337"/>
      <c r="BJ61" s="337"/>
      <c r="BK61" s="337"/>
      <c r="BL61" s="337"/>
      <c r="BM61" s="337"/>
      <c r="BN61" s="337"/>
      <c r="BO61" s="337"/>
      <c r="BP61" s="337"/>
      <c r="BQ61" s="337"/>
      <c r="BR61" s="337"/>
      <c r="BS61" s="337"/>
      <c r="BT61" s="337"/>
      <c r="BU61" s="337"/>
      <c r="BV61" s="337"/>
      <c r="BW61" s="337"/>
      <c r="BX61" s="337"/>
      <c r="BY61" s="337"/>
      <c r="BZ61" s="337"/>
      <c r="CA61" s="337"/>
    </row>
    <row r="62" spans="1:79" s="337" customFormat="1" x14ac:dyDescent="0.25">
      <c r="A62" s="335" t="s">
        <v>141</v>
      </c>
      <c r="B62" s="336" t="s">
        <v>225</v>
      </c>
      <c r="C62" s="336" t="s">
        <v>206</v>
      </c>
      <c r="D62" s="336" t="s">
        <v>51</v>
      </c>
      <c r="E62" s="336" t="s">
        <v>230</v>
      </c>
      <c r="F62" s="336" t="s">
        <v>231</v>
      </c>
      <c r="G62" s="336" t="s">
        <v>271</v>
      </c>
    </row>
    <row r="63" spans="1:79" s="337" customFormat="1" x14ac:dyDescent="0.25">
      <c r="A63" s="335" t="s">
        <v>142</v>
      </c>
      <c r="B63" s="336" t="s">
        <v>225</v>
      </c>
      <c r="C63" s="336" t="s">
        <v>206</v>
      </c>
      <c r="D63" s="336" t="s">
        <v>51</v>
      </c>
      <c r="E63" s="336" t="s">
        <v>230</v>
      </c>
      <c r="F63" s="336" t="s">
        <v>231</v>
      </c>
      <c r="G63" s="336" t="s">
        <v>272</v>
      </c>
    </row>
    <row r="64" spans="1:79" s="337" customFormat="1" x14ac:dyDescent="0.25">
      <c r="A64" s="335" t="s">
        <v>143</v>
      </c>
      <c r="B64" s="336" t="s">
        <v>225</v>
      </c>
      <c r="C64" s="336" t="s">
        <v>206</v>
      </c>
      <c r="D64" s="336" t="s">
        <v>51</v>
      </c>
      <c r="E64" s="336" t="s">
        <v>212</v>
      </c>
      <c r="F64" s="336" t="s">
        <v>87</v>
      </c>
      <c r="G64" s="336" t="s">
        <v>223</v>
      </c>
    </row>
    <row r="65" spans="1:7" s="337" customFormat="1" x14ac:dyDescent="0.25">
      <c r="A65" s="335" t="s">
        <v>144</v>
      </c>
      <c r="B65" s="336" t="s">
        <v>225</v>
      </c>
      <c r="C65" s="336" t="s">
        <v>206</v>
      </c>
      <c r="D65" s="336" t="s">
        <v>51</v>
      </c>
      <c r="E65" s="336" t="s">
        <v>212</v>
      </c>
      <c r="F65" s="336" t="s">
        <v>87</v>
      </c>
      <c r="G65" s="336" t="s">
        <v>130</v>
      </c>
    </row>
    <row r="66" spans="1:7" s="337" customFormat="1" x14ac:dyDescent="0.25">
      <c r="A66" s="335" t="s">
        <v>145</v>
      </c>
      <c r="B66" s="336" t="s">
        <v>225</v>
      </c>
      <c r="C66" s="336" t="s">
        <v>206</v>
      </c>
      <c r="D66" s="336" t="s">
        <v>51</v>
      </c>
      <c r="E66" s="336" t="s">
        <v>212</v>
      </c>
      <c r="F66" s="336" t="s">
        <v>87</v>
      </c>
      <c r="G66" s="336" t="s">
        <v>131</v>
      </c>
    </row>
    <row r="67" spans="1:7" s="337" customFormat="1" x14ac:dyDescent="0.25">
      <c r="A67" s="335" t="s">
        <v>146</v>
      </c>
      <c r="B67" s="336" t="s">
        <v>225</v>
      </c>
      <c r="C67" s="336" t="s">
        <v>206</v>
      </c>
      <c r="D67" s="336" t="s">
        <v>51</v>
      </c>
      <c r="E67" s="336" t="s">
        <v>212</v>
      </c>
      <c r="F67" s="336" t="s">
        <v>87</v>
      </c>
      <c r="G67" s="336" t="s">
        <v>273</v>
      </c>
    </row>
    <row r="68" spans="1:7" s="337" customFormat="1" x14ac:dyDescent="0.25">
      <c r="A68" s="335" t="s">
        <v>147</v>
      </c>
      <c r="B68" s="336" t="s">
        <v>225</v>
      </c>
      <c r="C68" s="336" t="s">
        <v>206</v>
      </c>
      <c r="D68" s="336" t="s">
        <v>51</v>
      </c>
      <c r="E68" s="336" t="s">
        <v>212</v>
      </c>
      <c r="F68" s="336" t="s">
        <v>87</v>
      </c>
      <c r="G68" s="336" t="s">
        <v>224</v>
      </c>
    </row>
    <row r="69" spans="1:7" s="337" customFormat="1" x14ac:dyDescent="0.25">
      <c r="A69" s="335" t="s">
        <v>148</v>
      </c>
      <c r="B69" s="336" t="s">
        <v>225</v>
      </c>
      <c r="C69" s="336" t="s">
        <v>206</v>
      </c>
      <c r="D69" s="336" t="s">
        <v>51</v>
      </c>
      <c r="E69" s="336" t="s">
        <v>212</v>
      </c>
      <c r="F69" s="336" t="s">
        <v>87</v>
      </c>
      <c r="G69" s="336" t="s">
        <v>274</v>
      </c>
    </row>
    <row r="70" spans="1:7" s="337" customFormat="1" x14ac:dyDescent="0.25">
      <c r="A70" s="344"/>
      <c r="B70" s="340"/>
      <c r="C70" s="340"/>
      <c r="D70" s="340"/>
      <c r="E70" s="340"/>
      <c r="F70" s="340"/>
      <c r="G70" s="340"/>
    </row>
    <row r="71" spans="1:7" s="339" customFormat="1" x14ac:dyDescent="0.25">
      <c r="A71" s="335" t="s">
        <v>138</v>
      </c>
      <c r="B71" s="599" t="s">
        <v>226</v>
      </c>
      <c r="C71" s="599" t="s">
        <v>58</v>
      </c>
      <c r="D71" s="599" t="s">
        <v>50</v>
      </c>
      <c r="E71" s="599" t="s">
        <v>207</v>
      </c>
      <c r="F71" s="599" t="s">
        <v>87</v>
      </c>
      <c r="G71" s="599" t="s">
        <v>102</v>
      </c>
    </row>
    <row r="72" spans="1:7" s="339" customFormat="1" x14ac:dyDescent="0.25">
      <c r="A72" s="335" t="s">
        <v>139</v>
      </c>
      <c r="B72" s="599" t="s">
        <v>226</v>
      </c>
      <c r="C72" s="599" t="s">
        <v>58</v>
      </c>
      <c r="D72" s="599" t="s">
        <v>50</v>
      </c>
      <c r="E72" s="599" t="s">
        <v>212</v>
      </c>
      <c r="F72" s="599" t="s">
        <v>87</v>
      </c>
      <c r="G72" s="599" t="s">
        <v>188</v>
      </c>
    </row>
    <row r="73" spans="1:7" s="337" customFormat="1" x14ac:dyDescent="0.25">
      <c r="A73" s="344"/>
      <c r="B73" s="340"/>
      <c r="C73" s="340"/>
      <c r="D73" s="340"/>
      <c r="E73" s="340"/>
      <c r="F73" s="340"/>
      <c r="G73" s="340"/>
    </row>
    <row r="74" spans="1:7" s="337" customFormat="1" x14ac:dyDescent="0.25">
      <c r="A74" s="335" t="s">
        <v>138</v>
      </c>
      <c r="B74" s="336" t="s">
        <v>226</v>
      </c>
      <c r="C74" s="336" t="s">
        <v>58</v>
      </c>
      <c r="D74" s="336" t="s">
        <v>51</v>
      </c>
      <c r="E74" s="336" t="s">
        <v>230</v>
      </c>
      <c r="F74" s="336" t="s">
        <v>231</v>
      </c>
      <c r="G74" s="336" t="s">
        <v>275</v>
      </c>
    </row>
    <row r="75" spans="1:7" s="337" customFormat="1" x14ac:dyDescent="0.25">
      <c r="A75" s="335" t="s">
        <v>139</v>
      </c>
      <c r="B75" s="336" t="s">
        <v>226</v>
      </c>
      <c r="C75" s="336" t="s">
        <v>58</v>
      </c>
      <c r="D75" s="336" t="s">
        <v>51</v>
      </c>
      <c r="E75" s="336" t="s">
        <v>212</v>
      </c>
      <c r="F75" s="336" t="s">
        <v>87</v>
      </c>
      <c r="G75" s="336" t="s">
        <v>103</v>
      </c>
    </row>
    <row r="76" spans="1:7" s="337" customFormat="1" x14ac:dyDescent="0.25">
      <c r="A76" s="335" t="s">
        <v>141</v>
      </c>
      <c r="B76" s="336" t="s">
        <v>226</v>
      </c>
      <c r="C76" s="336" t="s">
        <v>58</v>
      </c>
      <c r="D76" s="336" t="s">
        <v>51</v>
      </c>
      <c r="E76" s="336" t="s">
        <v>212</v>
      </c>
      <c r="F76" s="336" t="s">
        <v>87</v>
      </c>
      <c r="G76" s="336" t="s">
        <v>104</v>
      </c>
    </row>
    <row r="77" spans="1:7" s="337" customFormat="1" x14ac:dyDescent="0.25">
      <c r="A77" s="335" t="s">
        <v>142</v>
      </c>
      <c r="B77" s="336" t="s">
        <v>226</v>
      </c>
      <c r="C77" s="336" t="s">
        <v>58</v>
      </c>
      <c r="D77" s="336" t="s">
        <v>51</v>
      </c>
      <c r="E77" s="336" t="s">
        <v>212</v>
      </c>
      <c r="F77" s="336" t="s">
        <v>87</v>
      </c>
      <c r="G77" s="336" t="s">
        <v>276</v>
      </c>
    </row>
    <row r="78" spans="1:7" s="337" customFormat="1" x14ac:dyDescent="0.25">
      <c r="A78" s="344"/>
      <c r="B78" s="340"/>
      <c r="C78" s="340"/>
      <c r="D78" s="340"/>
      <c r="E78" s="340"/>
      <c r="F78" s="340"/>
      <c r="G78" s="340"/>
    </row>
    <row r="79" spans="1:7" s="337" customFormat="1" x14ac:dyDescent="0.25">
      <c r="A79" s="335" t="s">
        <v>138</v>
      </c>
      <c r="B79" s="336" t="s">
        <v>226</v>
      </c>
      <c r="C79" s="336" t="s">
        <v>206</v>
      </c>
      <c r="D79" s="336" t="s">
        <v>51</v>
      </c>
      <c r="E79" s="336" t="s">
        <v>210</v>
      </c>
      <c r="F79" s="336" t="s">
        <v>87</v>
      </c>
      <c r="G79" s="336" t="s">
        <v>128</v>
      </c>
    </row>
    <row r="80" spans="1:7" s="337" customFormat="1" x14ac:dyDescent="0.25">
      <c r="A80" s="335" t="s">
        <v>139</v>
      </c>
      <c r="B80" s="336" t="s">
        <v>226</v>
      </c>
      <c r="C80" s="336" t="s">
        <v>206</v>
      </c>
      <c r="D80" s="336" t="s">
        <v>51</v>
      </c>
      <c r="E80" s="336" t="s">
        <v>207</v>
      </c>
      <c r="F80" s="336" t="s">
        <v>87</v>
      </c>
      <c r="G80" s="336" t="s">
        <v>277</v>
      </c>
    </row>
    <row r="81" spans="1:7" s="337" customFormat="1" x14ac:dyDescent="0.25">
      <c r="A81" s="335" t="s">
        <v>141</v>
      </c>
      <c r="B81" s="336" t="s">
        <v>226</v>
      </c>
      <c r="C81" s="336" t="s">
        <v>206</v>
      </c>
      <c r="D81" s="336" t="s">
        <v>51</v>
      </c>
      <c r="E81" s="336" t="s">
        <v>278</v>
      </c>
      <c r="F81" s="336" t="s">
        <v>203</v>
      </c>
      <c r="G81" s="336" t="s">
        <v>279</v>
      </c>
    </row>
    <row r="82" spans="1:7" s="337" customFormat="1" x14ac:dyDescent="0.25">
      <c r="A82" s="335" t="s">
        <v>142</v>
      </c>
      <c r="B82" s="336" t="s">
        <v>226</v>
      </c>
      <c r="C82" s="336" t="s">
        <v>206</v>
      </c>
      <c r="D82" s="336" t="s">
        <v>51</v>
      </c>
      <c r="E82" s="336" t="s">
        <v>217</v>
      </c>
      <c r="F82" s="336" t="s">
        <v>87</v>
      </c>
      <c r="G82" s="336" t="s">
        <v>280</v>
      </c>
    </row>
    <row r="83" spans="1:7" s="337" customFormat="1" x14ac:dyDescent="0.25">
      <c r="A83" s="344"/>
      <c r="B83" s="340"/>
      <c r="C83" s="340"/>
      <c r="D83" s="340"/>
      <c r="E83" s="340"/>
      <c r="F83" s="340"/>
      <c r="G83" s="340"/>
    </row>
    <row r="84" spans="1:7" s="337" customFormat="1" x14ac:dyDescent="0.25">
      <c r="A84" s="335" t="s">
        <v>138</v>
      </c>
      <c r="B84" s="336" t="s">
        <v>227</v>
      </c>
      <c r="C84" s="336" t="s">
        <v>58</v>
      </c>
      <c r="D84" s="336" t="s">
        <v>51</v>
      </c>
      <c r="E84" s="336" t="s">
        <v>228</v>
      </c>
      <c r="F84" s="336" t="s">
        <v>87</v>
      </c>
      <c r="G84" s="336" t="s">
        <v>99</v>
      </c>
    </row>
    <row r="85" spans="1:7" s="337" customFormat="1" x14ac:dyDescent="0.25">
      <c r="A85" s="335" t="s">
        <v>139</v>
      </c>
      <c r="B85" s="336" t="s">
        <v>227</v>
      </c>
      <c r="C85" s="336" t="s">
        <v>58</v>
      </c>
      <c r="D85" s="336" t="s">
        <v>51</v>
      </c>
      <c r="E85" s="336" t="s">
        <v>217</v>
      </c>
      <c r="F85" s="336" t="s">
        <v>87</v>
      </c>
      <c r="G85" s="336" t="s">
        <v>281</v>
      </c>
    </row>
    <row r="86" spans="1:7" s="337" customFormat="1" x14ac:dyDescent="0.25">
      <c r="A86" s="335" t="s">
        <v>141</v>
      </c>
      <c r="B86" s="336" t="s">
        <v>227</v>
      </c>
      <c r="C86" s="336" t="s">
        <v>58</v>
      </c>
      <c r="D86" s="336" t="s">
        <v>51</v>
      </c>
      <c r="E86" s="336" t="s">
        <v>217</v>
      </c>
      <c r="F86" s="336" t="s">
        <v>87</v>
      </c>
      <c r="G86" s="336" t="s">
        <v>124</v>
      </c>
    </row>
    <row r="87" spans="1:7" s="337" customFormat="1" x14ac:dyDescent="0.25">
      <c r="A87" s="335" t="s">
        <v>142</v>
      </c>
      <c r="B87" s="336" t="s">
        <v>227</v>
      </c>
      <c r="C87" s="336" t="s">
        <v>58</v>
      </c>
      <c r="D87" s="336" t="s">
        <v>51</v>
      </c>
      <c r="E87" s="336" t="s">
        <v>217</v>
      </c>
      <c r="F87" s="336" t="s">
        <v>87</v>
      </c>
      <c r="G87" s="336" t="s">
        <v>96</v>
      </c>
    </row>
    <row r="88" spans="1:7" s="337" customFormat="1" x14ac:dyDescent="0.25">
      <c r="A88" s="335" t="s">
        <v>143</v>
      </c>
      <c r="B88" s="336" t="s">
        <v>227</v>
      </c>
      <c r="C88" s="336" t="s">
        <v>58</v>
      </c>
      <c r="D88" s="336" t="s">
        <v>51</v>
      </c>
      <c r="E88" s="336" t="s">
        <v>217</v>
      </c>
      <c r="F88" s="336" t="s">
        <v>87</v>
      </c>
      <c r="G88" s="336" t="s">
        <v>125</v>
      </c>
    </row>
    <row r="89" spans="1:7" s="337" customFormat="1" x14ac:dyDescent="0.25">
      <c r="A89" s="335" t="s">
        <v>144</v>
      </c>
      <c r="B89" s="336" t="s">
        <v>227</v>
      </c>
      <c r="C89" s="336" t="s">
        <v>58</v>
      </c>
      <c r="D89" s="336" t="s">
        <v>51</v>
      </c>
      <c r="E89" s="336" t="s">
        <v>217</v>
      </c>
      <c r="F89" s="336" t="s">
        <v>87</v>
      </c>
      <c r="G89" s="336" t="s">
        <v>126</v>
      </c>
    </row>
    <row r="90" spans="1:7" s="337" customFormat="1" x14ac:dyDescent="0.25">
      <c r="A90" s="335" t="s">
        <v>145</v>
      </c>
      <c r="B90" s="336" t="s">
        <v>229</v>
      </c>
      <c r="C90" s="336" t="s">
        <v>58</v>
      </c>
      <c r="D90" s="336" t="s">
        <v>51</v>
      </c>
      <c r="E90" s="336" t="s">
        <v>212</v>
      </c>
      <c r="F90" s="336" t="s">
        <v>87</v>
      </c>
      <c r="G90" s="345" t="s">
        <v>97</v>
      </c>
    </row>
    <row r="91" spans="1:7" s="337" customFormat="1" x14ac:dyDescent="0.25">
      <c r="A91" s="344"/>
      <c r="B91" s="340"/>
      <c r="C91" s="340"/>
      <c r="D91" s="340"/>
      <c r="E91" s="340"/>
      <c r="F91" s="340"/>
      <c r="G91" s="340"/>
    </row>
    <row r="92" spans="1:7" s="337" customFormat="1" x14ac:dyDescent="0.25">
      <c r="A92" s="335" t="s">
        <v>138</v>
      </c>
      <c r="B92" s="336" t="s">
        <v>227</v>
      </c>
      <c r="C92" s="336" t="s">
        <v>206</v>
      </c>
      <c r="D92" s="336" t="s">
        <v>51</v>
      </c>
      <c r="E92" s="336" t="s">
        <v>217</v>
      </c>
      <c r="F92" s="336" t="s">
        <v>87</v>
      </c>
      <c r="G92" s="336" t="s">
        <v>193</v>
      </c>
    </row>
    <row r="93" spans="1:7" s="337" customFormat="1" x14ac:dyDescent="0.25">
      <c r="A93" s="335" t="s">
        <v>139</v>
      </c>
      <c r="B93" s="336" t="s">
        <v>227</v>
      </c>
      <c r="C93" s="336" t="s">
        <v>206</v>
      </c>
      <c r="D93" s="336" t="s">
        <v>51</v>
      </c>
      <c r="E93" s="336" t="s">
        <v>217</v>
      </c>
      <c r="F93" s="336" t="s">
        <v>87</v>
      </c>
      <c r="G93" s="336" t="s">
        <v>194</v>
      </c>
    </row>
    <row r="94" spans="1:7" s="337" customFormat="1" x14ac:dyDescent="0.25">
      <c r="A94" s="335" t="s">
        <v>141</v>
      </c>
      <c r="B94" s="336" t="s">
        <v>227</v>
      </c>
      <c r="C94" s="336" t="s">
        <v>206</v>
      </c>
      <c r="D94" s="336" t="s">
        <v>51</v>
      </c>
      <c r="E94" s="336" t="s">
        <v>212</v>
      </c>
      <c r="F94" s="336" t="s">
        <v>87</v>
      </c>
      <c r="G94" s="336" t="s">
        <v>282</v>
      </c>
    </row>
    <row r="95" spans="1:7" s="337" customFormat="1" x14ac:dyDescent="0.25">
      <c r="A95" s="335" t="s">
        <v>142</v>
      </c>
      <c r="B95" s="336" t="s">
        <v>227</v>
      </c>
      <c r="C95" s="336" t="s">
        <v>206</v>
      </c>
      <c r="D95" s="336" t="s">
        <v>51</v>
      </c>
      <c r="E95" s="336" t="s">
        <v>212</v>
      </c>
      <c r="F95" s="336" t="s">
        <v>87</v>
      </c>
      <c r="G95" s="336" t="s">
        <v>283</v>
      </c>
    </row>
    <row r="96" spans="1:7" s="337" customFormat="1" x14ac:dyDescent="0.25">
      <c r="A96" s="335" t="s">
        <v>143</v>
      </c>
      <c r="B96" s="336" t="s">
        <v>227</v>
      </c>
      <c r="C96" s="336" t="s">
        <v>206</v>
      </c>
      <c r="D96" s="336" t="s">
        <v>51</v>
      </c>
      <c r="E96" s="336" t="s">
        <v>212</v>
      </c>
      <c r="F96" s="336" t="s">
        <v>87</v>
      </c>
      <c r="G96" s="336" t="s">
        <v>284</v>
      </c>
    </row>
    <row r="97" spans="1:7" s="337" customFormat="1" x14ac:dyDescent="0.25">
      <c r="A97" s="344"/>
      <c r="B97" s="340"/>
      <c r="C97" s="340"/>
      <c r="D97" s="340"/>
      <c r="E97" s="340"/>
      <c r="F97" s="340"/>
      <c r="G97" s="340"/>
    </row>
    <row r="98" spans="1:7" s="337" customFormat="1" x14ac:dyDescent="0.25">
      <c r="A98" s="335" t="s">
        <v>138</v>
      </c>
      <c r="B98" s="336" t="s">
        <v>229</v>
      </c>
      <c r="C98" s="336" t="s">
        <v>58</v>
      </c>
      <c r="D98" s="336" t="s">
        <v>51</v>
      </c>
      <c r="E98" s="336" t="s">
        <v>217</v>
      </c>
      <c r="F98" s="336" t="s">
        <v>87</v>
      </c>
      <c r="G98" s="336" t="s">
        <v>95</v>
      </c>
    </row>
    <row r="99" spans="1:7" s="337" customFormat="1" x14ac:dyDescent="0.25">
      <c r="A99" s="335" t="s">
        <v>139</v>
      </c>
      <c r="B99" s="336" t="s">
        <v>229</v>
      </c>
      <c r="C99" s="336" t="s">
        <v>58</v>
      </c>
      <c r="D99" s="336" t="s">
        <v>51</v>
      </c>
      <c r="E99" s="336" t="s">
        <v>217</v>
      </c>
      <c r="F99" s="336" t="s">
        <v>87</v>
      </c>
      <c r="G99" s="336" t="s">
        <v>92</v>
      </c>
    </row>
    <row r="100" spans="1:7" s="337" customFormat="1" x14ac:dyDescent="0.25">
      <c r="A100" s="335" t="s">
        <v>141</v>
      </c>
      <c r="B100" s="336" t="s">
        <v>229</v>
      </c>
      <c r="C100" s="336" t="s">
        <v>58</v>
      </c>
      <c r="D100" s="336" t="s">
        <v>51</v>
      </c>
      <c r="E100" s="336" t="s">
        <v>212</v>
      </c>
      <c r="F100" s="336" t="s">
        <v>87</v>
      </c>
      <c r="G100" s="336" t="s">
        <v>93</v>
      </c>
    </row>
    <row r="101" spans="1:7" s="337" customFormat="1" x14ac:dyDescent="0.25">
      <c r="A101" s="335" t="s">
        <v>142</v>
      </c>
      <c r="B101" s="336" t="s">
        <v>229</v>
      </c>
      <c r="C101" s="336" t="s">
        <v>58</v>
      </c>
      <c r="D101" s="336" t="s">
        <v>51</v>
      </c>
      <c r="E101" s="336" t="s">
        <v>212</v>
      </c>
      <c r="F101" s="336" t="s">
        <v>87</v>
      </c>
      <c r="G101" s="336" t="s">
        <v>98</v>
      </c>
    </row>
    <row r="102" spans="1:7" s="337" customFormat="1" x14ac:dyDescent="0.25">
      <c r="A102" s="335" t="s">
        <v>143</v>
      </c>
      <c r="B102" s="336" t="s">
        <v>229</v>
      </c>
      <c r="C102" s="336" t="s">
        <v>58</v>
      </c>
      <c r="D102" s="336" t="s">
        <v>51</v>
      </c>
      <c r="E102" s="336" t="s">
        <v>285</v>
      </c>
      <c r="F102" s="336" t="s">
        <v>222</v>
      </c>
      <c r="G102" s="336" t="s">
        <v>286</v>
      </c>
    </row>
    <row r="103" spans="1:7" s="337" customFormat="1" x14ac:dyDescent="0.25">
      <c r="A103" s="335" t="s">
        <v>144</v>
      </c>
      <c r="B103" s="336" t="s">
        <v>229</v>
      </c>
      <c r="C103" s="336" t="s">
        <v>58</v>
      </c>
      <c r="D103" s="336" t="s">
        <v>51</v>
      </c>
      <c r="E103" s="336" t="s">
        <v>285</v>
      </c>
      <c r="F103" s="336" t="s">
        <v>222</v>
      </c>
      <c r="G103" s="336" t="s">
        <v>287</v>
      </c>
    </row>
    <row r="104" spans="1:7" s="337" customFormat="1" x14ac:dyDescent="0.25">
      <c r="A104" s="344"/>
      <c r="B104" s="340"/>
      <c r="C104" s="340"/>
      <c r="D104" s="340"/>
      <c r="E104" s="340"/>
      <c r="F104" s="340"/>
      <c r="G104" s="340"/>
    </row>
    <row r="105" spans="1:7" s="339" customFormat="1" x14ac:dyDescent="0.25">
      <c r="A105" s="335" t="s">
        <v>138</v>
      </c>
      <c r="B105" s="599" t="s">
        <v>229</v>
      </c>
      <c r="C105" s="599" t="s">
        <v>206</v>
      </c>
      <c r="D105" s="599" t="s">
        <v>51</v>
      </c>
      <c r="E105" s="599" t="s">
        <v>230</v>
      </c>
      <c r="F105" s="599" t="s">
        <v>231</v>
      </c>
      <c r="G105" s="599" t="s">
        <v>176</v>
      </c>
    </row>
    <row r="106" spans="1:7" s="337" customFormat="1" x14ac:dyDescent="0.25">
      <c r="A106" s="339"/>
    </row>
    <row r="107" spans="1:7" s="337" customFormat="1" x14ac:dyDescent="0.25">
      <c r="A107" s="339"/>
    </row>
    <row r="108" spans="1:7" s="337" customFormat="1" x14ac:dyDescent="0.25">
      <c r="A108" s="339"/>
    </row>
    <row r="109" spans="1:7" s="337" customFormat="1" x14ac:dyDescent="0.25">
      <c r="A109" s="339"/>
    </row>
    <row r="110" spans="1:7" s="337" customFormat="1" x14ac:dyDescent="0.25">
      <c r="A110" s="339"/>
    </row>
    <row r="111" spans="1:7" s="337" customFormat="1" x14ac:dyDescent="0.25">
      <c r="A111" s="339"/>
    </row>
    <row r="112" spans="1:7" s="337" customFormat="1" x14ac:dyDescent="0.25">
      <c r="A112" s="339"/>
    </row>
    <row r="113" spans="1:7" s="337" customFormat="1" x14ac:dyDescent="0.25">
      <c r="A113" s="339"/>
    </row>
    <row r="114" spans="1:7" s="337" customFormat="1" x14ac:dyDescent="0.25">
      <c r="A114" s="339"/>
    </row>
    <row r="115" spans="1:7" s="337" customFormat="1" x14ac:dyDescent="0.25">
      <c r="A115" s="339"/>
    </row>
    <row r="116" spans="1:7" s="337" customFormat="1" x14ac:dyDescent="0.25">
      <c r="A116" s="339"/>
    </row>
    <row r="117" spans="1:7" s="337" customFormat="1" x14ac:dyDescent="0.25">
      <c r="A117" s="339"/>
    </row>
    <row r="118" spans="1:7" s="337" customFormat="1" x14ac:dyDescent="0.25">
      <c r="A118" s="339"/>
    </row>
    <row r="119" spans="1:7" s="337" customFormat="1" x14ac:dyDescent="0.25">
      <c r="A119" s="339"/>
    </row>
    <row r="120" spans="1:7" s="325" customFormat="1" x14ac:dyDescent="0.3">
      <c r="A120" s="333"/>
      <c r="B120" s="327"/>
      <c r="C120" s="328"/>
      <c r="D120" s="328"/>
      <c r="E120" s="327"/>
      <c r="F120" s="327"/>
      <c r="G120" s="327"/>
    </row>
    <row r="121" spans="1:7" s="325" customFormat="1" x14ac:dyDescent="0.3">
      <c r="A121" s="333"/>
      <c r="B121" s="327"/>
      <c r="C121" s="328"/>
      <c r="D121" s="328"/>
      <c r="E121" s="327"/>
      <c r="F121" s="327"/>
      <c r="G121" s="327"/>
    </row>
    <row r="122" spans="1:7" s="325" customFormat="1" x14ac:dyDescent="0.3">
      <c r="A122" s="333"/>
      <c r="B122" s="327"/>
      <c r="C122" s="328"/>
      <c r="D122" s="328"/>
      <c r="E122" s="327"/>
      <c r="F122" s="327"/>
      <c r="G122" s="327"/>
    </row>
    <row r="123" spans="1:7" s="325" customFormat="1" x14ac:dyDescent="0.3">
      <c r="A123" s="333"/>
      <c r="B123" s="327"/>
      <c r="C123" s="328"/>
      <c r="D123" s="328"/>
      <c r="E123" s="327"/>
      <c r="F123" s="327"/>
      <c r="G123" s="327"/>
    </row>
    <row r="124" spans="1:7" s="325" customFormat="1" x14ac:dyDescent="0.3">
      <c r="A124" s="333"/>
      <c r="B124" s="327"/>
      <c r="C124" s="328"/>
      <c r="D124" s="328"/>
      <c r="E124" s="327"/>
      <c r="F124" s="327"/>
      <c r="G124" s="327"/>
    </row>
    <row r="125" spans="1:7" s="325" customFormat="1" x14ac:dyDescent="0.3">
      <c r="A125" s="333"/>
      <c r="B125" s="327"/>
      <c r="C125" s="328"/>
      <c r="D125" s="328"/>
      <c r="E125" s="327"/>
      <c r="F125" s="327"/>
      <c r="G125" s="327"/>
    </row>
    <row r="126" spans="1:7" s="325" customFormat="1" x14ac:dyDescent="0.3">
      <c r="A126" s="333"/>
      <c r="B126" s="327"/>
      <c r="C126" s="328"/>
      <c r="D126" s="328"/>
      <c r="E126" s="327"/>
      <c r="F126" s="327"/>
      <c r="G126" s="327"/>
    </row>
    <row r="127" spans="1:7" s="325" customFormat="1" x14ac:dyDescent="0.3">
      <c r="A127" s="333"/>
      <c r="B127" s="327"/>
      <c r="C127" s="328"/>
      <c r="D127" s="328"/>
      <c r="E127" s="327"/>
      <c r="F127" s="327"/>
      <c r="G127" s="327"/>
    </row>
    <row r="128" spans="1:7" s="325" customFormat="1" x14ac:dyDescent="0.3">
      <c r="A128" s="333"/>
      <c r="B128" s="327"/>
      <c r="C128" s="328"/>
      <c r="D128" s="328"/>
      <c r="E128" s="327"/>
      <c r="F128" s="327"/>
      <c r="G128" s="327"/>
    </row>
    <row r="129" spans="1:7" s="325" customFormat="1" x14ac:dyDescent="0.3">
      <c r="A129" s="333"/>
      <c r="B129" s="327"/>
      <c r="C129" s="328"/>
      <c r="D129" s="328"/>
      <c r="E129" s="327"/>
      <c r="F129" s="327"/>
      <c r="G129" s="327"/>
    </row>
    <row r="130" spans="1:7" s="325" customFormat="1" x14ac:dyDescent="0.3">
      <c r="A130" s="333"/>
      <c r="B130" s="327"/>
      <c r="C130" s="328"/>
      <c r="D130" s="328"/>
      <c r="E130" s="327"/>
      <c r="F130" s="327"/>
      <c r="G130" s="327"/>
    </row>
    <row r="131" spans="1:7" s="325" customFormat="1" x14ac:dyDescent="0.3">
      <c r="A131" s="333"/>
      <c r="B131" s="327"/>
      <c r="C131" s="328"/>
      <c r="D131" s="328"/>
      <c r="E131" s="327"/>
      <c r="F131" s="327"/>
      <c r="G131" s="327"/>
    </row>
    <row r="132" spans="1:7" s="325" customFormat="1" x14ac:dyDescent="0.3">
      <c r="A132" s="333"/>
      <c r="B132" s="327"/>
      <c r="C132" s="328"/>
      <c r="D132" s="328"/>
      <c r="E132" s="327"/>
      <c r="F132" s="327"/>
      <c r="G132" s="327"/>
    </row>
    <row r="133" spans="1:7" s="325" customFormat="1" x14ac:dyDescent="0.3">
      <c r="A133" s="333"/>
      <c r="B133" s="327"/>
      <c r="C133" s="328"/>
      <c r="D133" s="328"/>
      <c r="E133" s="327"/>
      <c r="F133" s="327"/>
      <c r="G133" s="327"/>
    </row>
    <row r="134" spans="1:7" s="325" customFormat="1" x14ac:dyDescent="0.3">
      <c r="A134" s="333"/>
      <c r="B134" s="327"/>
      <c r="C134" s="328"/>
      <c r="D134" s="328"/>
      <c r="E134" s="327"/>
      <c r="F134" s="327"/>
      <c r="G134" s="327"/>
    </row>
    <row r="135" spans="1:7" s="325" customFormat="1" x14ac:dyDescent="0.3">
      <c r="A135" s="333"/>
      <c r="B135" s="327"/>
      <c r="C135" s="328"/>
      <c r="D135" s="328"/>
      <c r="E135" s="327"/>
      <c r="F135" s="327"/>
      <c r="G135" s="327"/>
    </row>
    <row r="136" spans="1:7" s="325" customFormat="1" x14ac:dyDescent="0.3">
      <c r="A136" s="333"/>
      <c r="B136" s="327"/>
      <c r="C136" s="328"/>
      <c r="D136" s="328"/>
      <c r="E136" s="327"/>
      <c r="F136" s="327"/>
      <c r="G136" s="327"/>
    </row>
    <row r="137" spans="1:7" s="325" customFormat="1" x14ac:dyDescent="0.3">
      <c r="A137" s="333"/>
      <c r="B137" s="327"/>
      <c r="C137" s="328"/>
      <c r="D137" s="328"/>
      <c r="E137" s="327"/>
      <c r="F137" s="327"/>
      <c r="G137" s="327"/>
    </row>
    <row r="138" spans="1:7" s="325" customFormat="1" x14ac:dyDescent="0.3">
      <c r="A138" s="333"/>
      <c r="B138" s="327"/>
      <c r="C138" s="328"/>
      <c r="D138" s="328"/>
      <c r="E138" s="327"/>
      <c r="F138" s="327"/>
      <c r="G138" s="327"/>
    </row>
    <row r="139" spans="1:7" s="325" customFormat="1" x14ac:dyDescent="0.3">
      <c r="A139" s="333"/>
      <c r="B139" s="327"/>
      <c r="C139" s="328"/>
      <c r="D139" s="328"/>
      <c r="E139" s="327"/>
      <c r="F139" s="327"/>
      <c r="G139" s="327"/>
    </row>
    <row r="140" spans="1:7" s="325" customFormat="1" x14ac:dyDescent="0.3">
      <c r="A140" s="333"/>
      <c r="B140" s="327"/>
      <c r="C140" s="328"/>
      <c r="D140" s="328"/>
      <c r="E140" s="327"/>
      <c r="F140" s="327"/>
      <c r="G140" s="327"/>
    </row>
    <row r="141" spans="1:7" s="325" customFormat="1" x14ac:dyDescent="0.3">
      <c r="A141" s="333"/>
      <c r="B141" s="327"/>
      <c r="C141" s="328"/>
      <c r="D141" s="328"/>
      <c r="E141" s="327"/>
      <c r="F141" s="327"/>
      <c r="G141" s="327"/>
    </row>
    <row r="142" spans="1:7" s="325" customFormat="1" x14ac:dyDescent="0.3">
      <c r="A142" s="333"/>
      <c r="B142" s="327"/>
      <c r="C142" s="328"/>
      <c r="D142" s="328"/>
      <c r="E142" s="327"/>
      <c r="F142" s="327"/>
      <c r="G142" s="327"/>
    </row>
    <row r="143" spans="1:7" s="325" customFormat="1" x14ac:dyDescent="0.3">
      <c r="A143" s="333"/>
      <c r="B143" s="327"/>
      <c r="C143" s="328"/>
      <c r="D143" s="328"/>
      <c r="E143" s="327"/>
      <c r="F143" s="327"/>
      <c r="G143" s="327"/>
    </row>
    <row r="144" spans="1:7" s="325" customFormat="1" x14ac:dyDescent="0.3">
      <c r="A144" s="333"/>
      <c r="B144" s="327"/>
      <c r="C144" s="328"/>
      <c r="D144" s="328"/>
      <c r="E144" s="327"/>
      <c r="F144" s="327"/>
      <c r="G144" s="327"/>
    </row>
    <row r="145" spans="1:7" s="325" customFormat="1" x14ac:dyDescent="0.3">
      <c r="A145" s="333"/>
      <c r="B145" s="327"/>
      <c r="C145" s="328"/>
      <c r="D145" s="328"/>
      <c r="E145" s="327"/>
      <c r="F145" s="327"/>
      <c r="G145" s="327"/>
    </row>
    <row r="146" spans="1:7" s="325" customFormat="1" x14ac:dyDescent="0.3">
      <c r="A146" s="333"/>
      <c r="B146" s="327"/>
      <c r="C146" s="328"/>
      <c r="D146" s="328"/>
      <c r="E146" s="327"/>
      <c r="F146" s="327"/>
      <c r="G146" s="327"/>
    </row>
    <row r="147" spans="1:7" s="325" customFormat="1" x14ac:dyDescent="0.3">
      <c r="A147" s="333"/>
      <c r="B147" s="327"/>
      <c r="C147" s="328"/>
      <c r="D147" s="328"/>
      <c r="E147" s="327"/>
      <c r="F147" s="327"/>
      <c r="G147" s="327"/>
    </row>
    <row r="148" spans="1:7" s="325" customFormat="1" x14ac:dyDescent="0.3">
      <c r="A148" s="333"/>
      <c r="B148" s="327"/>
      <c r="C148" s="328"/>
      <c r="D148" s="328"/>
      <c r="E148" s="327"/>
      <c r="F148" s="327"/>
      <c r="G148" s="327"/>
    </row>
    <row r="149" spans="1:7" s="325" customFormat="1" x14ac:dyDescent="0.3">
      <c r="A149" s="333"/>
      <c r="B149" s="327"/>
      <c r="C149" s="328"/>
      <c r="D149" s="328"/>
      <c r="E149" s="327"/>
      <c r="F149" s="327"/>
      <c r="G149" s="327"/>
    </row>
    <row r="150" spans="1:7" s="325" customFormat="1" x14ac:dyDescent="0.3">
      <c r="A150" s="333"/>
      <c r="B150" s="327"/>
      <c r="C150" s="328"/>
      <c r="D150" s="328"/>
      <c r="E150" s="327"/>
      <c r="F150" s="327"/>
      <c r="G150" s="327"/>
    </row>
    <row r="151" spans="1:7" s="325" customFormat="1" x14ac:dyDescent="0.3">
      <c r="A151" s="333"/>
      <c r="B151" s="327"/>
      <c r="C151" s="328"/>
      <c r="D151" s="328"/>
      <c r="E151" s="327"/>
      <c r="F151" s="327"/>
      <c r="G151" s="327"/>
    </row>
    <row r="152" spans="1:7" s="325" customFormat="1" x14ac:dyDescent="0.3">
      <c r="A152" s="333"/>
      <c r="B152" s="327"/>
      <c r="C152" s="328"/>
      <c r="D152" s="328"/>
      <c r="E152" s="327"/>
      <c r="F152" s="327"/>
      <c r="G152" s="327"/>
    </row>
    <row r="153" spans="1:7" s="325" customFormat="1" x14ac:dyDescent="0.3">
      <c r="A153" s="333"/>
      <c r="B153" s="327"/>
      <c r="C153" s="328"/>
      <c r="D153" s="328"/>
      <c r="E153" s="327"/>
      <c r="F153" s="327"/>
      <c r="G153" s="327"/>
    </row>
    <row r="154" spans="1:7" s="325" customFormat="1" x14ac:dyDescent="0.3">
      <c r="A154" s="333"/>
      <c r="B154" s="327"/>
      <c r="C154" s="328"/>
      <c r="D154" s="328"/>
      <c r="E154" s="327"/>
      <c r="F154" s="327"/>
      <c r="G154" s="327"/>
    </row>
    <row r="155" spans="1:7" s="325" customFormat="1" x14ac:dyDescent="0.3">
      <c r="A155" s="333"/>
      <c r="B155" s="327"/>
      <c r="C155" s="328"/>
      <c r="D155" s="328"/>
      <c r="E155" s="327"/>
      <c r="F155" s="327"/>
      <c r="G155" s="327"/>
    </row>
    <row r="156" spans="1:7" s="325" customFormat="1" x14ac:dyDescent="0.3">
      <c r="A156" s="333"/>
      <c r="B156" s="327"/>
      <c r="C156" s="328"/>
      <c r="D156" s="328"/>
      <c r="E156" s="327"/>
      <c r="F156" s="327"/>
      <c r="G156" s="327"/>
    </row>
    <row r="157" spans="1:7" s="325" customFormat="1" x14ac:dyDescent="0.3">
      <c r="A157" s="333"/>
      <c r="B157" s="327"/>
      <c r="C157" s="328"/>
      <c r="D157" s="328"/>
      <c r="E157" s="327"/>
      <c r="F157" s="327"/>
      <c r="G157" s="327"/>
    </row>
    <row r="158" spans="1:7" s="325" customFormat="1" x14ac:dyDescent="0.3">
      <c r="A158" s="333"/>
      <c r="B158" s="327"/>
      <c r="C158" s="328"/>
      <c r="D158" s="328"/>
      <c r="E158" s="327"/>
      <c r="F158" s="327"/>
      <c r="G158" s="327"/>
    </row>
    <row r="159" spans="1:7" s="325" customFormat="1" x14ac:dyDescent="0.3">
      <c r="A159" s="333"/>
      <c r="B159" s="327"/>
      <c r="C159" s="328"/>
      <c r="D159" s="328"/>
      <c r="E159" s="327"/>
      <c r="F159" s="327"/>
      <c r="G159" s="327"/>
    </row>
    <row r="160" spans="1:7" s="325" customFormat="1" x14ac:dyDescent="0.3">
      <c r="A160" s="333"/>
      <c r="B160" s="327"/>
      <c r="C160" s="328"/>
      <c r="D160" s="328"/>
      <c r="E160" s="327"/>
      <c r="F160" s="327"/>
      <c r="G160" s="327"/>
    </row>
    <row r="161" spans="1:7" s="325" customFormat="1" x14ac:dyDescent="0.3">
      <c r="A161" s="333"/>
      <c r="B161" s="327"/>
      <c r="C161" s="328"/>
      <c r="D161" s="328"/>
      <c r="E161" s="327"/>
      <c r="F161" s="327"/>
      <c r="G161" s="327"/>
    </row>
    <row r="162" spans="1:7" s="325" customFormat="1" x14ac:dyDescent="0.3">
      <c r="A162" s="333"/>
      <c r="B162" s="327"/>
      <c r="C162" s="328"/>
      <c r="D162" s="328"/>
      <c r="E162" s="327"/>
      <c r="F162" s="327"/>
      <c r="G162" s="327"/>
    </row>
    <row r="163" spans="1:7" s="325" customFormat="1" x14ac:dyDescent="0.3">
      <c r="A163" s="333"/>
      <c r="B163" s="327"/>
      <c r="C163" s="328"/>
      <c r="D163" s="328"/>
      <c r="E163" s="327"/>
      <c r="F163" s="327"/>
      <c r="G163" s="327"/>
    </row>
    <row r="164" spans="1:7" s="325" customFormat="1" x14ac:dyDescent="0.3">
      <c r="A164" s="333"/>
      <c r="B164" s="327"/>
      <c r="C164" s="328"/>
      <c r="D164" s="328"/>
      <c r="E164" s="327"/>
      <c r="F164" s="327"/>
      <c r="G164" s="327"/>
    </row>
    <row r="165" spans="1:7" s="325" customFormat="1" x14ac:dyDescent="0.3">
      <c r="A165" s="333"/>
      <c r="B165" s="327"/>
      <c r="C165" s="328"/>
      <c r="D165" s="328"/>
      <c r="E165" s="327"/>
      <c r="F165" s="327"/>
      <c r="G165" s="327"/>
    </row>
    <row r="166" spans="1:7" s="325" customFormat="1" x14ac:dyDescent="0.3">
      <c r="A166" s="333"/>
      <c r="B166" s="327"/>
      <c r="C166" s="328"/>
      <c r="D166" s="328"/>
      <c r="E166" s="327"/>
      <c r="F166" s="327"/>
      <c r="G166" s="327"/>
    </row>
    <row r="167" spans="1:7" s="325" customFormat="1" x14ac:dyDescent="0.3">
      <c r="A167" s="333"/>
      <c r="B167" s="327"/>
      <c r="C167" s="328"/>
      <c r="D167" s="328"/>
      <c r="E167" s="327"/>
      <c r="F167" s="327"/>
      <c r="G167" s="327"/>
    </row>
    <row r="168" spans="1:7" s="325" customFormat="1" x14ac:dyDescent="0.3">
      <c r="A168" s="333"/>
      <c r="B168" s="327"/>
      <c r="C168" s="328"/>
      <c r="D168" s="328"/>
      <c r="E168" s="327"/>
      <c r="F168" s="327"/>
      <c r="G168" s="327"/>
    </row>
    <row r="169" spans="1:7" s="325" customFormat="1" x14ac:dyDescent="0.3">
      <c r="A169" s="333"/>
      <c r="B169" s="327"/>
      <c r="C169" s="328"/>
      <c r="D169" s="328"/>
      <c r="E169" s="327"/>
      <c r="F169" s="327"/>
      <c r="G169" s="327"/>
    </row>
    <row r="170" spans="1:7" s="325" customFormat="1" x14ac:dyDescent="0.3">
      <c r="A170" s="333"/>
      <c r="B170" s="327"/>
      <c r="C170" s="328"/>
      <c r="D170" s="328"/>
      <c r="E170" s="327"/>
      <c r="F170" s="327"/>
      <c r="G170" s="327"/>
    </row>
    <row r="171" spans="1:7" s="325" customFormat="1" x14ac:dyDescent="0.3">
      <c r="A171" s="333"/>
      <c r="B171" s="327"/>
      <c r="C171" s="328"/>
      <c r="D171" s="328"/>
      <c r="E171" s="327"/>
      <c r="F171" s="327"/>
      <c r="G171" s="327"/>
    </row>
    <row r="172" spans="1:7" s="325" customFormat="1" x14ac:dyDescent="0.3">
      <c r="A172" s="333"/>
      <c r="B172" s="327"/>
      <c r="C172" s="328"/>
      <c r="D172" s="328"/>
      <c r="E172" s="327"/>
      <c r="F172" s="327"/>
      <c r="G172" s="327"/>
    </row>
    <row r="173" spans="1:7" s="325" customFormat="1" x14ac:dyDescent="0.3">
      <c r="A173" s="333"/>
      <c r="B173" s="327"/>
      <c r="C173" s="328"/>
      <c r="D173" s="328"/>
      <c r="E173" s="327"/>
      <c r="F173" s="327"/>
      <c r="G173" s="327"/>
    </row>
    <row r="174" spans="1:7" s="325" customFormat="1" x14ac:dyDescent="0.3">
      <c r="A174" s="333"/>
      <c r="B174" s="327"/>
      <c r="C174" s="328"/>
      <c r="D174" s="328"/>
      <c r="E174" s="327"/>
      <c r="F174" s="327"/>
      <c r="G174" s="327"/>
    </row>
    <row r="175" spans="1:7" s="325" customFormat="1" x14ac:dyDescent="0.3">
      <c r="A175" s="333"/>
      <c r="B175" s="327"/>
      <c r="C175" s="328"/>
      <c r="D175" s="328"/>
      <c r="E175" s="327"/>
      <c r="F175" s="327"/>
      <c r="G175" s="327"/>
    </row>
    <row r="176" spans="1:7" s="325" customFormat="1" x14ac:dyDescent="0.3">
      <c r="A176" s="333"/>
      <c r="B176" s="327"/>
      <c r="C176" s="328"/>
      <c r="D176" s="328"/>
      <c r="E176" s="327"/>
      <c r="F176" s="327"/>
      <c r="G176" s="327"/>
    </row>
    <row r="177" spans="1:7" s="325" customFormat="1" x14ac:dyDescent="0.3">
      <c r="A177" s="333"/>
      <c r="B177" s="327"/>
      <c r="C177" s="328"/>
      <c r="D177" s="328"/>
      <c r="E177" s="327"/>
      <c r="F177" s="327"/>
      <c r="G177" s="327"/>
    </row>
    <row r="178" spans="1:7" s="325" customFormat="1" x14ac:dyDescent="0.3">
      <c r="A178" s="333"/>
      <c r="B178" s="327"/>
      <c r="C178" s="328"/>
      <c r="D178" s="328"/>
      <c r="E178" s="327"/>
      <c r="F178" s="327"/>
      <c r="G178" s="327"/>
    </row>
    <row r="179" spans="1:7" s="325" customFormat="1" x14ac:dyDescent="0.3">
      <c r="A179" s="333"/>
      <c r="B179" s="327"/>
      <c r="C179" s="328"/>
      <c r="D179" s="328"/>
      <c r="E179" s="327"/>
      <c r="F179" s="327"/>
      <c r="G179" s="327"/>
    </row>
    <row r="180" spans="1:7" s="325" customFormat="1" x14ac:dyDescent="0.3">
      <c r="A180" s="333"/>
      <c r="B180" s="327"/>
      <c r="C180" s="328"/>
      <c r="D180" s="328"/>
      <c r="E180" s="327"/>
      <c r="F180" s="327"/>
      <c r="G180" s="327"/>
    </row>
    <row r="181" spans="1:7" s="325" customFormat="1" x14ac:dyDescent="0.3">
      <c r="A181" s="333"/>
      <c r="B181" s="327"/>
      <c r="C181" s="328"/>
      <c r="D181" s="328"/>
      <c r="E181" s="327"/>
      <c r="F181" s="327"/>
      <c r="G181" s="327"/>
    </row>
    <row r="182" spans="1:7" s="325" customFormat="1" x14ac:dyDescent="0.3">
      <c r="A182" s="333"/>
      <c r="B182" s="327"/>
      <c r="C182" s="328"/>
      <c r="D182" s="328"/>
      <c r="E182" s="327"/>
      <c r="F182" s="327"/>
      <c r="G182" s="327"/>
    </row>
    <row r="183" spans="1:7" s="325" customFormat="1" x14ac:dyDescent="0.3">
      <c r="A183" s="333"/>
      <c r="B183" s="327"/>
      <c r="C183" s="328"/>
      <c r="D183" s="328"/>
      <c r="E183" s="327"/>
      <c r="F183" s="327"/>
      <c r="G183" s="327"/>
    </row>
    <row r="184" spans="1:7" s="325" customFormat="1" x14ac:dyDescent="0.3">
      <c r="A184" s="333"/>
      <c r="B184" s="327"/>
      <c r="C184" s="328"/>
      <c r="D184" s="328"/>
      <c r="E184" s="327"/>
      <c r="F184" s="327"/>
      <c r="G184" s="327"/>
    </row>
    <row r="185" spans="1:7" s="325" customFormat="1" x14ac:dyDescent="0.3">
      <c r="A185" s="333"/>
      <c r="B185" s="327"/>
      <c r="C185" s="328"/>
      <c r="D185" s="328"/>
      <c r="E185" s="327"/>
      <c r="F185" s="327"/>
      <c r="G185" s="327"/>
    </row>
    <row r="186" spans="1:7" s="325" customFormat="1" x14ac:dyDescent="0.3">
      <c r="A186" s="333"/>
      <c r="B186" s="327"/>
      <c r="C186" s="328"/>
      <c r="D186" s="328"/>
      <c r="E186" s="327"/>
      <c r="F186" s="327"/>
      <c r="G186" s="327"/>
    </row>
    <row r="187" spans="1:7" s="325" customFormat="1" x14ac:dyDescent="0.3">
      <c r="A187" s="333"/>
      <c r="B187" s="327"/>
      <c r="C187" s="328"/>
      <c r="D187" s="328"/>
      <c r="E187" s="327"/>
      <c r="F187" s="327"/>
      <c r="G187" s="327"/>
    </row>
    <row r="188" spans="1:7" s="325" customFormat="1" x14ac:dyDescent="0.3">
      <c r="A188" s="333"/>
      <c r="B188" s="327"/>
      <c r="C188" s="328"/>
      <c r="D188" s="328"/>
      <c r="E188" s="327"/>
      <c r="F188" s="327"/>
      <c r="G188" s="327"/>
    </row>
    <row r="189" spans="1:7" s="325" customFormat="1" x14ac:dyDescent="0.3">
      <c r="A189" s="333"/>
      <c r="B189" s="327"/>
      <c r="C189" s="328"/>
      <c r="D189" s="328"/>
      <c r="E189" s="327"/>
      <c r="F189" s="327"/>
      <c r="G189" s="327"/>
    </row>
    <row r="190" spans="1:7" s="325" customFormat="1" x14ac:dyDescent="0.3">
      <c r="A190" s="333"/>
      <c r="B190" s="327"/>
      <c r="C190" s="328"/>
      <c r="D190" s="328"/>
      <c r="E190" s="327"/>
      <c r="F190" s="327"/>
      <c r="G190" s="327"/>
    </row>
    <row r="191" spans="1:7" s="325" customFormat="1" x14ac:dyDescent="0.3">
      <c r="A191" s="333"/>
      <c r="B191" s="327"/>
      <c r="C191" s="328"/>
      <c r="D191" s="328"/>
      <c r="E191" s="327"/>
      <c r="F191" s="327"/>
      <c r="G191" s="327"/>
    </row>
    <row r="192" spans="1:7" s="325" customFormat="1" x14ac:dyDescent="0.3">
      <c r="A192" s="333"/>
      <c r="B192" s="327"/>
      <c r="C192" s="328"/>
      <c r="D192" s="328"/>
      <c r="E192" s="327"/>
      <c r="F192" s="327"/>
      <c r="G192" s="327"/>
    </row>
    <row r="193" spans="1:7" s="325" customFormat="1" x14ac:dyDescent="0.3">
      <c r="A193" s="333"/>
      <c r="B193" s="327"/>
      <c r="C193" s="328"/>
      <c r="D193" s="328"/>
      <c r="E193" s="327"/>
      <c r="F193" s="327"/>
      <c r="G193" s="327"/>
    </row>
    <row r="194" spans="1:7" s="325" customFormat="1" x14ac:dyDescent="0.3">
      <c r="A194" s="333"/>
      <c r="B194" s="327"/>
      <c r="C194" s="328"/>
      <c r="D194" s="328"/>
      <c r="E194" s="327"/>
      <c r="F194" s="327"/>
      <c r="G194" s="327"/>
    </row>
    <row r="195" spans="1:7" s="325" customFormat="1" x14ac:dyDescent="0.3">
      <c r="A195" s="333"/>
      <c r="B195" s="327"/>
      <c r="C195" s="328"/>
      <c r="D195" s="328"/>
      <c r="E195" s="327"/>
      <c r="F195" s="327"/>
      <c r="G195" s="327"/>
    </row>
    <row r="196" spans="1:7" s="325" customFormat="1" x14ac:dyDescent="0.3">
      <c r="A196" s="333"/>
      <c r="B196" s="327"/>
      <c r="C196" s="328"/>
      <c r="D196" s="328"/>
      <c r="E196" s="327"/>
      <c r="F196" s="327"/>
      <c r="G196" s="327"/>
    </row>
    <row r="197" spans="1:7" s="325" customFormat="1" x14ac:dyDescent="0.3">
      <c r="A197" s="333"/>
      <c r="B197" s="327"/>
      <c r="C197" s="328"/>
      <c r="D197" s="328"/>
      <c r="E197" s="327"/>
      <c r="F197" s="327"/>
      <c r="G197" s="327"/>
    </row>
    <row r="198" spans="1:7" s="325" customFormat="1" x14ac:dyDescent="0.3">
      <c r="A198" s="333"/>
      <c r="B198" s="327"/>
      <c r="C198" s="328"/>
      <c r="D198" s="328"/>
      <c r="E198" s="327"/>
      <c r="F198" s="327"/>
      <c r="G198" s="327"/>
    </row>
    <row r="199" spans="1:7" s="325" customFormat="1" x14ac:dyDescent="0.3">
      <c r="A199" s="333"/>
      <c r="B199" s="327"/>
      <c r="C199" s="328"/>
      <c r="D199" s="328"/>
      <c r="E199" s="327"/>
      <c r="F199" s="327"/>
      <c r="G199" s="327"/>
    </row>
    <row r="200" spans="1:7" s="325" customFormat="1" x14ac:dyDescent="0.3">
      <c r="A200" s="333"/>
      <c r="B200" s="327"/>
      <c r="C200" s="328"/>
      <c r="D200" s="328"/>
      <c r="E200" s="327"/>
      <c r="F200" s="327"/>
      <c r="G200" s="327"/>
    </row>
    <row r="201" spans="1:7" s="325" customFormat="1" x14ac:dyDescent="0.3">
      <c r="A201" s="333"/>
      <c r="B201" s="327"/>
      <c r="C201" s="328"/>
      <c r="D201" s="328"/>
      <c r="E201" s="327"/>
      <c r="F201" s="327"/>
      <c r="G201" s="327"/>
    </row>
    <row r="202" spans="1:7" s="325" customFormat="1" x14ac:dyDescent="0.3">
      <c r="A202" s="333"/>
      <c r="B202" s="327"/>
      <c r="C202" s="328"/>
      <c r="D202" s="328"/>
      <c r="E202" s="327"/>
      <c r="F202" s="327"/>
      <c r="G202" s="327"/>
    </row>
    <row r="203" spans="1:7" s="325" customFormat="1" x14ac:dyDescent="0.3">
      <c r="A203" s="333"/>
      <c r="B203" s="327"/>
      <c r="C203" s="328"/>
      <c r="D203" s="328"/>
      <c r="E203" s="327"/>
      <c r="F203" s="327"/>
      <c r="G203" s="327"/>
    </row>
    <row r="204" spans="1:7" s="325" customFormat="1" x14ac:dyDescent="0.3">
      <c r="A204" s="333"/>
      <c r="B204" s="327"/>
      <c r="C204" s="328"/>
      <c r="D204" s="328"/>
      <c r="E204" s="327"/>
      <c r="F204" s="327"/>
      <c r="G204" s="327"/>
    </row>
    <row r="205" spans="1:7" s="325" customFormat="1" x14ac:dyDescent="0.3">
      <c r="A205" s="333"/>
      <c r="B205" s="327"/>
      <c r="C205" s="328"/>
      <c r="D205" s="328"/>
      <c r="E205" s="327"/>
      <c r="F205" s="327"/>
      <c r="G205" s="327"/>
    </row>
    <row r="206" spans="1:7" s="325" customFormat="1" x14ac:dyDescent="0.3">
      <c r="A206" s="333"/>
      <c r="B206" s="327"/>
      <c r="C206" s="328"/>
      <c r="D206" s="328"/>
      <c r="E206" s="327"/>
      <c r="F206" s="327"/>
      <c r="G206" s="327"/>
    </row>
    <row r="207" spans="1:7" s="325" customFormat="1" x14ac:dyDescent="0.3">
      <c r="A207" s="333"/>
      <c r="B207" s="327"/>
      <c r="C207" s="328"/>
      <c r="D207" s="328"/>
      <c r="E207" s="327"/>
      <c r="F207" s="327"/>
      <c r="G207" s="327"/>
    </row>
    <row r="208" spans="1:7" s="325" customFormat="1" x14ac:dyDescent="0.3">
      <c r="A208" s="333"/>
      <c r="B208" s="327"/>
      <c r="C208" s="328"/>
      <c r="D208" s="328"/>
      <c r="E208" s="327"/>
      <c r="F208" s="327"/>
      <c r="G208" s="327"/>
    </row>
    <row r="209" spans="1:7" s="325" customFormat="1" x14ac:dyDescent="0.3">
      <c r="A209" s="333"/>
      <c r="B209" s="327"/>
      <c r="C209" s="328"/>
      <c r="D209" s="328"/>
      <c r="E209" s="327"/>
      <c r="F209" s="327"/>
      <c r="G209" s="327"/>
    </row>
    <row r="210" spans="1:7" s="325" customFormat="1" x14ac:dyDescent="0.3">
      <c r="A210" s="333"/>
      <c r="B210" s="327"/>
      <c r="C210" s="328"/>
      <c r="D210" s="328"/>
      <c r="E210" s="327"/>
      <c r="F210" s="327"/>
      <c r="G210" s="327"/>
    </row>
    <row r="211" spans="1:7" s="325" customFormat="1" x14ac:dyDescent="0.3">
      <c r="A211" s="333"/>
      <c r="B211" s="327"/>
      <c r="C211" s="328"/>
      <c r="D211" s="328"/>
      <c r="E211" s="327"/>
      <c r="F211" s="327"/>
      <c r="G211" s="327"/>
    </row>
    <row r="212" spans="1:7" s="325" customFormat="1" x14ac:dyDescent="0.3">
      <c r="A212" s="333"/>
      <c r="B212" s="327"/>
      <c r="C212" s="328"/>
      <c r="D212" s="328"/>
      <c r="E212" s="327"/>
      <c r="F212" s="327"/>
      <c r="G212" s="327"/>
    </row>
    <row r="213" spans="1:7" s="325" customFormat="1" x14ac:dyDescent="0.3">
      <c r="A213" s="333"/>
      <c r="B213" s="327"/>
      <c r="C213" s="328"/>
      <c r="D213" s="328"/>
      <c r="E213" s="327"/>
      <c r="F213" s="327"/>
      <c r="G213" s="327"/>
    </row>
    <row r="214" spans="1:7" s="325" customFormat="1" x14ac:dyDescent="0.3">
      <c r="A214" s="333"/>
      <c r="B214" s="327"/>
      <c r="C214" s="328"/>
      <c r="D214" s="328"/>
      <c r="E214" s="327"/>
      <c r="F214" s="327"/>
      <c r="G214" s="327"/>
    </row>
    <row r="215" spans="1:7" s="325" customFormat="1" x14ac:dyDescent="0.3">
      <c r="A215" s="333"/>
      <c r="B215" s="327"/>
      <c r="C215" s="328"/>
      <c r="D215" s="328"/>
      <c r="E215" s="327"/>
      <c r="F215" s="327"/>
      <c r="G215" s="327"/>
    </row>
    <row r="216" spans="1:7" s="325" customFormat="1" x14ac:dyDescent="0.3">
      <c r="A216" s="333"/>
      <c r="B216" s="327"/>
      <c r="C216" s="328"/>
      <c r="D216" s="328"/>
      <c r="E216" s="327"/>
      <c r="F216" s="327"/>
      <c r="G216" s="327"/>
    </row>
    <row r="217" spans="1:7" s="325" customFormat="1" x14ac:dyDescent="0.3">
      <c r="A217" s="333"/>
      <c r="B217" s="327"/>
      <c r="C217" s="328"/>
      <c r="D217" s="328"/>
      <c r="E217" s="327"/>
      <c r="F217" s="327"/>
      <c r="G217" s="327"/>
    </row>
    <row r="218" spans="1:7" s="325" customFormat="1" x14ac:dyDescent="0.3">
      <c r="A218" s="333"/>
      <c r="B218" s="327"/>
      <c r="C218" s="328"/>
      <c r="D218" s="328"/>
      <c r="E218" s="327"/>
      <c r="F218" s="327"/>
      <c r="G218" s="327"/>
    </row>
    <row r="219" spans="1:7" s="325" customFormat="1" x14ac:dyDescent="0.3">
      <c r="A219" s="333"/>
      <c r="B219" s="327"/>
      <c r="C219" s="328"/>
      <c r="D219" s="328"/>
      <c r="E219" s="327"/>
      <c r="F219" s="327"/>
      <c r="G219" s="327"/>
    </row>
    <row r="220" spans="1:7" s="325" customFormat="1" x14ac:dyDescent="0.3">
      <c r="A220" s="333"/>
      <c r="B220" s="327"/>
      <c r="C220" s="328"/>
      <c r="D220" s="328"/>
      <c r="E220" s="327"/>
      <c r="F220" s="327"/>
      <c r="G220" s="327"/>
    </row>
    <row r="221" spans="1:7" s="325" customFormat="1" x14ac:dyDescent="0.3">
      <c r="A221" s="333"/>
      <c r="B221" s="327"/>
      <c r="C221" s="328"/>
      <c r="D221" s="328"/>
      <c r="E221" s="327"/>
      <c r="F221" s="327"/>
      <c r="G221" s="327"/>
    </row>
    <row r="222" spans="1:7" s="325" customFormat="1" x14ac:dyDescent="0.3">
      <c r="A222" s="333"/>
      <c r="B222" s="327"/>
      <c r="C222" s="328"/>
      <c r="D222" s="328"/>
      <c r="E222" s="327"/>
      <c r="F222" s="327"/>
      <c r="G222" s="327"/>
    </row>
    <row r="223" spans="1:7" s="325" customFormat="1" x14ac:dyDescent="0.3">
      <c r="A223" s="333"/>
      <c r="B223" s="327"/>
      <c r="C223" s="328"/>
      <c r="D223" s="328"/>
      <c r="E223" s="327"/>
      <c r="F223" s="327"/>
      <c r="G223" s="327"/>
    </row>
    <row r="224" spans="1:7" s="325" customFormat="1" x14ac:dyDescent="0.3">
      <c r="A224" s="333"/>
      <c r="B224" s="327"/>
      <c r="C224" s="328"/>
      <c r="D224" s="328"/>
      <c r="E224" s="327"/>
      <c r="F224" s="327"/>
      <c r="G224" s="327"/>
    </row>
    <row r="225" spans="1:7" s="325" customFormat="1" x14ac:dyDescent="0.3">
      <c r="A225" s="333"/>
      <c r="B225" s="327"/>
      <c r="C225" s="328"/>
      <c r="D225" s="328"/>
      <c r="E225" s="327"/>
      <c r="F225" s="327"/>
      <c r="G225" s="327"/>
    </row>
    <row r="226" spans="1:7" s="325" customFormat="1" x14ac:dyDescent="0.3">
      <c r="A226" s="333"/>
      <c r="B226" s="327"/>
      <c r="C226" s="328"/>
      <c r="D226" s="328"/>
      <c r="E226" s="327"/>
      <c r="F226" s="327"/>
      <c r="G226" s="327"/>
    </row>
    <row r="227" spans="1:7" s="325" customFormat="1" x14ac:dyDescent="0.3">
      <c r="A227" s="333"/>
      <c r="B227" s="327"/>
      <c r="C227" s="328"/>
      <c r="D227" s="328"/>
      <c r="E227" s="327"/>
      <c r="F227" s="327"/>
      <c r="G227" s="327"/>
    </row>
    <row r="228" spans="1:7" s="325" customFormat="1" x14ac:dyDescent="0.3">
      <c r="A228" s="333"/>
      <c r="B228" s="327"/>
      <c r="C228" s="328"/>
      <c r="D228" s="328"/>
      <c r="E228" s="327"/>
      <c r="F228" s="327"/>
      <c r="G228" s="327"/>
    </row>
    <row r="229" spans="1:7" s="325" customFormat="1" x14ac:dyDescent="0.3">
      <c r="A229" s="333"/>
      <c r="B229" s="327"/>
      <c r="C229" s="328"/>
      <c r="D229" s="328"/>
      <c r="E229" s="327"/>
      <c r="F229" s="327"/>
      <c r="G229" s="327"/>
    </row>
    <row r="230" spans="1:7" s="325" customFormat="1" x14ac:dyDescent="0.3">
      <c r="A230" s="333"/>
      <c r="B230" s="327"/>
      <c r="C230" s="328"/>
      <c r="D230" s="328"/>
      <c r="E230" s="327"/>
      <c r="F230" s="327"/>
      <c r="G230" s="327"/>
    </row>
    <row r="231" spans="1:7" s="325" customFormat="1" x14ac:dyDescent="0.3">
      <c r="A231" s="333"/>
      <c r="B231" s="327"/>
      <c r="C231" s="328"/>
      <c r="D231" s="328"/>
      <c r="E231" s="327"/>
      <c r="F231" s="327"/>
      <c r="G231" s="327"/>
    </row>
    <row r="232" spans="1:7" s="325" customFormat="1" x14ac:dyDescent="0.3">
      <c r="A232" s="333"/>
      <c r="B232" s="327"/>
      <c r="C232" s="328"/>
      <c r="D232" s="328"/>
      <c r="E232" s="327"/>
      <c r="F232" s="327"/>
      <c r="G232" s="327"/>
    </row>
    <row r="233" spans="1:7" s="325" customFormat="1" x14ac:dyDescent="0.3">
      <c r="A233" s="333"/>
      <c r="B233" s="327"/>
      <c r="C233" s="328"/>
      <c r="D233" s="328"/>
      <c r="E233" s="327"/>
      <c r="F233" s="327"/>
      <c r="G233" s="327"/>
    </row>
    <row r="234" spans="1:7" s="325" customFormat="1" x14ac:dyDescent="0.3">
      <c r="A234" s="333"/>
      <c r="B234" s="327"/>
      <c r="C234" s="328"/>
      <c r="D234" s="328"/>
      <c r="E234" s="327"/>
      <c r="F234" s="327"/>
      <c r="G234" s="327"/>
    </row>
    <row r="235" spans="1:7" s="325" customFormat="1" x14ac:dyDescent="0.3">
      <c r="A235" s="333"/>
      <c r="B235" s="327"/>
      <c r="C235" s="328"/>
      <c r="D235" s="328"/>
      <c r="E235" s="327"/>
      <c r="F235" s="327"/>
      <c r="G235" s="327"/>
    </row>
    <row r="236" spans="1:7" s="325" customFormat="1" x14ac:dyDescent="0.3">
      <c r="A236" s="333"/>
      <c r="B236" s="327"/>
      <c r="C236" s="328"/>
      <c r="D236" s="328"/>
      <c r="E236" s="327"/>
      <c r="F236" s="327"/>
      <c r="G236" s="327"/>
    </row>
    <row r="237" spans="1:7" s="325" customFormat="1" x14ac:dyDescent="0.3">
      <c r="A237" s="333"/>
      <c r="B237" s="327"/>
      <c r="C237" s="328"/>
      <c r="D237" s="328"/>
      <c r="E237" s="327"/>
      <c r="F237" s="327"/>
      <c r="G237" s="327"/>
    </row>
    <row r="238" spans="1:7" s="325" customFormat="1" x14ac:dyDescent="0.3">
      <c r="A238" s="333"/>
      <c r="B238" s="327"/>
      <c r="C238" s="328"/>
      <c r="D238" s="328"/>
      <c r="E238" s="327"/>
      <c r="F238" s="327"/>
      <c r="G238" s="327"/>
    </row>
    <row r="239" spans="1:7" s="325" customFormat="1" x14ac:dyDescent="0.3">
      <c r="A239" s="333"/>
      <c r="B239" s="327"/>
      <c r="C239" s="328"/>
      <c r="D239" s="328"/>
      <c r="E239" s="327"/>
      <c r="F239" s="327"/>
      <c r="G239" s="327"/>
    </row>
    <row r="240" spans="1:7" s="325" customFormat="1" x14ac:dyDescent="0.3">
      <c r="A240" s="333"/>
      <c r="B240" s="327"/>
      <c r="C240" s="328"/>
      <c r="D240" s="328"/>
      <c r="E240" s="327"/>
      <c r="F240" s="327"/>
      <c r="G240" s="327"/>
    </row>
    <row r="241" spans="1:7" s="325" customFormat="1" x14ac:dyDescent="0.3">
      <c r="A241" s="333"/>
      <c r="B241" s="327"/>
      <c r="C241" s="328"/>
      <c r="D241" s="328"/>
      <c r="E241" s="327"/>
      <c r="F241" s="327"/>
      <c r="G241" s="327"/>
    </row>
    <row r="242" spans="1:7" s="325" customFormat="1" x14ac:dyDescent="0.3">
      <c r="A242" s="333"/>
      <c r="B242" s="327"/>
      <c r="C242" s="328"/>
      <c r="D242" s="328"/>
      <c r="E242" s="327"/>
      <c r="F242" s="327"/>
      <c r="G242" s="327"/>
    </row>
    <row r="243" spans="1:7" s="325" customFormat="1" x14ac:dyDescent="0.3">
      <c r="A243" s="333"/>
      <c r="B243" s="327"/>
      <c r="C243" s="328"/>
      <c r="D243" s="328"/>
      <c r="E243" s="327"/>
      <c r="F243" s="327"/>
      <c r="G243" s="327"/>
    </row>
    <row r="244" spans="1:7" s="325" customFormat="1" x14ac:dyDescent="0.3">
      <c r="A244" s="333"/>
      <c r="B244" s="327"/>
      <c r="C244" s="328"/>
      <c r="D244" s="328"/>
      <c r="E244" s="327"/>
      <c r="F244" s="327"/>
      <c r="G244" s="327"/>
    </row>
    <row r="245" spans="1:7" s="325" customFormat="1" x14ac:dyDescent="0.3">
      <c r="A245" s="333"/>
      <c r="B245" s="327"/>
      <c r="C245" s="328"/>
      <c r="D245" s="328"/>
      <c r="E245" s="327"/>
      <c r="F245" s="327"/>
      <c r="G245" s="327"/>
    </row>
    <row r="246" spans="1:7" s="325" customFormat="1" x14ac:dyDescent="0.3">
      <c r="A246" s="333"/>
      <c r="B246" s="327"/>
      <c r="C246" s="328"/>
      <c r="D246" s="328"/>
      <c r="E246" s="327"/>
      <c r="F246" s="327"/>
      <c r="G246" s="327"/>
    </row>
    <row r="247" spans="1:7" s="325" customFormat="1" x14ac:dyDescent="0.3">
      <c r="A247" s="333"/>
      <c r="B247" s="327"/>
      <c r="C247" s="328"/>
      <c r="D247" s="328"/>
      <c r="E247" s="327"/>
      <c r="F247" s="327"/>
      <c r="G247" s="327"/>
    </row>
    <row r="248" spans="1:7" s="325" customFormat="1" x14ac:dyDescent="0.3">
      <c r="A248" s="333"/>
      <c r="B248" s="327"/>
      <c r="C248" s="328"/>
      <c r="D248" s="328"/>
      <c r="E248" s="327"/>
      <c r="F248" s="327"/>
      <c r="G248" s="327"/>
    </row>
    <row r="249" spans="1:7" s="325" customFormat="1" x14ac:dyDescent="0.3">
      <c r="A249" s="333"/>
      <c r="B249" s="327"/>
      <c r="C249" s="328"/>
      <c r="D249" s="328"/>
      <c r="E249" s="327"/>
      <c r="F249" s="327"/>
      <c r="G249" s="327"/>
    </row>
    <row r="250" spans="1:7" s="325" customFormat="1" x14ac:dyDescent="0.3">
      <c r="A250" s="333"/>
      <c r="B250" s="327"/>
      <c r="C250" s="328"/>
      <c r="D250" s="328"/>
      <c r="E250" s="327"/>
      <c r="F250" s="327"/>
      <c r="G250" s="327"/>
    </row>
    <row r="251" spans="1:7" s="325" customFormat="1" x14ac:dyDescent="0.3">
      <c r="A251" s="333"/>
      <c r="B251" s="327"/>
      <c r="C251" s="328"/>
      <c r="D251" s="328"/>
      <c r="E251" s="327"/>
      <c r="F251" s="327"/>
      <c r="G251" s="327"/>
    </row>
    <row r="252" spans="1:7" s="325" customFormat="1" x14ac:dyDescent="0.3">
      <c r="A252" s="333"/>
      <c r="B252" s="327"/>
      <c r="C252" s="328"/>
      <c r="D252" s="328"/>
      <c r="E252" s="327"/>
      <c r="F252" s="327"/>
      <c r="G252" s="327"/>
    </row>
    <row r="253" spans="1:7" s="325" customFormat="1" x14ac:dyDescent="0.3">
      <c r="A253" s="333"/>
      <c r="B253" s="327"/>
      <c r="C253" s="328"/>
      <c r="D253" s="328"/>
      <c r="E253" s="327"/>
      <c r="F253" s="327"/>
      <c r="G253" s="327"/>
    </row>
    <row r="254" spans="1:7" s="325" customFormat="1" x14ac:dyDescent="0.3">
      <c r="A254" s="333"/>
      <c r="B254" s="327"/>
      <c r="C254" s="328"/>
      <c r="D254" s="328"/>
      <c r="E254" s="327"/>
      <c r="F254" s="327"/>
      <c r="G254" s="327"/>
    </row>
    <row r="255" spans="1:7" s="325" customFormat="1" x14ac:dyDescent="0.3">
      <c r="A255" s="333"/>
      <c r="B255" s="327"/>
      <c r="C255" s="328"/>
      <c r="D255" s="328"/>
      <c r="E255" s="327"/>
      <c r="F255" s="327"/>
      <c r="G255" s="327"/>
    </row>
    <row r="256" spans="1:7" s="325" customFormat="1" x14ac:dyDescent="0.3">
      <c r="A256" s="333"/>
      <c r="B256" s="327"/>
      <c r="C256" s="328"/>
      <c r="D256" s="328"/>
      <c r="E256" s="327"/>
      <c r="F256" s="327"/>
      <c r="G256" s="327"/>
    </row>
    <row r="257" spans="1:7" s="325" customFormat="1" x14ac:dyDescent="0.3">
      <c r="A257" s="333"/>
      <c r="B257" s="327"/>
      <c r="C257" s="328"/>
      <c r="D257" s="328"/>
      <c r="E257" s="327"/>
      <c r="F257" s="327"/>
      <c r="G257" s="327"/>
    </row>
    <row r="258" spans="1:7" s="325" customFormat="1" x14ac:dyDescent="0.3">
      <c r="A258" s="333"/>
      <c r="B258" s="327"/>
      <c r="C258" s="328"/>
      <c r="D258" s="328"/>
      <c r="E258" s="327"/>
      <c r="F258" s="327"/>
      <c r="G258" s="327"/>
    </row>
    <row r="259" spans="1:7" s="325" customFormat="1" x14ac:dyDescent="0.3">
      <c r="A259" s="333"/>
      <c r="B259" s="327"/>
      <c r="C259" s="328"/>
      <c r="D259" s="328"/>
      <c r="E259" s="327"/>
      <c r="F259" s="327"/>
      <c r="G259" s="327"/>
    </row>
    <row r="260" spans="1:7" s="325" customFormat="1" x14ac:dyDescent="0.3">
      <c r="A260" s="333"/>
      <c r="B260" s="327"/>
      <c r="C260" s="328"/>
      <c r="D260" s="328"/>
      <c r="E260" s="327"/>
      <c r="F260" s="327"/>
      <c r="G260" s="327"/>
    </row>
    <row r="261" spans="1:7" s="325" customFormat="1" x14ac:dyDescent="0.3">
      <c r="A261" s="333"/>
      <c r="B261" s="327"/>
      <c r="C261" s="328"/>
      <c r="D261" s="328"/>
      <c r="E261" s="327"/>
      <c r="F261" s="327"/>
      <c r="G261" s="327"/>
    </row>
    <row r="262" spans="1:7" s="325" customFormat="1" x14ac:dyDescent="0.3">
      <c r="A262" s="333"/>
      <c r="B262" s="327"/>
      <c r="C262" s="328"/>
      <c r="D262" s="328"/>
      <c r="E262" s="327"/>
      <c r="F262" s="327"/>
      <c r="G262" s="327"/>
    </row>
    <row r="263" spans="1:7" s="325" customFormat="1" x14ac:dyDescent="0.3">
      <c r="A263" s="333"/>
      <c r="B263" s="327"/>
      <c r="C263" s="328"/>
      <c r="D263" s="328"/>
      <c r="E263" s="327"/>
      <c r="F263" s="327"/>
      <c r="G263" s="327"/>
    </row>
    <row r="264" spans="1:7" s="325" customFormat="1" x14ac:dyDescent="0.3">
      <c r="A264" s="333"/>
      <c r="B264" s="327"/>
      <c r="C264" s="328"/>
      <c r="D264" s="328"/>
      <c r="E264" s="327"/>
      <c r="F264" s="327"/>
      <c r="G264" s="327"/>
    </row>
    <row r="265" spans="1:7" s="325" customFormat="1" x14ac:dyDescent="0.3">
      <c r="A265" s="333"/>
      <c r="B265" s="327"/>
      <c r="C265" s="328"/>
      <c r="D265" s="328"/>
      <c r="E265" s="327"/>
      <c r="F265" s="327"/>
      <c r="G265" s="327"/>
    </row>
    <row r="266" spans="1:7" s="325" customFormat="1" x14ac:dyDescent="0.3">
      <c r="A266" s="333"/>
      <c r="B266" s="327"/>
      <c r="C266" s="328"/>
      <c r="D266" s="328"/>
      <c r="E266" s="327"/>
      <c r="F266" s="327"/>
      <c r="G266" s="327"/>
    </row>
    <row r="267" spans="1:7" s="325" customFormat="1" x14ac:dyDescent="0.3">
      <c r="A267" s="333"/>
      <c r="B267" s="327"/>
      <c r="C267" s="328"/>
      <c r="D267" s="328"/>
      <c r="E267" s="327"/>
      <c r="F267" s="327"/>
      <c r="G267" s="327"/>
    </row>
    <row r="268" spans="1:7" s="325" customFormat="1" x14ac:dyDescent="0.3">
      <c r="A268" s="333"/>
      <c r="B268" s="327"/>
      <c r="C268" s="328"/>
      <c r="D268" s="328"/>
      <c r="E268" s="327"/>
      <c r="F268" s="327"/>
      <c r="G268" s="327"/>
    </row>
    <row r="269" spans="1:7" s="325" customFormat="1" x14ac:dyDescent="0.3">
      <c r="A269" s="333"/>
      <c r="B269" s="327"/>
      <c r="C269" s="328"/>
      <c r="D269" s="328"/>
      <c r="E269" s="327"/>
      <c r="F269" s="327"/>
      <c r="G269" s="327"/>
    </row>
    <row r="270" spans="1:7" s="325" customFormat="1" x14ac:dyDescent="0.3">
      <c r="A270" s="333"/>
      <c r="B270" s="327"/>
      <c r="C270" s="328"/>
      <c r="D270" s="328"/>
      <c r="E270" s="327"/>
      <c r="F270" s="327"/>
      <c r="G270" s="327"/>
    </row>
    <row r="271" spans="1:7" s="325" customFormat="1" x14ac:dyDescent="0.3">
      <c r="A271" s="333"/>
      <c r="B271" s="327"/>
      <c r="C271" s="328"/>
      <c r="D271" s="328"/>
      <c r="E271" s="327"/>
      <c r="F271" s="327"/>
      <c r="G271" s="327"/>
    </row>
    <row r="272" spans="1:7" s="325" customFormat="1" x14ac:dyDescent="0.3">
      <c r="A272" s="333"/>
      <c r="B272" s="327"/>
      <c r="C272" s="328"/>
      <c r="D272" s="328"/>
      <c r="E272" s="327"/>
      <c r="F272" s="327"/>
      <c r="G272" s="327"/>
    </row>
    <row r="273" spans="1:7" s="325" customFormat="1" x14ac:dyDescent="0.3">
      <c r="A273" s="333"/>
      <c r="B273" s="327"/>
      <c r="C273" s="328"/>
      <c r="D273" s="328"/>
      <c r="E273" s="327"/>
      <c r="F273" s="327"/>
      <c r="G273" s="327"/>
    </row>
    <row r="274" spans="1:7" s="325" customFormat="1" x14ac:dyDescent="0.3">
      <c r="A274" s="333"/>
      <c r="B274" s="327"/>
      <c r="C274" s="328"/>
      <c r="D274" s="328"/>
      <c r="E274" s="327"/>
      <c r="F274" s="327"/>
      <c r="G274" s="327"/>
    </row>
    <row r="275" spans="1:7" s="325" customFormat="1" x14ac:dyDescent="0.3">
      <c r="A275" s="333"/>
      <c r="B275" s="327"/>
      <c r="C275" s="328"/>
      <c r="D275" s="328"/>
      <c r="E275" s="327"/>
      <c r="F275" s="327"/>
      <c r="G275" s="327"/>
    </row>
    <row r="276" spans="1:7" s="325" customFormat="1" x14ac:dyDescent="0.3">
      <c r="A276" s="333"/>
      <c r="B276" s="327"/>
      <c r="C276" s="328"/>
      <c r="D276" s="328"/>
      <c r="E276" s="327"/>
      <c r="F276" s="327"/>
      <c r="G276" s="327"/>
    </row>
    <row r="277" spans="1:7" s="325" customFormat="1" x14ac:dyDescent="0.3">
      <c r="A277" s="333"/>
      <c r="B277" s="327"/>
      <c r="C277" s="328"/>
      <c r="D277" s="328"/>
      <c r="E277" s="327"/>
      <c r="F277" s="327"/>
      <c r="G277" s="327"/>
    </row>
    <row r="278" spans="1:7" s="325" customFormat="1" x14ac:dyDescent="0.3">
      <c r="A278" s="333"/>
      <c r="B278" s="327"/>
      <c r="C278" s="328"/>
      <c r="D278" s="328"/>
      <c r="E278" s="327"/>
      <c r="F278" s="327"/>
      <c r="G278" s="327"/>
    </row>
    <row r="279" spans="1:7" s="325" customFormat="1" x14ac:dyDescent="0.3">
      <c r="A279" s="333"/>
      <c r="B279" s="327"/>
      <c r="C279" s="328"/>
      <c r="D279" s="328"/>
      <c r="E279" s="327"/>
      <c r="F279" s="327"/>
      <c r="G279" s="327"/>
    </row>
    <row r="280" spans="1:7" s="325" customFormat="1" x14ac:dyDescent="0.3">
      <c r="A280" s="333"/>
      <c r="B280" s="327"/>
      <c r="C280" s="328"/>
      <c r="D280" s="328"/>
      <c r="E280" s="327"/>
      <c r="F280" s="327"/>
      <c r="G280" s="327"/>
    </row>
    <row r="281" spans="1:7" s="325" customFormat="1" x14ac:dyDescent="0.3">
      <c r="A281" s="333"/>
      <c r="B281" s="327"/>
      <c r="C281" s="328"/>
      <c r="D281" s="328"/>
      <c r="E281" s="327"/>
      <c r="F281" s="327"/>
      <c r="G281" s="327"/>
    </row>
    <row r="282" spans="1:7" s="325" customFormat="1" x14ac:dyDescent="0.3">
      <c r="A282" s="333"/>
      <c r="B282" s="327"/>
      <c r="C282" s="328"/>
      <c r="D282" s="328"/>
      <c r="E282" s="327"/>
      <c r="F282" s="327"/>
      <c r="G282" s="327"/>
    </row>
    <row r="283" spans="1:7" s="325" customFormat="1" x14ac:dyDescent="0.3">
      <c r="A283" s="333"/>
      <c r="B283" s="327"/>
      <c r="C283" s="328"/>
      <c r="D283" s="328"/>
      <c r="E283" s="327"/>
      <c r="F283" s="327"/>
      <c r="G283" s="327"/>
    </row>
    <row r="284" spans="1:7" s="325" customFormat="1" x14ac:dyDescent="0.3">
      <c r="A284" s="333"/>
      <c r="B284" s="327"/>
      <c r="C284" s="328"/>
      <c r="D284" s="328"/>
      <c r="E284" s="327"/>
      <c r="F284" s="327"/>
      <c r="G284" s="327"/>
    </row>
    <row r="285" spans="1:7" s="325" customFormat="1" x14ac:dyDescent="0.3">
      <c r="A285" s="333"/>
      <c r="B285" s="327"/>
      <c r="C285" s="328"/>
      <c r="D285" s="328"/>
      <c r="E285" s="327"/>
      <c r="F285" s="327"/>
      <c r="G285" s="327"/>
    </row>
    <row r="286" spans="1:7" s="325" customFormat="1" x14ac:dyDescent="0.3">
      <c r="A286" s="333"/>
      <c r="B286" s="327"/>
      <c r="C286" s="328"/>
      <c r="D286" s="328"/>
      <c r="E286" s="327"/>
      <c r="F286" s="327"/>
      <c r="G286" s="327"/>
    </row>
    <row r="287" spans="1:7" s="325" customFormat="1" x14ac:dyDescent="0.3">
      <c r="A287" s="333"/>
      <c r="B287" s="327"/>
      <c r="C287" s="328"/>
      <c r="D287" s="328"/>
      <c r="E287" s="327"/>
      <c r="F287" s="327"/>
      <c r="G287" s="327"/>
    </row>
    <row r="288" spans="1:7" s="325" customFormat="1" x14ac:dyDescent="0.3">
      <c r="A288" s="333"/>
      <c r="B288" s="327"/>
      <c r="C288" s="328"/>
      <c r="D288" s="328"/>
      <c r="E288" s="327"/>
      <c r="F288" s="327"/>
      <c r="G288" s="327"/>
    </row>
    <row r="289" spans="1:7" s="325" customFormat="1" x14ac:dyDescent="0.3">
      <c r="A289" s="333"/>
      <c r="B289" s="327"/>
      <c r="C289" s="328"/>
      <c r="D289" s="328"/>
      <c r="E289" s="327"/>
      <c r="F289" s="327"/>
      <c r="G289" s="327"/>
    </row>
    <row r="290" spans="1:7" s="325" customFormat="1" x14ac:dyDescent="0.3">
      <c r="A290" s="333"/>
      <c r="B290" s="327"/>
      <c r="C290" s="328"/>
      <c r="D290" s="328"/>
      <c r="E290" s="327"/>
      <c r="F290" s="327"/>
      <c r="G290" s="327"/>
    </row>
    <row r="291" spans="1:7" s="325" customFormat="1" x14ac:dyDescent="0.3">
      <c r="A291" s="333"/>
      <c r="B291" s="327"/>
      <c r="C291" s="328"/>
      <c r="D291" s="328"/>
      <c r="E291" s="327"/>
      <c r="F291" s="327"/>
      <c r="G291" s="327"/>
    </row>
    <row r="292" spans="1:7" s="325" customFormat="1" x14ac:dyDescent="0.3">
      <c r="A292" s="333"/>
      <c r="B292" s="327"/>
      <c r="C292" s="328"/>
      <c r="D292" s="328"/>
      <c r="E292" s="327"/>
      <c r="F292" s="327"/>
      <c r="G292" s="327"/>
    </row>
    <row r="293" spans="1:7" s="325" customFormat="1" x14ac:dyDescent="0.3">
      <c r="A293" s="333"/>
      <c r="B293" s="327"/>
      <c r="C293" s="328"/>
      <c r="D293" s="328"/>
      <c r="E293" s="327"/>
      <c r="F293" s="327"/>
      <c r="G293" s="327"/>
    </row>
    <row r="294" spans="1:7" s="325" customFormat="1" x14ac:dyDescent="0.3">
      <c r="A294" s="333"/>
      <c r="B294" s="327"/>
      <c r="C294" s="328"/>
      <c r="D294" s="328"/>
      <c r="E294" s="327"/>
      <c r="F294" s="327"/>
      <c r="G294" s="327"/>
    </row>
    <row r="295" spans="1:7" s="325" customFormat="1" x14ac:dyDescent="0.3">
      <c r="A295" s="333"/>
      <c r="B295" s="327"/>
      <c r="C295" s="328"/>
      <c r="D295" s="328"/>
      <c r="E295" s="327"/>
      <c r="F295" s="327"/>
      <c r="G295" s="327"/>
    </row>
    <row r="296" spans="1:7" s="325" customFormat="1" x14ac:dyDescent="0.3">
      <c r="A296" s="333"/>
      <c r="B296" s="327"/>
      <c r="C296" s="328"/>
      <c r="D296" s="328"/>
      <c r="E296" s="327"/>
      <c r="F296" s="327"/>
      <c r="G296" s="327"/>
    </row>
    <row r="297" spans="1:7" s="325" customFormat="1" x14ac:dyDescent="0.3">
      <c r="A297" s="333"/>
      <c r="B297" s="327"/>
      <c r="C297" s="328"/>
      <c r="D297" s="328"/>
      <c r="E297" s="327"/>
      <c r="F297" s="327"/>
      <c r="G297" s="327"/>
    </row>
    <row r="298" spans="1:7" s="325" customFormat="1" x14ac:dyDescent="0.3">
      <c r="A298" s="333"/>
      <c r="B298" s="327"/>
      <c r="C298" s="328"/>
      <c r="D298" s="328"/>
      <c r="E298" s="327"/>
      <c r="F298" s="327"/>
      <c r="G298" s="327"/>
    </row>
    <row r="299" spans="1:7" s="325" customFormat="1" x14ac:dyDescent="0.3">
      <c r="A299" s="333"/>
      <c r="B299" s="327"/>
      <c r="C299" s="328"/>
      <c r="D299" s="328"/>
      <c r="E299" s="327"/>
      <c r="F299" s="327"/>
      <c r="G299" s="327"/>
    </row>
    <row r="300" spans="1:7" s="325" customFormat="1" x14ac:dyDescent="0.3">
      <c r="A300" s="333"/>
      <c r="B300" s="327"/>
      <c r="C300" s="328"/>
      <c r="D300" s="328"/>
      <c r="E300" s="327"/>
      <c r="F300" s="327"/>
      <c r="G300" s="327"/>
    </row>
    <row r="301" spans="1:7" s="325" customFormat="1" x14ac:dyDescent="0.3">
      <c r="A301" s="333"/>
      <c r="B301" s="327"/>
      <c r="C301" s="328"/>
      <c r="D301" s="328"/>
      <c r="E301" s="327"/>
      <c r="F301" s="327"/>
      <c r="G301" s="327"/>
    </row>
    <row r="302" spans="1:7" s="325" customFormat="1" x14ac:dyDescent="0.3">
      <c r="A302" s="333"/>
      <c r="B302" s="327"/>
      <c r="C302" s="328"/>
      <c r="D302" s="328"/>
      <c r="E302" s="327"/>
      <c r="F302" s="327"/>
      <c r="G302" s="327"/>
    </row>
    <row r="303" spans="1:7" s="325" customFormat="1" x14ac:dyDescent="0.3">
      <c r="A303" s="333"/>
      <c r="B303" s="327"/>
      <c r="C303" s="328"/>
      <c r="D303" s="328"/>
      <c r="E303" s="327"/>
      <c r="F303" s="327"/>
      <c r="G303" s="327"/>
    </row>
    <row r="304" spans="1:7" s="325" customFormat="1" x14ac:dyDescent="0.3">
      <c r="A304" s="333"/>
      <c r="B304" s="327"/>
      <c r="C304" s="328"/>
      <c r="D304" s="328"/>
      <c r="E304" s="327"/>
      <c r="F304" s="327"/>
      <c r="G304" s="327"/>
    </row>
    <row r="305" spans="1:7" s="325" customFormat="1" x14ac:dyDescent="0.3">
      <c r="A305" s="333"/>
      <c r="B305" s="327"/>
      <c r="C305" s="328"/>
      <c r="D305" s="328"/>
      <c r="E305" s="327"/>
      <c r="F305" s="327"/>
      <c r="G305" s="327"/>
    </row>
    <row r="306" spans="1:7" s="325" customFormat="1" x14ac:dyDescent="0.3">
      <c r="A306" s="333"/>
      <c r="B306" s="327"/>
      <c r="C306" s="328"/>
      <c r="D306" s="328"/>
      <c r="E306" s="327"/>
      <c r="F306" s="327"/>
      <c r="G306" s="327"/>
    </row>
    <row r="307" spans="1:7" s="325" customFormat="1" x14ac:dyDescent="0.3">
      <c r="A307" s="333"/>
      <c r="B307" s="327"/>
      <c r="C307" s="328"/>
      <c r="D307" s="328"/>
      <c r="E307" s="327"/>
      <c r="F307" s="327"/>
      <c r="G307" s="327"/>
    </row>
    <row r="308" spans="1:7" s="325" customFormat="1" x14ac:dyDescent="0.3">
      <c r="A308" s="333"/>
      <c r="B308" s="327"/>
      <c r="C308" s="328"/>
      <c r="D308" s="328"/>
      <c r="E308" s="327"/>
      <c r="F308" s="327"/>
      <c r="G308" s="327"/>
    </row>
    <row r="309" spans="1:7" s="325" customFormat="1" x14ac:dyDescent="0.3">
      <c r="A309" s="333"/>
      <c r="B309" s="327"/>
      <c r="C309" s="328"/>
      <c r="D309" s="328"/>
      <c r="E309" s="327"/>
      <c r="F309" s="327"/>
      <c r="G309" s="327"/>
    </row>
    <row r="310" spans="1:7" s="325" customFormat="1" x14ac:dyDescent="0.3">
      <c r="A310" s="333"/>
      <c r="B310" s="327"/>
      <c r="C310" s="328"/>
      <c r="D310" s="328"/>
      <c r="E310" s="327"/>
      <c r="F310" s="327"/>
      <c r="G310" s="327"/>
    </row>
    <row r="311" spans="1:7" s="325" customFormat="1" x14ac:dyDescent="0.3">
      <c r="A311" s="333"/>
      <c r="B311" s="327"/>
      <c r="C311" s="328"/>
      <c r="D311" s="328"/>
      <c r="E311" s="327"/>
      <c r="F311" s="327"/>
      <c r="G311" s="327"/>
    </row>
    <row r="312" spans="1:7" s="325" customFormat="1" x14ac:dyDescent="0.3">
      <c r="A312" s="333"/>
      <c r="B312" s="327"/>
      <c r="C312" s="328"/>
      <c r="D312" s="328"/>
      <c r="E312" s="327"/>
      <c r="F312" s="327"/>
      <c r="G312" s="327"/>
    </row>
    <row r="313" spans="1:7" s="325" customFormat="1" x14ac:dyDescent="0.3">
      <c r="A313" s="333"/>
      <c r="B313" s="327"/>
      <c r="C313" s="328"/>
      <c r="D313" s="328"/>
      <c r="E313" s="327"/>
      <c r="F313" s="327"/>
      <c r="G313" s="327"/>
    </row>
    <row r="314" spans="1:7" s="325" customFormat="1" x14ac:dyDescent="0.3">
      <c r="A314" s="333"/>
      <c r="B314" s="327"/>
      <c r="C314" s="328"/>
      <c r="D314" s="328"/>
      <c r="E314" s="327"/>
      <c r="F314" s="327"/>
      <c r="G314" s="327"/>
    </row>
    <row r="315" spans="1:7" s="325" customFormat="1" x14ac:dyDescent="0.3">
      <c r="A315" s="333"/>
      <c r="B315" s="327"/>
      <c r="C315" s="328"/>
      <c r="D315" s="328"/>
      <c r="E315" s="327"/>
      <c r="F315" s="327"/>
      <c r="G315" s="327"/>
    </row>
    <row r="316" spans="1:7" s="325" customFormat="1" x14ac:dyDescent="0.3">
      <c r="A316" s="333"/>
      <c r="B316" s="327"/>
      <c r="C316" s="328"/>
      <c r="D316" s="328"/>
      <c r="E316" s="327"/>
      <c r="F316" s="327"/>
      <c r="G316" s="327"/>
    </row>
    <row r="317" spans="1:7" s="325" customFormat="1" x14ac:dyDescent="0.3">
      <c r="A317" s="333"/>
      <c r="B317" s="327"/>
      <c r="C317" s="328"/>
      <c r="D317" s="328"/>
      <c r="E317" s="327"/>
      <c r="F317" s="327"/>
      <c r="G317" s="327"/>
    </row>
    <row r="318" spans="1:7" s="325" customFormat="1" x14ac:dyDescent="0.3">
      <c r="A318" s="333"/>
      <c r="B318" s="327"/>
      <c r="C318" s="328"/>
      <c r="D318" s="328"/>
      <c r="E318" s="327"/>
      <c r="F318" s="327"/>
      <c r="G318" s="327"/>
    </row>
    <row r="319" spans="1:7" s="325" customFormat="1" x14ac:dyDescent="0.3">
      <c r="A319" s="333"/>
      <c r="B319" s="327"/>
      <c r="C319" s="328"/>
      <c r="D319" s="328"/>
      <c r="E319" s="327"/>
      <c r="F319" s="327"/>
      <c r="G319" s="327"/>
    </row>
    <row r="320" spans="1:7" s="325" customFormat="1" x14ac:dyDescent="0.3">
      <c r="A320" s="333"/>
      <c r="B320" s="327"/>
      <c r="C320" s="328"/>
      <c r="D320" s="328"/>
      <c r="E320" s="327"/>
      <c r="F320" s="327"/>
      <c r="G320" s="327"/>
    </row>
    <row r="321" spans="1:7" s="325" customFormat="1" x14ac:dyDescent="0.3">
      <c r="A321" s="333"/>
      <c r="B321" s="327"/>
      <c r="C321" s="328"/>
      <c r="D321" s="328"/>
      <c r="E321" s="327"/>
      <c r="F321" s="327"/>
      <c r="G321" s="327"/>
    </row>
    <row r="322" spans="1:7" s="325" customFormat="1" x14ac:dyDescent="0.3">
      <c r="A322" s="333"/>
      <c r="B322" s="327"/>
      <c r="C322" s="328"/>
      <c r="D322" s="328"/>
      <c r="E322" s="327"/>
      <c r="F322" s="327"/>
      <c r="G322" s="327"/>
    </row>
    <row r="323" spans="1:7" s="325" customFormat="1" x14ac:dyDescent="0.3">
      <c r="A323" s="333"/>
      <c r="B323" s="327"/>
      <c r="C323" s="328"/>
      <c r="D323" s="328"/>
      <c r="E323" s="327"/>
      <c r="F323" s="327"/>
      <c r="G323" s="327"/>
    </row>
    <row r="324" spans="1:7" s="325" customFormat="1" x14ac:dyDescent="0.3">
      <c r="A324" s="333"/>
      <c r="B324" s="327"/>
      <c r="C324" s="328"/>
      <c r="D324" s="328"/>
      <c r="E324" s="327"/>
      <c r="F324" s="327"/>
      <c r="G324" s="327"/>
    </row>
    <row r="325" spans="1:7" s="325" customFormat="1" x14ac:dyDescent="0.3">
      <c r="A325" s="333"/>
      <c r="B325" s="327"/>
      <c r="C325" s="328"/>
      <c r="D325" s="328"/>
      <c r="E325" s="327"/>
      <c r="F325" s="327"/>
      <c r="G325" s="327"/>
    </row>
    <row r="326" spans="1:7" s="325" customFormat="1" x14ac:dyDescent="0.3">
      <c r="A326" s="333"/>
      <c r="B326" s="327"/>
      <c r="C326" s="328"/>
      <c r="D326" s="328"/>
      <c r="E326" s="327"/>
      <c r="F326" s="327"/>
      <c r="G326" s="327"/>
    </row>
    <row r="327" spans="1:7" s="325" customFormat="1" x14ac:dyDescent="0.3">
      <c r="A327" s="333"/>
      <c r="B327" s="327"/>
      <c r="C327" s="328"/>
      <c r="D327" s="328"/>
      <c r="E327" s="327"/>
      <c r="F327" s="327"/>
      <c r="G327" s="327"/>
    </row>
    <row r="328" spans="1:7" s="325" customFormat="1" x14ac:dyDescent="0.3">
      <c r="A328" s="333"/>
      <c r="B328" s="327"/>
      <c r="C328" s="328"/>
      <c r="D328" s="328"/>
      <c r="E328" s="327"/>
      <c r="F328" s="327"/>
      <c r="G328" s="327"/>
    </row>
    <row r="329" spans="1:7" s="325" customFormat="1" x14ac:dyDescent="0.3">
      <c r="A329" s="333"/>
      <c r="B329" s="327"/>
      <c r="C329" s="328"/>
      <c r="D329" s="328"/>
      <c r="E329" s="327"/>
      <c r="F329" s="327"/>
      <c r="G329" s="327"/>
    </row>
    <row r="330" spans="1:7" s="325" customFormat="1" x14ac:dyDescent="0.3">
      <c r="A330" s="333"/>
      <c r="B330" s="327"/>
      <c r="C330" s="328"/>
      <c r="D330" s="328"/>
      <c r="E330" s="327"/>
      <c r="F330" s="327"/>
      <c r="G330" s="327"/>
    </row>
    <row r="331" spans="1:7" s="325" customFormat="1" x14ac:dyDescent="0.3">
      <c r="A331" s="333"/>
      <c r="B331" s="327"/>
      <c r="C331" s="328"/>
      <c r="D331" s="328"/>
      <c r="E331" s="327"/>
      <c r="F331" s="327"/>
      <c r="G331" s="327"/>
    </row>
    <row r="332" spans="1:7" s="325" customFormat="1" x14ac:dyDescent="0.3">
      <c r="A332" s="333"/>
      <c r="B332" s="327"/>
      <c r="C332" s="328"/>
      <c r="D332" s="328"/>
      <c r="E332" s="327"/>
      <c r="F332" s="327"/>
      <c r="G332" s="327"/>
    </row>
    <row r="333" spans="1:7" s="325" customFormat="1" x14ac:dyDescent="0.3">
      <c r="A333" s="333"/>
      <c r="B333" s="327"/>
      <c r="C333" s="328"/>
      <c r="D333" s="328"/>
      <c r="E333" s="327"/>
      <c r="F333" s="327"/>
      <c r="G333" s="327"/>
    </row>
    <row r="334" spans="1:7" s="325" customFormat="1" x14ac:dyDescent="0.3">
      <c r="A334" s="333"/>
      <c r="B334" s="327"/>
      <c r="C334" s="328"/>
      <c r="D334" s="328"/>
      <c r="E334" s="327"/>
      <c r="F334" s="327"/>
      <c r="G334" s="327"/>
    </row>
    <row r="335" spans="1:7" s="325" customFormat="1" x14ac:dyDescent="0.3">
      <c r="A335" s="333"/>
      <c r="B335" s="327"/>
      <c r="C335" s="328"/>
      <c r="D335" s="328"/>
      <c r="E335" s="327"/>
      <c r="F335" s="327"/>
      <c r="G335" s="327"/>
    </row>
    <row r="336" spans="1:7" s="325" customFormat="1" x14ac:dyDescent="0.3">
      <c r="A336" s="333"/>
      <c r="B336" s="327"/>
      <c r="C336" s="328"/>
      <c r="D336" s="328"/>
      <c r="E336" s="327"/>
      <c r="F336" s="327"/>
      <c r="G336" s="327"/>
    </row>
    <row r="337" spans="1:7" s="325" customFormat="1" x14ac:dyDescent="0.3">
      <c r="A337" s="333"/>
      <c r="B337" s="327"/>
      <c r="C337" s="328"/>
      <c r="D337" s="328"/>
      <c r="E337" s="327"/>
      <c r="F337" s="327"/>
      <c r="G337" s="327"/>
    </row>
    <row r="338" spans="1:7" s="325" customFormat="1" x14ac:dyDescent="0.3">
      <c r="A338" s="333"/>
      <c r="B338" s="327"/>
      <c r="C338" s="328"/>
      <c r="D338" s="328"/>
      <c r="E338" s="327"/>
      <c r="F338" s="327"/>
      <c r="G338" s="327"/>
    </row>
    <row r="339" spans="1:7" s="325" customFormat="1" x14ac:dyDescent="0.3">
      <c r="A339" s="333"/>
      <c r="B339" s="327"/>
      <c r="C339" s="328"/>
      <c r="D339" s="328"/>
      <c r="E339" s="327"/>
      <c r="F339" s="327"/>
      <c r="G339" s="327"/>
    </row>
    <row r="340" spans="1:7" s="325" customFormat="1" x14ac:dyDescent="0.3">
      <c r="A340" s="333"/>
      <c r="B340" s="327"/>
      <c r="C340" s="328"/>
      <c r="D340" s="328"/>
      <c r="E340" s="327"/>
      <c r="F340" s="327"/>
      <c r="G340" s="327"/>
    </row>
    <row r="341" spans="1:7" s="325" customFormat="1" x14ac:dyDescent="0.3">
      <c r="A341" s="333"/>
      <c r="B341" s="327"/>
      <c r="C341" s="328"/>
      <c r="D341" s="328"/>
      <c r="E341" s="327"/>
      <c r="F341" s="327"/>
      <c r="G341" s="327"/>
    </row>
    <row r="342" spans="1:7" s="325" customFormat="1" x14ac:dyDescent="0.3">
      <c r="A342" s="333"/>
      <c r="B342" s="327"/>
      <c r="C342" s="328"/>
      <c r="D342" s="328"/>
      <c r="E342" s="327"/>
      <c r="F342" s="327"/>
      <c r="G342" s="327"/>
    </row>
    <row r="343" spans="1:7" s="325" customFormat="1" x14ac:dyDescent="0.3">
      <c r="A343" s="333"/>
      <c r="B343" s="327"/>
      <c r="C343" s="328"/>
      <c r="D343" s="328"/>
      <c r="E343" s="327"/>
      <c r="F343" s="327"/>
      <c r="G343" s="327"/>
    </row>
    <row r="344" spans="1:7" s="325" customFormat="1" x14ac:dyDescent="0.3">
      <c r="A344" s="333"/>
      <c r="B344" s="327"/>
      <c r="C344" s="328"/>
      <c r="D344" s="328"/>
      <c r="E344" s="327"/>
      <c r="F344" s="327"/>
      <c r="G344" s="327"/>
    </row>
    <row r="345" spans="1:7" s="325" customFormat="1" x14ac:dyDescent="0.3">
      <c r="A345" s="333"/>
      <c r="B345" s="327"/>
      <c r="C345" s="328"/>
      <c r="D345" s="328"/>
      <c r="E345" s="327"/>
      <c r="F345" s="327"/>
      <c r="G345" s="327"/>
    </row>
    <row r="346" spans="1:7" s="325" customFormat="1" x14ac:dyDescent="0.3">
      <c r="A346" s="333"/>
      <c r="B346" s="327"/>
      <c r="C346" s="328"/>
      <c r="D346" s="328"/>
      <c r="E346" s="327"/>
      <c r="F346" s="327"/>
      <c r="G346" s="327"/>
    </row>
    <row r="347" spans="1:7" s="325" customFormat="1" x14ac:dyDescent="0.3">
      <c r="A347" s="333"/>
      <c r="B347" s="327"/>
      <c r="C347" s="328"/>
      <c r="D347" s="328"/>
      <c r="E347" s="327"/>
      <c r="F347" s="327"/>
      <c r="G347" s="327"/>
    </row>
    <row r="348" spans="1:7" s="325" customFormat="1" x14ac:dyDescent="0.3">
      <c r="A348" s="333"/>
      <c r="B348" s="327"/>
      <c r="C348" s="328"/>
      <c r="D348" s="328"/>
      <c r="E348" s="327"/>
      <c r="F348" s="327"/>
      <c r="G348" s="327"/>
    </row>
    <row r="349" spans="1:7" s="325" customFormat="1" x14ac:dyDescent="0.3">
      <c r="A349" s="333"/>
      <c r="B349" s="327"/>
      <c r="C349" s="328"/>
      <c r="D349" s="328"/>
      <c r="E349" s="327"/>
      <c r="F349" s="327"/>
      <c r="G349" s="327"/>
    </row>
    <row r="350" spans="1:7" s="325" customFormat="1" x14ac:dyDescent="0.3">
      <c r="A350" s="333"/>
      <c r="B350" s="327"/>
      <c r="C350" s="328"/>
      <c r="D350" s="328"/>
      <c r="E350" s="327"/>
      <c r="F350" s="327"/>
      <c r="G350" s="327"/>
    </row>
    <row r="351" spans="1:7" s="325" customFormat="1" x14ac:dyDescent="0.3">
      <c r="A351" s="333"/>
      <c r="B351" s="327"/>
      <c r="C351" s="328"/>
      <c r="D351" s="328"/>
      <c r="E351" s="327"/>
      <c r="F351" s="327"/>
      <c r="G351" s="327"/>
    </row>
    <row r="352" spans="1:7" s="325" customFormat="1" x14ac:dyDescent="0.3">
      <c r="A352" s="333"/>
      <c r="B352" s="327"/>
      <c r="C352" s="328"/>
      <c r="D352" s="328"/>
      <c r="E352" s="327"/>
      <c r="F352" s="327"/>
      <c r="G352" s="327"/>
    </row>
    <row r="353" spans="1:7" s="325" customFormat="1" x14ac:dyDescent="0.3">
      <c r="A353" s="333"/>
      <c r="B353" s="327"/>
      <c r="C353" s="328"/>
      <c r="D353" s="328"/>
      <c r="E353" s="327"/>
      <c r="F353" s="327"/>
      <c r="G353" s="327"/>
    </row>
    <row r="354" spans="1:7" s="325" customFormat="1" x14ac:dyDescent="0.3">
      <c r="A354" s="333"/>
      <c r="B354" s="327"/>
      <c r="C354" s="328"/>
      <c r="D354" s="328"/>
      <c r="E354" s="327"/>
      <c r="F354" s="327"/>
      <c r="G354" s="327"/>
    </row>
    <row r="355" spans="1:7" s="325" customFormat="1" x14ac:dyDescent="0.3">
      <c r="A355" s="333"/>
      <c r="B355" s="327"/>
      <c r="C355" s="328"/>
      <c r="D355" s="328"/>
      <c r="E355" s="327"/>
      <c r="F355" s="327"/>
      <c r="G355" s="327"/>
    </row>
    <row r="356" spans="1:7" s="325" customFormat="1" x14ac:dyDescent="0.3">
      <c r="A356" s="333"/>
      <c r="B356" s="327"/>
      <c r="C356" s="328"/>
      <c r="D356" s="328"/>
      <c r="E356" s="327"/>
      <c r="F356" s="327"/>
      <c r="G356" s="327"/>
    </row>
    <row r="357" spans="1:7" s="325" customFormat="1" x14ac:dyDescent="0.3">
      <c r="A357" s="333"/>
      <c r="B357" s="327"/>
      <c r="C357" s="328"/>
      <c r="D357" s="328"/>
      <c r="E357" s="327"/>
      <c r="F357" s="327"/>
      <c r="G357" s="327"/>
    </row>
    <row r="358" spans="1:7" s="325" customFormat="1" x14ac:dyDescent="0.3">
      <c r="A358" s="333"/>
      <c r="B358" s="327"/>
      <c r="C358" s="328"/>
      <c r="D358" s="328"/>
      <c r="E358" s="327"/>
      <c r="F358" s="327"/>
      <c r="G358" s="327"/>
    </row>
    <row r="359" spans="1:7" s="325" customFormat="1" x14ac:dyDescent="0.3">
      <c r="A359" s="333"/>
      <c r="B359" s="327"/>
      <c r="C359" s="328"/>
      <c r="D359" s="328"/>
      <c r="E359" s="327"/>
      <c r="F359" s="327"/>
      <c r="G359" s="327"/>
    </row>
    <row r="360" spans="1:7" s="325" customFormat="1" x14ac:dyDescent="0.3">
      <c r="A360" s="333"/>
      <c r="B360" s="327"/>
      <c r="C360" s="328"/>
      <c r="D360" s="328"/>
      <c r="E360" s="327"/>
      <c r="F360" s="327"/>
      <c r="G360" s="327"/>
    </row>
    <row r="361" spans="1:7" s="325" customFormat="1" x14ac:dyDescent="0.3">
      <c r="A361" s="333"/>
      <c r="B361" s="327"/>
      <c r="C361" s="328"/>
      <c r="D361" s="328"/>
      <c r="E361" s="327"/>
      <c r="F361" s="327"/>
      <c r="G361" s="327"/>
    </row>
    <row r="362" spans="1:7" s="325" customFormat="1" x14ac:dyDescent="0.3">
      <c r="A362" s="333"/>
      <c r="B362" s="327"/>
      <c r="C362" s="328"/>
      <c r="D362" s="328"/>
      <c r="E362" s="327"/>
      <c r="F362" s="327"/>
      <c r="G362" s="327"/>
    </row>
    <row r="363" spans="1:7" s="325" customFormat="1" x14ac:dyDescent="0.3">
      <c r="A363" s="333"/>
      <c r="B363" s="327"/>
      <c r="C363" s="328"/>
      <c r="D363" s="328"/>
      <c r="E363" s="327"/>
      <c r="F363" s="327"/>
      <c r="G363" s="327"/>
    </row>
    <row r="364" spans="1:7" s="325" customFormat="1" x14ac:dyDescent="0.3">
      <c r="A364" s="333"/>
      <c r="B364" s="327"/>
      <c r="C364" s="328"/>
      <c r="D364" s="328"/>
      <c r="E364" s="327"/>
      <c r="F364" s="327"/>
      <c r="G364" s="327"/>
    </row>
    <row r="365" spans="1:7" s="325" customFormat="1" x14ac:dyDescent="0.3">
      <c r="A365" s="333"/>
      <c r="B365" s="327"/>
      <c r="C365" s="328"/>
      <c r="D365" s="328"/>
      <c r="E365" s="327"/>
      <c r="F365" s="327"/>
      <c r="G365" s="327"/>
    </row>
    <row r="366" spans="1:7" s="325" customFormat="1" x14ac:dyDescent="0.3">
      <c r="A366" s="333"/>
      <c r="B366" s="327"/>
      <c r="C366" s="328"/>
      <c r="D366" s="328"/>
      <c r="E366" s="327"/>
      <c r="F366" s="327"/>
      <c r="G366" s="327"/>
    </row>
    <row r="367" spans="1:7" s="325" customFormat="1" x14ac:dyDescent="0.3">
      <c r="A367" s="333"/>
      <c r="B367" s="327"/>
      <c r="C367" s="328"/>
      <c r="D367" s="328"/>
      <c r="E367" s="327"/>
      <c r="F367" s="327"/>
      <c r="G367" s="327"/>
    </row>
    <row r="368" spans="1:7" s="325" customFormat="1" x14ac:dyDescent="0.3">
      <c r="A368" s="333"/>
      <c r="B368" s="327"/>
      <c r="C368" s="328"/>
      <c r="D368" s="328"/>
      <c r="E368" s="327"/>
      <c r="F368" s="327"/>
      <c r="G368" s="327"/>
    </row>
    <row r="369" spans="1:7" s="325" customFormat="1" x14ac:dyDescent="0.3">
      <c r="A369" s="333"/>
      <c r="B369" s="327"/>
      <c r="C369" s="328"/>
      <c r="D369" s="328"/>
      <c r="E369" s="327"/>
      <c r="F369" s="327"/>
      <c r="G369" s="327"/>
    </row>
    <row r="370" spans="1:7" s="325" customFormat="1" x14ac:dyDescent="0.3">
      <c r="A370" s="333"/>
      <c r="B370" s="327"/>
      <c r="C370" s="328"/>
      <c r="D370" s="328"/>
      <c r="E370" s="327"/>
      <c r="F370" s="327"/>
      <c r="G370" s="327"/>
    </row>
    <row r="371" spans="1:7" s="325" customFormat="1" x14ac:dyDescent="0.3">
      <c r="A371" s="333"/>
      <c r="B371" s="327"/>
      <c r="C371" s="328"/>
      <c r="D371" s="328"/>
      <c r="E371" s="327"/>
      <c r="F371" s="327"/>
      <c r="G371" s="327"/>
    </row>
    <row r="372" spans="1:7" s="325" customFormat="1" x14ac:dyDescent="0.3">
      <c r="A372" s="333"/>
      <c r="B372" s="327"/>
      <c r="C372" s="328"/>
      <c r="D372" s="328"/>
      <c r="E372" s="327"/>
      <c r="F372" s="327"/>
      <c r="G372" s="327"/>
    </row>
    <row r="373" spans="1:7" s="325" customFormat="1" x14ac:dyDescent="0.3">
      <c r="A373" s="333"/>
      <c r="B373" s="327"/>
      <c r="C373" s="328"/>
      <c r="D373" s="328"/>
      <c r="E373" s="327"/>
      <c r="F373" s="327"/>
      <c r="G373" s="327"/>
    </row>
    <row r="374" spans="1:7" s="325" customFormat="1" x14ac:dyDescent="0.3">
      <c r="A374" s="333"/>
      <c r="B374" s="327"/>
      <c r="C374" s="328"/>
      <c r="D374" s="328"/>
      <c r="E374" s="327"/>
      <c r="F374" s="327"/>
      <c r="G374" s="327"/>
    </row>
    <row r="375" spans="1:7" s="325" customFormat="1" x14ac:dyDescent="0.3">
      <c r="A375" s="333"/>
      <c r="B375" s="327"/>
      <c r="C375" s="328"/>
      <c r="D375" s="328"/>
      <c r="E375" s="327"/>
      <c r="F375" s="327"/>
      <c r="G375" s="327"/>
    </row>
    <row r="376" spans="1:7" s="325" customFormat="1" x14ac:dyDescent="0.3">
      <c r="A376" s="333"/>
      <c r="B376" s="327"/>
      <c r="C376" s="328"/>
      <c r="D376" s="328"/>
      <c r="E376" s="327"/>
      <c r="F376" s="327"/>
      <c r="G376" s="327"/>
    </row>
    <row r="377" spans="1:7" s="325" customFormat="1" x14ac:dyDescent="0.3">
      <c r="A377" s="333"/>
      <c r="B377" s="327"/>
      <c r="C377" s="328"/>
      <c r="D377" s="328"/>
      <c r="E377" s="327"/>
      <c r="F377" s="327"/>
      <c r="G377" s="327"/>
    </row>
    <row r="378" spans="1:7" s="325" customFormat="1" x14ac:dyDescent="0.3">
      <c r="A378" s="333"/>
      <c r="B378" s="327"/>
      <c r="C378" s="328"/>
      <c r="D378" s="328"/>
      <c r="E378" s="327"/>
      <c r="F378" s="327"/>
      <c r="G378" s="327"/>
    </row>
    <row r="379" spans="1:7" s="325" customFormat="1" x14ac:dyDescent="0.3">
      <c r="A379" s="333"/>
      <c r="B379" s="327"/>
      <c r="C379" s="328"/>
      <c r="D379" s="328"/>
      <c r="E379" s="327"/>
      <c r="F379" s="327"/>
      <c r="G379" s="327"/>
    </row>
    <row r="380" spans="1:7" s="325" customFormat="1" x14ac:dyDescent="0.3">
      <c r="A380" s="333"/>
      <c r="B380" s="327"/>
      <c r="C380" s="328"/>
      <c r="D380" s="328"/>
      <c r="E380" s="327"/>
      <c r="F380" s="327"/>
      <c r="G380" s="327"/>
    </row>
    <row r="381" spans="1:7" s="325" customFormat="1" x14ac:dyDescent="0.3">
      <c r="A381" s="333"/>
      <c r="B381" s="327"/>
      <c r="C381" s="328"/>
      <c r="D381" s="328"/>
      <c r="E381" s="327"/>
      <c r="F381" s="327"/>
      <c r="G381" s="327"/>
    </row>
    <row r="382" spans="1:7" s="325" customFormat="1" x14ac:dyDescent="0.3">
      <c r="A382" s="333"/>
      <c r="B382" s="327"/>
      <c r="C382" s="328"/>
      <c r="D382" s="328"/>
      <c r="E382" s="327"/>
      <c r="F382" s="327"/>
      <c r="G382" s="327"/>
    </row>
    <row r="383" spans="1:7" s="325" customFormat="1" x14ac:dyDescent="0.3">
      <c r="A383" s="333"/>
      <c r="B383" s="327"/>
      <c r="C383" s="328"/>
      <c r="D383" s="328"/>
      <c r="E383" s="327"/>
      <c r="F383" s="327"/>
      <c r="G383" s="327"/>
    </row>
    <row r="384" spans="1:7" s="325" customFormat="1" x14ac:dyDescent="0.3">
      <c r="A384" s="333"/>
      <c r="B384" s="327"/>
      <c r="C384" s="328"/>
      <c r="D384" s="328"/>
      <c r="E384" s="327"/>
      <c r="F384" s="327"/>
      <c r="G384" s="327"/>
    </row>
    <row r="385" spans="1:7" s="325" customFormat="1" x14ac:dyDescent="0.3">
      <c r="A385" s="333"/>
      <c r="B385" s="327"/>
      <c r="C385" s="328"/>
      <c r="D385" s="328"/>
      <c r="E385" s="327"/>
      <c r="F385" s="327"/>
      <c r="G385" s="327"/>
    </row>
    <row r="386" spans="1:7" s="325" customFormat="1" x14ac:dyDescent="0.3">
      <c r="A386" s="333"/>
      <c r="B386" s="327"/>
      <c r="C386" s="328"/>
      <c r="D386" s="328"/>
      <c r="E386" s="327"/>
      <c r="F386" s="327"/>
      <c r="G386" s="327"/>
    </row>
    <row r="387" spans="1:7" s="325" customFormat="1" x14ac:dyDescent="0.3">
      <c r="A387" s="333"/>
      <c r="B387" s="327"/>
      <c r="C387" s="328"/>
      <c r="D387" s="328"/>
      <c r="E387" s="327"/>
      <c r="F387" s="327"/>
      <c r="G387" s="327"/>
    </row>
    <row r="388" spans="1:7" s="325" customFormat="1" x14ac:dyDescent="0.3">
      <c r="A388" s="333"/>
      <c r="B388" s="327"/>
      <c r="C388" s="328"/>
      <c r="D388" s="328"/>
      <c r="E388" s="327"/>
      <c r="F388" s="327"/>
      <c r="G388" s="327"/>
    </row>
    <row r="389" spans="1:7" s="325" customFormat="1" x14ac:dyDescent="0.3">
      <c r="A389" s="333"/>
      <c r="B389" s="327"/>
      <c r="C389" s="328"/>
      <c r="D389" s="328"/>
      <c r="E389" s="327"/>
      <c r="F389" s="327"/>
      <c r="G389" s="327"/>
    </row>
    <row r="390" spans="1:7" s="325" customFormat="1" x14ac:dyDescent="0.3">
      <c r="A390" s="333"/>
      <c r="B390" s="327"/>
      <c r="C390" s="328"/>
      <c r="D390" s="328"/>
      <c r="E390" s="327"/>
      <c r="F390" s="327"/>
      <c r="G390" s="327"/>
    </row>
    <row r="391" spans="1:7" s="325" customFormat="1" x14ac:dyDescent="0.3">
      <c r="A391" s="333"/>
      <c r="B391" s="327"/>
      <c r="C391" s="328"/>
      <c r="D391" s="328"/>
      <c r="E391" s="327"/>
      <c r="F391" s="327"/>
      <c r="G391" s="327"/>
    </row>
    <row r="392" spans="1:7" s="325" customFormat="1" x14ac:dyDescent="0.3">
      <c r="A392" s="333"/>
      <c r="B392" s="327"/>
      <c r="C392" s="328"/>
      <c r="D392" s="328"/>
      <c r="E392" s="327"/>
      <c r="F392" s="327"/>
      <c r="G392" s="327"/>
    </row>
    <row r="393" spans="1:7" s="325" customFormat="1" x14ac:dyDescent="0.3">
      <c r="A393" s="333"/>
      <c r="B393" s="327"/>
      <c r="C393" s="328"/>
      <c r="D393" s="328"/>
      <c r="E393" s="327"/>
      <c r="F393" s="327"/>
      <c r="G393" s="327"/>
    </row>
    <row r="394" spans="1:7" s="325" customFormat="1" x14ac:dyDescent="0.3">
      <c r="A394" s="333"/>
      <c r="B394" s="327"/>
      <c r="C394" s="328"/>
      <c r="D394" s="328"/>
      <c r="E394" s="327"/>
      <c r="F394" s="327"/>
      <c r="G394" s="327"/>
    </row>
    <row r="395" spans="1:7" s="325" customFormat="1" x14ac:dyDescent="0.3">
      <c r="A395" s="333"/>
      <c r="B395" s="327"/>
      <c r="C395" s="328"/>
      <c r="D395" s="328"/>
      <c r="E395" s="327"/>
      <c r="F395" s="327"/>
      <c r="G395" s="327"/>
    </row>
    <row r="396" spans="1:7" s="325" customFormat="1" x14ac:dyDescent="0.3">
      <c r="A396" s="333"/>
      <c r="B396" s="327"/>
      <c r="C396" s="328"/>
      <c r="D396" s="328"/>
      <c r="E396" s="327"/>
      <c r="F396" s="327"/>
      <c r="G396" s="327"/>
    </row>
    <row r="397" spans="1:7" s="325" customFormat="1" x14ac:dyDescent="0.3">
      <c r="A397" s="333"/>
      <c r="B397" s="327"/>
      <c r="C397" s="328"/>
      <c r="D397" s="328"/>
      <c r="E397" s="327"/>
      <c r="F397" s="327"/>
      <c r="G397" s="327"/>
    </row>
    <row r="398" spans="1:7" s="325" customFormat="1" x14ac:dyDescent="0.3">
      <c r="A398" s="333"/>
      <c r="B398" s="327"/>
      <c r="C398" s="328"/>
      <c r="D398" s="328"/>
      <c r="E398" s="327"/>
      <c r="F398" s="327"/>
      <c r="G398" s="327"/>
    </row>
    <row r="399" spans="1:7" s="325" customFormat="1" x14ac:dyDescent="0.3">
      <c r="A399" s="333"/>
      <c r="B399" s="327"/>
      <c r="C399" s="328"/>
      <c r="D399" s="328"/>
      <c r="E399" s="327"/>
      <c r="F399" s="327"/>
      <c r="G399" s="327"/>
    </row>
    <row r="400" spans="1:7" s="325" customFormat="1" x14ac:dyDescent="0.3">
      <c r="A400" s="333"/>
      <c r="B400" s="327"/>
      <c r="C400" s="328"/>
      <c r="D400" s="328"/>
      <c r="E400" s="327"/>
      <c r="F400" s="327"/>
      <c r="G400" s="327"/>
    </row>
    <row r="401" spans="1:7" s="325" customFormat="1" x14ac:dyDescent="0.3">
      <c r="A401" s="333"/>
      <c r="B401" s="327"/>
      <c r="C401" s="328"/>
      <c r="D401" s="328"/>
      <c r="E401" s="327"/>
      <c r="F401" s="327"/>
      <c r="G401" s="327"/>
    </row>
    <row r="402" spans="1:7" s="325" customFormat="1" x14ac:dyDescent="0.3">
      <c r="A402" s="333"/>
      <c r="B402" s="327"/>
      <c r="C402" s="328"/>
      <c r="D402" s="328"/>
      <c r="E402" s="327"/>
      <c r="F402" s="327"/>
      <c r="G402" s="327"/>
    </row>
    <row r="403" spans="1:7" s="325" customFormat="1" x14ac:dyDescent="0.3">
      <c r="A403" s="333"/>
      <c r="B403" s="327"/>
      <c r="C403" s="328"/>
      <c r="D403" s="328"/>
      <c r="E403" s="327"/>
      <c r="F403" s="327"/>
      <c r="G403" s="327"/>
    </row>
    <row r="404" spans="1:7" s="325" customFormat="1" x14ac:dyDescent="0.3">
      <c r="A404" s="333"/>
      <c r="B404" s="327"/>
      <c r="C404" s="328"/>
      <c r="D404" s="328"/>
      <c r="E404" s="327"/>
      <c r="F404" s="327"/>
      <c r="G404" s="327"/>
    </row>
    <row r="405" spans="1:7" s="325" customFormat="1" x14ac:dyDescent="0.3">
      <c r="A405" s="333"/>
      <c r="B405" s="327"/>
      <c r="C405" s="328"/>
      <c r="D405" s="328"/>
      <c r="E405" s="327"/>
      <c r="F405" s="327"/>
      <c r="G405" s="327"/>
    </row>
    <row r="406" spans="1:7" s="325" customFormat="1" x14ac:dyDescent="0.3">
      <c r="A406" s="333"/>
      <c r="B406" s="327"/>
      <c r="C406" s="328"/>
      <c r="D406" s="328"/>
      <c r="E406" s="327"/>
      <c r="F406" s="327"/>
      <c r="G406" s="327"/>
    </row>
    <row r="407" spans="1:7" s="325" customFormat="1" x14ac:dyDescent="0.3">
      <c r="A407" s="333"/>
      <c r="B407" s="327"/>
      <c r="C407" s="328"/>
      <c r="D407" s="328"/>
      <c r="E407" s="327"/>
      <c r="F407" s="327"/>
      <c r="G407" s="327"/>
    </row>
    <row r="408" spans="1:7" s="325" customFormat="1" x14ac:dyDescent="0.3">
      <c r="A408" s="333"/>
      <c r="B408" s="327"/>
      <c r="C408" s="328"/>
      <c r="D408" s="328"/>
      <c r="E408" s="327"/>
      <c r="F408" s="327"/>
      <c r="G408" s="327"/>
    </row>
    <row r="409" spans="1:7" s="325" customFormat="1" x14ac:dyDescent="0.3">
      <c r="A409" s="333"/>
      <c r="B409" s="327"/>
      <c r="C409" s="328"/>
      <c r="D409" s="328"/>
      <c r="E409" s="327"/>
      <c r="F409" s="327"/>
      <c r="G409" s="327"/>
    </row>
    <row r="410" spans="1:7" s="325" customFormat="1" x14ac:dyDescent="0.3">
      <c r="A410" s="333"/>
      <c r="B410" s="327"/>
      <c r="C410" s="328"/>
      <c r="D410" s="328"/>
      <c r="E410" s="327"/>
      <c r="F410" s="327"/>
      <c r="G410" s="327"/>
    </row>
    <row r="411" spans="1:7" s="325" customFormat="1" x14ac:dyDescent="0.3">
      <c r="A411" s="333"/>
      <c r="B411" s="327"/>
      <c r="C411" s="328"/>
      <c r="D411" s="328"/>
      <c r="E411" s="327"/>
      <c r="F411" s="327"/>
      <c r="G411" s="327"/>
    </row>
    <row r="412" spans="1:7" s="325" customFormat="1" x14ac:dyDescent="0.3">
      <c r="A412" s="333"/>
      <c r="B412" s="327"/>
      <c r="C412" s="328"/>
      <c r="D412" s="328"/>
      <c r="E412" s="327"/>
      <c r="F412" s="327"/>
      <c r="G412" s="327"/>
    </row>
    <row r="413" spans="1:7" s="325" customFormat="1" x14ac:dyDescent="0.3">
      <c r="A413" s="333"/>
      <c r="B413" s="327"/>
      <c r="C413" s="328"/>
      <c r="D413" s="328"/>
      <c r="E413" s="327"/>
      <c r="F413" s="327"/>
      <c r="G413" s="327"/>
    </row>
    <row r="414" spans="1:7" s="325" customFormat="1" x14ac:dyDescent="0.3">
      <c r="A414" s="333"/>
      <c r="B414" s="327"/>
      <c r="C414" s="328"/>
      <c r="D414" s="328"/>
      <c r="E414" s="327"/>
      <c r="F414" s="327"/>
      <c r="G414" s="327"/>
    </row>
    <row r="415" spans="1:7" s="325" customFormat="1" x14ac:dyDescent="0.3">
      <c r="A415" s="333"/>
      <c r="B415" s="327"/>
      <c r="C415" s="328"/>
      <c r="D415" s="328"/>
      <c r="E415" s="327"/>
      <c r="F415" s="327"/>
      <c r="G415" s="327"/>
    </row>
    <row r="416" spans="1:7" s="325" customFormat="1" x14ac:dyDescent="0.3">
      <c r="A416" s="333"/>
      <c r="B416" s="327"/>
      <c r="C416" s="328"/>
      <c r="D416" s="328"/>
      <c r="E416" s="327"/>
      <c r="F416" s="327"/>
      <c r="G416" s="327"/>
    </row>
    <row r="417" spans="1:7" s="325" customFormat="1" x14ac:dyDescent="0.3">
      <c r="A417" s="333"/>
      <c r="B417" s="327"/>
      <c r="C417" s="328"/>
      <c r="D417" s="328"/>
      <c r="E417" s="327"/>
      <c r="F417" s="327"/>
      <c r="G417" s="327"/>
    </row>
    <row r="418" spans="1:7" s="325" customFormat="1" x14ac:dyDescent="0.3">
      <c r="A418" s="333"/>
      <c r="B418" s="327"/>
      <c r="C418" s="328"/>
      <c r="D418" s="328"/>
      <c r="E418" s="327"/>
      <c r="F418" s="327"/>
      <c r="G418" s="327"/>
    </row>
    <row r="419" spans="1:7" s="325" customFormat="1" x14ac:dyDescent="0.3">
      <c r="A419" s="333"/>
      <c r="B419" s="327"/>
      <c r="C419" s="328"/>
      <c r="D419" s="328"/>
      <c r="E419" s="327"/>
      <c r="F419" s="327"/>
      <c r="G419" s="327"/>
    </row>
    <row r="420" spans="1:7" s="325" customFormat="1" x14ac:dyDescent="0.3">
      <c r="A420" s="333"/>
      <c r="B420" s="327"/>
      <c r="C420" s="328"/>
      <c r="D420" s="328"/>
      <c r="E420" s="327"/>
      <c r="F420" s="327"/>
      <c r="G420" s="327"/>
    </row>
    <row r="421" spans="1:7" s="325" customFormat="1" x14ac:dyDescent="0.3">
      <c r="A421" s="333"/>
      <c r="B421" s="327"/>
      <c r="C421" s="328"/>
      <c r="D421" s="328"/>
      <c r="E421" s="327"/>
      <c r="F421" s="327"/>
      <c r="G421" s="327"/>
    </row>
    <row r="422" spans="1:7" s="325" customFormat="1" x14ac:dyDescent="0.3">
      <c r="A422" s="333"/>
      <c r="B422" s="327"/>
      <c r="C422" s="328"/>
      <c r="D422" s="328"/>
      <c r="E422" s="327"/>
      <c r="F422" s="327"/>
      <c r="G422" s="327"/>
    </row>
    <row r="423" spans="1:7" s="325" customFormat="1" x14ac:dyDescent="0.3">
      <c r="A423" s="333"/>
      <c r="B423" s="327"/>
      <c r="C423" s="328"/>
      <c r="D423" s="328"/>
      <c r="E423" s="327"/>
      <c r="F423" s="327"/>
      <c r="G423" s="327"/>
    </row>
    <row r="424" spans="1:7" s="325" customFormat="1" x14ac:dyDescent="0.3">
      <c r="A424" s="333"/>
      <c r="B424" s="327"/>
      <c r="C424" s="328"/>
      <c r="D424" s="328"/>
      <c r="E424" s="327"/>
      <c r="F424" s="327"/>
      <c r="G424" s="327"/>
    </row>
    <row r="425" spans="1:7" s="325" customFormat="1" x14ac:dyDescent="0.3">
      <c r="A425" s="333"/>
      <c r="B425" s="327"/>
      <c r="C425" s="328"/>
      <c r="D425" s="328"/>
      <c r="E425" s="327"/>
      <c r="F425" s="327"/>
      <c r="G425" s="327"/>
    </row>
    <row r="426" spans="1:7" s="325" customFormat="1" x14ac:dyDescent="0.3">
      <c r="A426" s="333"/>
      <c r="B426" s="327"/>
      <c r="C426" s="328"/>
      <c r="D426" s="328"/>
      <c r="E426" s="327"/>
      <c r="F426" s="327"/>
      <c r="G426" s="327"/>
    </row>
    <row r="427" spans="1:7" s="325" customFormat="1" x14ac:dyDescent="0.3">
      <c r="A427" s="333"/>
      <c r="B427" s="327"/>
      <c r="C427" s="328"/>
      <c r="D427" s="328"/>
      <c r="E427" s="327"/>
      <c r="F427" s="327"/>
      <c r="G427" s="327"/>
    </row>
    <row r="428" spans="1:7" s="325" customFormat="1" x14ac:dyDescent="0.3">
      <c r="A428" s="333"/>
      <c r="B428" s="327"/>
      <c r="C428" s="328"/>
      <c r="D428" s="328"/>
      <c r="E428" s="327"/>
      <c r="F428" s="327"/>
      <c r="G428" s="327"/>
    </row>
    <row r="429" spans="1:7" s="325" customFormat="1" x14ac:dyDescent="0.3">
      <c r="A429" s="333"/>
      <c r="B429" s="327"/>
      <c r="C429" s="328"/>
      <c r="D429" s="328"/>
      <c r="E429" s="327"/>
      <c r="F429" s="327"/>
      <c r="G429" s="327"/>
    </row>
    <row r="430" spans="1:7" s="325" customFormat="1" x14ac:dyDescent="0.3">
      <c r="A430" s="333"/>
      <c r="B430" s="327"/>
      <c r="C430" s="328"/>
      <c r="D430" s="328"/>
      <c r="E430" s="327"/>
      <c r="F430" s="327"/>
      <c r="G430" s="327"/>
    </row>
    <row r="431" spans="1:7" s="325" customFormat="1" x14ac:dyDescent="0.3">
      <c r="A431" s="333"/>
      <c r="B431" s="327"/>
      <c r="C431" s="328"/>
      <c r="D431" s="328"/>
      <c r="E431" s="327"/>
      <c r="F431" s="327"/>
      <c r="G431" s="327"/>
    </row>
    <row r="432" spans="1:7" s="325" customFormat="1" x14ac:dyDescent="0.3">
      <c r="A432" s="333"/>
      <c r="B432" s="327"/>
      <c r="C432" s="328"/>
      <c r="D432" s="328"/>
      <c r="E432" s="327"/>
      <c r="F432" s="327"/>
      <c r="G432" s="327"/>
    </row>
    <row r="433" spans="1:7" s="325" customFormat="1" x14ac:dyDescent="0.3">
      <c r="A433" s="333"/>
      <c r="B433" s="327"/>
      <c r="C433" s="328"/>
      <c r="D433" s="328"/>
      <c r="E433" s="327"/>
      <c r="F433" s="327"/>
      <c r="G433" s="327"/>
    </row>
    <row r="434" spans="1:7" s="325" customFormat="1" x14ac:dyDescent="0.3">
      <c r="A434" s="333"/>
      <c r="B434" s="327"/>
      <c r="C434" s="328"/>
      <c r="D434" s="328"/>
      <c r="E434" s="327"/>
      <c r="F434" s="327"/>
      <c r="G434" s="327"/>
    </row>
    <row r="435" spans="1:7" s="325" customFormat="1" x14ac:dyDescent="0.3">
      <c r="A435" s="333"/>
      <c r="B435" s="327"/>
      <c r="C435" s="328"/>
      <c r="D435" s="328"/>
      <c r="E435" s="327"/>
      <c r="F435" s="327"/>
      <c r="G435" s="327"/>
    </row>
    <row r="436" spans="1:7" s="325" customFormat="1" x14ac:dyDescent="0.3">
      <c r="A436" s="333"/>
      <c r="B436" s="327"/>
      <c r="C436" s="328"/>
      <c r="D436" s="328"/>
      <c r="E436" s="327"/>
      <c r="F436" s="327"/>
      <c r="G436" s="327"/>
    </row>
    <row r="437" spans="1:7" s="325" customFormat="1" x14ac:dyDescent="0.3">
      <c r="A437" s="333"/>
      <c r="B437" s="327"/>
      <c r="C437" s="328"/>
      <c r="D437" s="328"/>
      <c r="E437" s="327"/>
      <c r="F437" s="327"/>
      <c r="G437" s="327"/>
    </row>
    <row r="438" spans="1:7" s="325" customFormat="1" x14ac:dyDescent="0.3">
      <c r="A438" s="333"/>
      <c r="B438" s="327"/>
      <c r="C438" s="328"/>
      <c r="D438" s="328"/>
      <c r="E438" s="327"/>
      <c r="F438" s="327"/>
      <c r="G438" s="327"/>
    </row>
    <row r="439" spans="1:7" s="325" customFormat="1" x14ac:dyDescent="0.3">
      <c r="A439" s="333"/>
      <c r="B439" s="327"/>
      <c r="C439" s="328"/>
      <c r="D439" s="328"/>
      <c r="E439" s="327"/>
      <c r="F439" s="327"/>
      <c r="G439" s="327"/>
    </row>
    <row r="440" spans="1:7" s="325" customFormat="1" x14ac:dyDescent="0.3">
      <c r="A440" s="333"/>
      <c r="B440" s="327"/>
      <c r="C440" s="328"/>
      <c r="D440" s="328"/>
      <c r="E440" s="327"/>
      <c r="F440" s="327"/>
      <c r="G440" s="327"/>
    </row>
    <row r="441" spans="1:7" s="325" customFormat="1" x14ac:dyDescent="0.3">
      <c r="A441" s="333"/>
      <c r="B441" s="327"/>
      <c r="C441" s="328"/>
      <c r="D441" s="328"/>
      <c r="E441" s="327"/>
      <c r="F441" s="327"/>
      <c r="G441" s="327"/>
    </row>
    <row r="442" spans="1:7" s="325" customFormat="1" x14ac:dyDescent="0.3">
      <c r="A442" s="333"/>
      <c r="B442" s="327"/>
      <c r="C442" s="328"/>
      <c r="D442" s="328"/>
      <c r="E442" s="327"/>
      <c r="F442" s="327"/>
      <c r="G442" s="327"/>
    </row>
    <row r="443" spans="1:7" s="325" customFormat="1" x14ac:dyDescent="0.3">
      <c r="A443" s="333"/>
      <c r="B443" s="327"/>
      <c r="C443" s="328"/>
      <c r="D443" s="328"/>
      <c r="E443" s="327"/>
      <c r="F443" s="327"/>
      <c r="G443" s="327"/>
    </row>
    <row r="444" spans="1:7" s="325" customFormat="1" x14ac:dyDescent="0.3">
      <c r="A444" s="333"/>
      <c r="B444" s="327"/>
      <c r="C444" s="328"/>
      <c r="D444" s="328"/>
      <c r="E444" s="327"/>
      <c r="F444" s="327"/>
      <c r="G444" s="327"/>
    </row>
    <row r="445" spans="1:7" s="325" customFormat="1" x14ac:dyDescent="0.3">
      <c r="A445" s="333"/>
      <c r="B445" s="327"/>
      <c r="C445" s="328"/>
      <c r="D445" s="328"/>
      <c r="E445" s="327"/>
      <c r="F445" s="327"/>
      <c r="G445" s="327"/>
    </row>
    <row r="446" spans="1:7" s="325" customFormat="1" x14ac:dyDescent="0.3">
      <c r="A446" s="333"/>
      <c r="B446" s="327"/>
      <c r="C446" s="328"/>
      <c r="D446" s="328"/>
      <c r="E446" s="327"/>
      <c r="F446" s="327"/>
      <c r="G446" s="327"/>
    </row>
    <row r="447" spans="1:7" s="325" customFormat="1" x14ac:dyDescent="0.3">
      <c r="A447" s="333"/>
      <c r="B447" s="327"/>
      <c r="C447" s="328"/>
      <c r="D447" s="328"/>
      <c r="E447" s="327"/>
      <c r="F447" s="327"/>
      <c r="G447" s="327"/>
    </row>
  </sheetData>
  <autoFilter ref="B1:G61" xr:uid="{00000000-0001-0000-0000-000000000000}"/>
  <phoneticPr fontId="55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C0091D-E0BB-4222-B190-F7602C32DCE0}">
  <dimension ref="A1:H159"/>
  <sheetViews>
    <sheetView tabSelected="1" workbookViewId="0">
      <selection activeCell="G6" sqref="G6"/>
    </sheetView>
  </sheetViews>
  <sheetFormatPr defaultRowHeight="14.4" x14ac:dyDescent="0.3"/>
  <cols>
    <col min="1" max="2" width="5.6640625" style="321" customWidth="1"/>
    <col min="3" max="3" width="16.33203125" style="321" bestFit="1" customWidth="1"/>
    <col min="4" max="4" width="4.5546875" style="320" bestFit="1" customWidth="1"/>
    <col min="5" max="6" width="24.6640625" style="319" customWidth="1"/>
    <col min="7" max="7" width="38.109375" style="319" customWidth="1"/>
    <col min="8" max="8" width="3.5546875" style="611" bestFit="1" customWidth="1"/>
    <col min="9" max="253" width="8.88671875" style="318"/>
    <col min="254" max="255" width="5.6640625" style="318" customWidth="1"/>
    <col min="256" max="256" width="10" style="318" bestFit="1" customWidth="1"/>
    <col min="257" max="257" width="4.33203125" style="318" customWidth="1"/>
    <col min="258" max="259" width="24.6640625" style="318" customWidth="1"/>
    <col min="260" max="260" width="38.109375" style="318" customWidth="1"/>
    <col min="261" max="509" width="8.88671875" style="318"/>
    <col min="510" max="511" width="5.6640625" style="318" customWidth="1"/>
    <col min="512" max="512" width="10" style="318" bestFit="1" customWidth="1"/>
    <col min="513" max="513" width="4.33203125" style="318" customWidth="1"/>
    <col min="514" max="515" width="24.6640625" style="318" customWidth="1"/>
    <col min="516" max="516" width="38.109375" style="318" customWidth="1"/>
    <col min="517" max="765" width="8.88671875" style="318"/>
    <col min="766" max="767" width="5.6640625" style="318" customWidth="1"/>
    <col min="768" max="768" width="10" style="318" bestFit="1" customWidth="1"/>
    <col min="769" max="769" width="4.33203125" style="318" customWidth="1"/>
    <col min="770" max="771" width="24.6640625" style="318" customWidth="1"/>
    <col min="772" max="772" width="38.109375" style="318" customWidth="1"/>
    <col min="773" max="1021" width="8.88671875" style="318"/>
    <col min="1022" max="1023" width="5.6640625" style="318" customWidth="1"/>
    <col min="1024" max="1024" width="10" style="318" bestFit="1" customWidth="1"/>
    <col min="1025" max="1025" width="4.33203125" style="318" customWidth="1"/>
    <col min="1026" max="1027" width="24.6640625" style="318" customWidth="1"/>
    <col min="1028" max="1028" width="38.109375" style="318" customWidth="1"/>
    <col min="1029" max="1277" width="8.88671875" style="318"/>
    <col min="1278" max="1279" width="5.6640625" style="318" customWidth="1"/>
    <col min="1280" max="1280" width="10" style="318" bestFit="1" customWidth="1"/>
    <col min="1281" max="1281" width="4.33203125" style="318" customWidth="1"/>
    <col min="1282" max="1283" width="24.6640625" style="318" customWidth="1"/>
    <col min="1284" max="1284" width="38.109375" style="318" customWidth="1"/>
    <col min="1285" max="1533" width="8.88671875" style="318"/>
    <col min="1534" max="1535" width="5.6640625" style="318" customWidth="1"/>
    <col min="1536" max="1536" width="10" style="318" bestFit="1" customWidth="1"/>
    <col min="1537" max="1537" width="4.33203125" style="318" customWidth="1"/>
    <col min="1538" max="1539" width="24.6640625" style="318" customWidth="1"/>
    <col min="1540" max="1540" width="38.109375" style="318" customWidth="1"/>
    <col min="1541" max="1789" width="8.88671875" style="318"/>
    <col min="1790" max="1791" width="5.6640625" style="318" customWidth="1"/>
    <col min="1792" max="1792" width="10" style="318" bestFit="1" customWidth="1"/>
    <col min="1793" max="1793" width="4.33203125" style="318" customWidth="1"/>
    <col min="1794" max="1795" width="24.6640625" style="318" customWidth="1"/>
    <col min="1796" max="1796" width="38.109375" style="318" customWidth="1"/>
    <col min="1797" max="2045" width="8.88671875" style="318"/>
    <col min="2046" max="2047" width="5.6640625" style="318" customWidth="1"/>
    <col min="2048" max="2048" width="10" style="318" bestFit="1" customWidth="1"/>
    <col min="2049" max="2049" width="4.33203125" style="318" customWidth="1"/>
    <col min="2050" max="2051" width="24.6640625" style="318" customWidth="1"/>
    <col min="2052" max="2052" width="38.109375" style="318" customWidth="1"/>
    <col min="2053" max="2301" width="8.88671875" style="318"/>
    <col min="2302" max="2303" width="5.6640625" style="318" customWidth="1"/>
    <col min="2304" max="2304" width="10" style="318" bestFit="1" customWidth="1"/>
    <col min="2305" max="2305" width="4.33203125" style="318" customWidth="1"/>
    <col min="2306" max="2307" width="24.6640625" style="318" customWidth="1"/>
    <col min="2308" max="2308" width="38.109375" style="318" customWidth="1"/>
    <col min="2309" max="2557" width="8.88671875" style="318"/>
    <col min="2558" max="2559" width="5.6640625" style="318" customWidth="1"/>
    <col min="2560" max="2560" width="10" style="318" bestFit="1" customWidth="1"/>
    <col min="2561" max="2561" width="4.33203125" style="318" customWidth="1"/>
    <col min="2562" max="2563" width="24.6640625" style="318" customWidth="1"/>
    <col min="2564" max="2564" width="38.109375" style="318" customWidth="1"/>
    <col min="2565" max="2813" width="8.88671875" style="318"/>
    <col min="2814" max="2815" width="5.6640625" style="318" customWidth="1"/>
    <col min="2816" max="2816" width="10" style="318" bestFit="1" customWidth="1"/>
    <col min="2817" max="2817" width="4.33203125" style="318" customWidth="1"/>
    <col min="2818" max="2819" width="24.6640625" style="318" customWidth="1"/>
    <col min="2820" max="2820" width="38.109375" style="318" customWidth="1"/>
    <col min="2821" max="3069" width="8.88671875" style="318"/>
    <col min="3070" max="3071" width="5.6640625" style="318" customWidth="1"/>
    <col min="3072" max="3072" width="10" style="318" bestFit="1" customWidth="1"/>
    <col min="3073" max="3073" width="4.33203125" style="318" customWidth="1"/>
    <col min="3074" max="3075" width="24.6640625" style="318" customWidth="1"/>
    <col min="3076" max="3076" width="38.109375" style="318" customWidth="1"/>
    <col min="3077" max="3325" width="8.88671875" style="318"/>
    <col min="3326" max="3327" width="5.6640625" style="318" customWidth="1"/>
    <col min="3328" max="3328" width="10" style="318" bestFit="1" customWidth="1"/>
    <col min="3329" max="3329" width="4.33203125" style="318" customWidth="1"/>
    <col min="3330" max="3331" width="24.6640625" style="318" customWidth="1"/>
    <col min="3332" max="3332" width="38.109375" style="318" customWidth="1"/>
    <col min="3333" max="3581" width="8.88671875" style="318"/>
    <col min="3582" max="3583" width="5.6640625" style="318" customWidth="1"/>
    <col min="3584" max="3584" width="10" style="318" bestFit="1" customWidth="1"/>
    <col min="3585" max="3585" width="4.33203125" style="318" customWidth="1"/>
    <col min="3586" max="3587" width="24.6640625" style="318" customWidth="1"/>
    <col min="3588" max="3588" width="38.109375" style="318" customWidth="1"/>
    <col min="3589" max="3837" width="8.88671875" style="318"/>
    <col min="3838" max="3839" width="5.6640625" style="318" customWidth="1"/>
    <col min="3840" max="3840" width="10" style="318" bestFit="1" customWidth="1"/>
    <col min="3841" max="3841" width="4.33203125" style="318" customWidth="1"/>
    <col min="3842" max="3843" width="24.6640625" style="318" customWidth="1"/>
    <col min="3844" max="3844" width="38.109375" style="318" customWidth="1"/>
    <col min="3845" max="4093" width="8.88671875" style="318"/>
    <col min="4094" max="4095" width="5.6640625" style="318" customWidth="1"/>
    <col min="4096" max="4096" width="10" style="318" bestFit="1" customWidth="1"/>
    <col min="4097" max="4097" width="4.33203125" style="318" customWidth="1"/>
    <col min="4098" max="4099" width="24.6640625" style="318" customWidth="1"/>
    <col min="4100" max="4100" width="38.109375" style="318" customWidth="1"/>
    <col min="4101" max="4349" width="8.88671875" style="318"/>
    <col min="4350" max="4351" width="5.6640625" style="318" customWidth="1"/>
    <col min="4352" max="4352" width="10" style="318" bestFit="1" customWidth="1"/>
    <col min="4353" max="4353" width="4.33203125" style="318" customWidth="1"/>
    <col min="4354" max="4355" width="24.6640625" style="318" customWidth="1"/>
    <col min="4356" max="4356" width="38.109375" style="318" customWidth="1"/>
    <col min="4357" max="4605" width="8.88671875" style="318"/>
    <col min="4606" max="4607" width="5.6640625" style="318" customWidth="1"/>
    <col min="4608" max="4608" width="10" style="318" bestFit="1" customWidth="1"/>
    <col min="4609" max="4609" width="4.33203125" style="318" customWidth="1"/>
    <col min="4610" max="4611" width="24.6640625" style="318" customWidth="1"/>
    <col min="4612" max="4612" width="38.109375" style="318" customWidth="1"/>
    <col min="4613" max="4861" width="8.88671875" style="318"/>
    <col min="4862" max="4863" width="5.6640625" style="318" customWidth="1"/>
    <col min="4864" max="4864" width="10" style="318" bestFit="1" customWidth="1"/>
    <col min="4865" max="4865" width="4.33203125" style="318" customWidth="1"/>
    <col min="4866" max="4867" width="24.6640625" style="318" customWidth="1"/>
    <col min="4868" max="4868" width="38.109375" style="318" customWidth="1"/>
    <col min="4869" max="5117" width="8.88671875" style="318"/>
    <col min="5118" max="5119" width="5.6640625" style="318" customWidth="1"/>
    <col min="5120" max="5120" width="10" style="318" bestFit="1" customWidth="1"/>
    <col min="5121" max="5121" width="4.33203125" style="318" customWidth="1"/>
    <col min="5122" max="5123" width="24.6640625" style="318" customWidth="1"/>
    <col min="5124" max="5124" width="38.109375" style="318" customWidth="1"/>
    <col min="5125" max="5373" width="8.88671875" style="318"/>
    <col min="5374" max="5375" width="5.6640625" style="318" customWidth="1"/>
    <col min="5376" max="5376" width="10" style="318" bestFit="1" customWidth="1"/>
    <col min="5377" max="5377" width="4.33203125" style="318" customWidth="1"/>
    <col min="5378" max="5379" width="24.6640625" style="318" customWidth="1"/>
    <col min="5380" max="5380" width="38.109375" style="318" customWidth="1"/>
    <col min="5381" max="5629" width="8.88671875" style="318"/>
    <col min="5630" max="5631" width="5.6640625" style="318" customWidth="1"/>
    <col min="5632" max="5632" width="10" style="318" bestFit="1" customWidth="1"/>
    <col min="5633" max="5633" width="4.33203125" style="318" customWidth="1"/>
    <col min="5634" max="5635" width="24.6640625" style="318" customWidth="1"/>
    <col min="5636" max="5636" width="38.109375" style="318" customWidth="1"/>
    <col min="5637" max="5885" width="8.88671875" style="318"/>
    <col min="5886" max="5887" width="5.6640625" style="318" customWidth="1"/>
    <col min="5888" max="5888" width="10" style="318" bestFit="1" customWidth="1"/>
    <col min="5889" max="5889" width="4.33203125" style="318" customWidth="1"/>
    <col min="5890" max="5891" width="24.6640625" style="318" customWidth="1"/>
    <col min="5892" max="5892" width="38.109375" style="318" customWidth="1"/>
    <col min="5893" max="6141" width="8.88671875" style="318"/>
    <col min="6142" max="6143" width="5.6640625" style="318" customWidth="1"/>
    <col min="6144" max="6144" width="10" style="318" bestFit="1" customWidth="1"/>
    <col min="6145" max="6145" width="4.33203125" style="318" customWidth="1"/>
    <col min="6146" max="6147" width="24.6640625" style="318" customWidth="1"/>
    <col min="6148" max="6148" width="38.109375" style="318" customWidth="1"/>
    <col min="6149" max="6397" width="8.88671875" style="318"/>
    <col min="6398" max="6399" width="5.6640625" style="318" customWidth="1"/>
    <col min="6400" max="6400" width="10" style="318" bestFit="1" customWidth="1"/>
    <col min="6401" max="6401" width="4.33203125" style="318" customWidth="1"/>
    <col min="6402" max="6403" width="24.6640625" style="318" customWidth="1"/>
    <col min="6404" max="6404" width="38.109375" style="318" customWidth="1"/>
    <col min="6405" max="6653" width="8.88671875" style="318"/>
    <col min="6654" max="6655" width="5.6640625" style="318" customWidth="1"/>
    <col min="6656" max="6656" width="10" style="318" bestFit="1" customWidth="1"/>
    <col min="6657" max="6657" width="4.33203125" style="318" customWidth="1"/>
    <col min="6658" max="6659" width="24.6640625" style="318" customWidth="1"/>
    <col min="6660" max="6660" width="38.109375" style="318" customWidth="1"/>
    <col min="6661" max="6909" width="8.88671875" style="318"/>
    <col min="6910" max="6911" width="5.6640625" style="318" customWidth="1"/>
    <col min="6912" max="6912" width="10" style="318" bestFit="1" customWidth="1"/>
    <col min="6913" max="6913" width="4.33203125" style="318" customWidth="1"/>
    <col min="6914" max="6915" width="24.6640625" style="318" customWidth="1"/>
    <col min="6916" max="6916" width="38.109375" style="318" customWidth="1"/>
    <col min="6917" max="7165" width="8.88671875" style="318"/>
    <col min="7166" max="7167" width="5.6640625" style="318" customWidth="1"/>
    <col min="7168" max="7168" width="10" style="318" bestFit="1" customWidth="1"/>
    <col min="7169" max="7169" width="4.33203125" style="318" customWidth="1"/>
    <col min="7170" max="7171" width="24.6640625" style="318" customWidth="1"/>
    <col min="7172" max="7172" width="38.109375" style="318" customWidth="1"/>
    <col min="7173" max="7421" width="8.88671875" style="318"/>
    <col min="7422" max="7423" width="5.6640625" style="318" customWidth="1"/>
    <col min="7424" max="7424" width="10" style="318" bestFit="1" customWidth="1"/>
    <col min="7425" max="7425" width="4.33203125" style="318" customWidth="1"/>
    <col min="7426" max="7427" width="24.6640625" style="318" customWidth="1"/>
    <col min="7428" max="7428" width="38.109375" style="318" customWidth="1"/>
    <col min="7429" max="7677" width="8.88671875" style="318"/>
    <col min="7678" max="7679" width="5.6640625" style="318" customWidth="1"/>
    <col min="7680" max="7680" width="10" style="318" bestFit="1" customWidth="1"/>
    <col min="7681" max="7681" width="4.33203125" style="318" customWidth="1"/>
    <col min="7682" max="7683" width="24.6640625" style="318" customWidth="1"/>
    <col min="7684" max="7684" width="38.109375" style="318" customWidth="1"/>
    <col min="7685" max="7933" width="8.88671875" style="318"/>
    <col min="7934" max="7935" width="5.6640625" style="318" customWidth="1"/>
    <col min="7936" max="7936" width="10" style="318" bestFit="1" customWidth="1"/>
    <col min="7937" max="7937" width="4.33203125" style="318" customWidth="1"/>
    <col min="7938" max="7939" width="24.6640625" style="318" customWidth="1"/>
    <col min="7940" max="7940" width="38.109375" style="318" customWidth="1"/>
    <col min="7941" max="8189" width="8.88671875" style="318"/>
    <col min="8190" max="8191" width="5.6640625" style="318" customWidth="1"/>
    <col min="8192" max="8192" width="10" style="318" bestFit="1" customWidth="1"/>
    <col min="8193" max="8193" width="4.33203125" style="318" customWidth="1"/>
    <col min="8194" max="8195" width="24.6640625" style="318" customWidth="1"/>
    <col min="8196" max="8196" width="38.109375" style="318" customWidth="1"/>
    <col min="8197" max="8445" width="8.88671875" style="318"/>
    <col min="8446" max="8447" width="5.6640625" style="318" customWidth="1"/>
    <col min="8448" max="8448" width="10" style="318" bestFit="1" customWidth="1"/>
    <col min="8449" max="8449" width="4.33203125" style="318" customWidth="1"/>
    <col min="8450" max="8451" width="24.6640625" style="318" customWidth="1"/>
    <col min="8452" max="8452" width="38.109375" style="318" customWidth="1"/>
    <col min="8453" max="8701" width="8.88671875" style="318"/>
    <col min="8702" max="8703" width="5.6640625" style="318" customWidth="1"/>
    <col min="8704" max="8704" width="10" style="318" bestFit="1" customWidth="1"/>
    <col min="8705" max="8705" width="4.33203125" style="318" customWidth="1"/>
    <col min="8706" max="8707" width="24.6640625" style="318" customWidth="1"/>
    <col min="8708" max="8708" width="38.109375" style="318" customWidth="1"/>
    <col min="8709" max="8957" width="8.88671875" style="318"/>
    <col min="8958" max="8959" width="5.6640625" style="318" customWidth="1"/>
    <col min="8960" max="8960" width="10" style="318" bestFit="1" customWidth="1"/>
    <col min="8961" max="8961" width="4.33203125" style="318" customWidth="1"/>
    <col min="8962" max="8963" width="24.6640625" style="318" customWidth="1"/>
    <col min="8964" max="8964" width="38.109375" style="318" customWidth="1"/>
    <col min="8965" max="9213" width="8.88671875" style="318"/>
    <col min="9214" max="9215" width="5.6640625" style="318" customWidth="1"/>
    <col min="9216" max="9216" width="10" style="318" bestFit="1" customWidth="1"/>
    <col min="9217" max="9217" width="4.33203125" style="318" customWidth="1"/>
    <col min="9218" max="9219" width="24.6640625" style="318" customWidth="1"/>
    <col min="9220" max="9220" width="38.109375" style="318" customWidth="1"/>
    <col min="9221" max="9469" width="8.88671875" style="318"/>
    <col min="9470" max="9471" width="5.6640625" style="318" customWidth="1"/>
    <col min="9472" max="9472" width="10" style="318" bestFit="1" customWidth="1"/>
    <col min="9473" max="9473" width="4.33203125" style="318" customWidth="1"/>
    <col min="9474" max="9475" width="24.6640625" style="318" customWidth="1"/>
    <col min="9476" max="9476" width="38.109375" style="318" customWidth="1"/>
    <col min="9477" max="9725" width="8.88671875" style="318"/>
    <col min="9726" max="9727" width="5.6640625" style="318" customWidth="1"/>
    <col min="9728" max="9728" width="10" style="318" bestFit="1" customWidth="1"/>
    <col min="9729" max="9729" width="4.33203125" style="318" customWidth="1"/>
    <col min="9730" max="9731" width="24.6640625" style="318" customWidth="1"/>
    <col min="9732" max="9732" width="38.109375" style="318" customWidth="1"/>
    <col min="9733" max="9981" width="8.88671875" style="318"/>
    <col min="9982" max="9983" width="5.6640625" style="318" customWidth="1"/>
    <col min="9984" max="9984" width="10" style="318" bestFit="1" customWidth="1"/>
    <col min="9985" max="9985" width="4.33203125" style="318" customWidth="1"/>
    <col min="9986" max="9987" width="24.6640625" style="318" customWidth="1"/>
    <col min="9988" max="9988" width="38.109375" style="318" customWidth="1"/>
    <col min="9989" max="10237" width="8.88671875" style="318"/>
    <col min="10238" max="10239" width="5.6640625" style="318" customWidth="1"/>
    <col min="10240" max="10240" width="10" style="318" bestFit="1" customWidth="1"/>
    <col min="10241" max="10241" width="4.33203125" style="318" customWidth="1"/>
    <col min="10242" max="10243" width="24.6640625" style="318" customWidth="1"/>
    <col min="10244" max="10244" width="38.109375" style="318" customWidth="1"/>
    <col min="10245" max="10493" width="8.88671875" style="318"/>
    <col min="10494" max="10495" width="5.6640625" style="318" customWidth="1"/>
    <col min="10496" max="10496" width="10" style="318" bestFit="1" customWidth="1"/>
    <col min="10497" max="10497" width="4.33203125" style="318" customWidth="1"/>
    <col min="10498" max="10499" width="24.6640625" style="318" customWidth="1"/>
    <col min="10500" max="10500" width="38.109375" style="318" customWidth="1"/>
    <col min="10501" max="10749" width="8.88671875" style="318"/>
    <col min="10750" max="10751" width="5.6640625" style="318" customWidth="1"/>
    <col min="10752" max="10752" width="10" style="318" bestFit="1" customWidth="1"/>
    <col min="10753" max="10753" width="4.33203125" style="318" customWidth="1"/>
    <col min="10754" max="10755" width="24.6640625" style="318" customWidth="1"/>
    <col min="10756" max="10756" width="38.109375" style="318" customWidth="1"/>
    <col min="10757" max="11005" width="8.88671875" style="318"/>
    <col min="11006" max="11007" width="5.6640625" style="318" customWidth="1"/>
    <col min="11008" max="11008" width="10" style="318" bestFit="1" customWidth="1"/>
    <col min="11009" max="11009" width="4.33203125" style="318" customWidth="1"/>
    <col min="11010" max="11011" width="24.6640625" style="318" customWidth="1"/>
    <col min="11012" max="11012" width="38.109375" style="318" customWidth="1"/>
    <col min="11013" max="11261" width="8.88671875" style="318"/>
    <col min="11262" max="11263" width="5.6640625" style="318" customWidth="1"/>
    <col min="11264" max="11264" width="10" style="318" bestFit="1" customWidth="1"/>
    <col min="11265" max="11265" width="4.33203125" style="318" customWidth="1"/>
    <col min="11266" max="11267" width="24.6640625" style="318" customWidth="1"/>
    <col min="11268" max="11268" width="38.109375" style="318" customWidth="1"/>
    <col min="11269" max="11517" width="8.88671875" style="318"/>
    <col min="11518" max="11519" width="5.6640625" style="318" customWidth="1"/>
    <col min="11520" max="11520" width="10" style="318" bestFit="1" customWidth="1"/>
    <col min="11521" max="11521" width="4.33203125" style="318" customWidth="1"/>
    <col min="11522" max="11523" width="24.6640625" style="318" customWidth="1"/>
    <col min="11524" max="11524" width="38.109375" style="318" customWidth="1"/>
    <col min="11525" max="11773" width="8.88671875" style="318"/>
    <col min="11774" max="11775" width="5.6640625" style="318" customWidth="1"/>
    <col min="11776" max="11776" width="10" style="318" bestFit="1" customWidth="1"/>
    <col min="11777" max="11777" width="4.33203125" style="318" customWidth="1"/>
    <col min="11778" max="11779" width="24.6640625" style="318" customWidth="1"/>
    <col min="11780" max="11780" width="38.109375" style="318" customWidth="1"/>
    <col min="11781" max="12029" width="8.88671875" style="318"/>
    <col min="12030" max="12031" width="5.6640625" style="318" customWidth="1"/>
    <col min="12032" max="12032" width="10" style="318" bestFit="1" customWidth="1"/>
    <col min="12033" max="12033" width="4.33203125" style="318" customWidth="1"/>
    <col min="12034" max="12035" width="24.6640625" style="318" customWidth="1"/>
    <col min="12036" max="12036" width="38.109375" style="318" customWidth="1"/>
    <col min="12037" max="12285" width="8.88671875" style="318"/>
    <col min="12286" max="12287" width="5.6640625" style="318" customWidth="1"/>
    <col min="12288" max="12288" width="10" style="318" bestFit="1" customWidth="1"/>
    <col min="12289" max="12289" width="4.33203125" style="318" customWidth="1"/>
    <col min="12290" max="12291" width="24.6640625" style="318" customWidth="1"/>
    <col min="12292" max="12292" width="38.109375" style="318" customWidth="1"/>
    <col min="12293" max="12541" width="8.88671875" style="318"/>
    <col min="12542" max="12543" width="5.6640625" style="318" customWidth="1"/>
    <col min="12544" max="12544" width="10" style="318" bestFit="1" customWidth="1"/>
    <col min="12545" max="12545" width="4.33203125" style="318" customWidth="1"/>
    <col min="12546" max="12547" width="24.6640625" style="318" customWidth="1"/>
    <col min="12548" max="12548" width="38.109375" style="318" customWidth="1"/>
    <col min="12549" max="12797" width="8.88671875" style="318"/>
    <col min="12798" max="12799" width="5.6640625" style="318" customWidth="1"/>
    <col min="12800" max="12800" width="10" style="318" bestFit="1" customWidth="1"/>
    <col min="12801" max="12801" width="4.33203125" style="318" customWidth="1"/>
    <col min="12802" max="12803" width="24.6640625" style="318" customWidth="1"/>
    <col min="12804" max="12804" width="38.109375" style="318" customWidth="1"/>
    <col min="12805" max="13053" width="8.88671875" style="318"/>
    <col min="13054" max="13055" width="5.6640625" style="318" customWidth="1"/>
    <col min="13056" max="13056" width="10" style="318" bestFit="1" customWidth="1"/>
    <col min="13057" max="13057" width="4.33203125" style="318" customWidth="1"/>
    <col min="13058" max="13059" width="24.6640625" style="318" customWidth="1"/>
    <col min="13060" max="13060" width="38.109375" style="318" customWidth="1"/>
    <col min="13061" max="13309" width="8.88671875" style="318"/>
    <col min="13310" max="13311" width="5.6640625" style="318" customWidth="1"/>
    <col min="13312" max="13312" width="10" style="318" bestFit="1" customWidth="1"/>
    <col min="13313" max="13313" width="4.33203125" style="318" customWidth="1"/>
    <col min="13314" max="13315" width="24.6640625" style="318" customWidth="1"/>
    <col min="13316" max="13316" width="38.109375" style="318" customWidth="1"/>
    <col min="13317" max="13565" width="8.88671875" style="318"/>
    <col min="13566" max="13567" width="5.6640625" style="318" customWidth="1"/>
    <col min="13568" max="13568" width="10" style="318" bestFit="1" customWidth="1"/>
    <col min="13569" max="13569" width="4.33203125" style="318" customWidth="1"/>
    <col min="13570" max="13571" width="24.6640625" style="318" customWidth="1"/>
    <col min="13572" max="13572" width="38.109375" style="318" customWidth="1"/>
    <col min="13573" max="13821" width="8.88671875" style="318"/>
    <col min="13822" max="13823" width="5.6640625" style="318" customWidth="1"/>
    <col min="13824" max="13824" width="10" style="318" bestFit="1" customWidth="1"/>
    <col min="13825" max="13825" width="4.33203125" style="318" customWidth="1"/>
    <col min="13826" max="13827" width="24.6640625" style="318" customWidth="1"/>
    <col min="13828" max="13828" width="38.109375" style="318" customWidth="1"/>
    <col min="13829" max="14077" width="8.88671875" style="318"/>
    <col min="14078" max="14079" width="5.6640625" style="318" customWidth="1"/>
    <col min="14080" max="14080" width="10" style="318" bestFit="1" customWidth="1"/>
    <col min="14081" max="14081" width="4.33203125" style="318" customWidth="1"/>
    <col min="14082" max="14083" width="24.6640625" style="318" customWidth="1"/>
    <col min="14084" max="14084" width="38.109375" style="318" customWidth="1"/>
    <col min="14085" max="14333" width="8.88671875" style="318"/>
    <col min="14334" max="14335" width="5.6640625" style="318" customWidth="1"/>
    <col min="14336" max="14336" width="10" style="318" bestFit="1" customWidth="1"/>
    <col min="14337" max="14337" width="4.33203125" style="318" customWidth="1"/>
    <col min="14338" max="14339" width="24.6640625" style="318" customWidth="1"/>
    <col min="14340" max="14340" width="38.109375" style="318" customWidth="1"/>
    <col min="14341" max="14589" width="8.88671875" style="318"/>
    <col min="14590" max="14591" width="5.6640625" style="318" customWidth="1"/>
    <col min="14592" max="14592" width="10" style="318" bestFit="1" customWidth="1"/>
    <col min="14593" max="14593" width="4.33203125" style="318" customWidth="1"/>
    <col min="14594" max="14595" width="24.6640625" style="318" customWidth="1"/>
    <col min="14596" max="14596" width="38.109375" style="318" customWidth="1"/>
    <col min="14597" max="14845" width="8.88671875" style="318"/>
    <col min="14846" max="14847" width="5.6640625" style="318" customWidth="1"/>
    <col min="14848" max="14848" width="10" style="318" bestFit="1" customWidth="1"/>
    <col min="14849" max="14849" width="4.33203125" style="318" customWidth="1"/>
    <col min="14850" max="14851" width="24.6640625" style="318" customWidth="1"/>
    <col min="14852" max="14852" width="38.109375" style="318" customWidth="1"/>
    <col min="14853" max="15101" width="8.88671875" style="318"/>
    <col min="15102" max="15103" width="5.6640625" style="318" customWidth="1"/>
    <col min="15104" max="15104" width="10" style="318" bestFit="1" customWidth="1"/>
    <col min="15105" max="15105" width="4.33203125" style="318" customWidth="1"/>
    <col min="15106" max="15107" width="24.6640625" style="318" customWidth="1"/>
    <col min="15108" max="15108" width="38.109375" style="318" customWidth="1"/>
    <col min="15109" max="15357" width="8.88671875" style="318"/>
    <col min="15358" max="15359" width="5.6640625" style="318" customWidth="1"/>
    <col min="15360" max="15360" width="10" style="318" bestFit="1" customWidth="1"/>
    <col min="15361" max="15361" width="4.33203125" style="318" customWidth="1"/>
    <col min="15362" max="15363" width="24.6640625" style="318" customWidth="1"/>
    <col min="15364" max="15364" width="38.109375" style="318" customWidth="1"/>
    <col min="15365" max="15613" width="8.88671875" style="318"/>
    <col min="15614" max="15615" width="5.6640625" style="318" customWidth="1"/>
    <col min="15616" max="15616" width="10" style="318" bestFit="1" customWidth="1"/>
    <col min="15617" max="15617" width="4.33203125" style="318" customWidth="1"/>
    <col min="15618" max="15619" width="24.6640625" style="318" customWidth="1"/>
    <col min="15620" max="15620" width="38.109375" style="318" customWidth="1"/>
    <col min="15621" max="15869" width="8.88671875" style="318"/>
    <col min="15870" max="15871" width="5.6640625" style="318" customWidth="1"/>
    <col min="15872" max="15872" width="10" style="318" bestFit="1" customWidth="1"/>
    <col min="15873" max="15873" width="4.33203125" style="318" customWidth="1"/>
    <col min="15874" max="15875" width="24.6640625" style="318" customWidth="1"/>
    <col min="15876" max="15876" width="38.109375" style="318" customWidth="1"/>
    <col min="15877" max="16125" width="8.88671875" style="318"/>
    <col min="16126" max="16127" width="5.6640625" style="318" customWidth="1"/>
    <col min="16128" max="16128" width="10" style="318" bestFit="1" customWidth="1"/>
    <col min="16129" max="16129" width="4.33203125" style="318" customWidth="1"/>
    <col min="16130" max="16131" width="24.6640625" style="318" customWidth="1"/>
    <col min="16132" max="16132" width="38.109375" style="318" customWidth="1"/>
    <col min="16133" max="16384" width="8.88671875" style="318"/>
  </cols>
  <sheetData>
    <row r="1" spans="1:8" s="606" customFormat="1" ht="15.6" x14ac:dyDescent="0.25">
      <c r="A1" s="623" t="s">
        <v>362</v>
      </c>
      <c r="B1" s="623"/>
      <c r="C1" s="623"/>
      <c r="D1" s="623"/>
      <c r="E1" s="623"/>
      <c r="F1" s="623"/>
      <c r="G1" s="623"/>
      <c r="H1" s="609"/>
    </row>
    <row r="2" spans="1:8" s="606" customFormat="1" ht="46.5" customHeight="1" x14ac:dyDescent="0.25">
      <c r="A2" s="624" t="s">
        <v>235</v>
      </c>
      <c r="B2" s="624"/>
      <c r="C2" s="624"/>
      <c r="D2" s="624"/>
      <c r="E2" s="624"/>
      <c r="F2" s="624"/>
      <c r="G2" s="624"/>
      <c r="H2" s="609"/>
    </row>
    <row r="3" spans="1:8" s="606" customFormat="1" ht="156" customHeight="1" x14ac:dyDescent="0.25">
      <c r="A3" s="625" t="s">
        <v>361</v>
      </c>
      <c r="B3" s="626"/>
      <c r="C3" s="626"/>
      <c r="D3" s="626"/>
      <c r="E3" s="626"/>
      <c r="F3" s="626"/>
      <c r="G3" s="626"/>
      <c r="H3" s="609"/>
    </row>
    <row r="4" spans="1:8" s="606" customFormat="1" ht="95.4" x14ac:dyDescent="0.25">
      <c r="A4" s="613" t="s">
        <v>236</v>
      </c>
      <c r="B4" s="613" t="s">
        <v>135</v>
      </c>
      <c r="C4" s="613" t="s">
        <v>237</v>
      </c>
      <c r="D4" s="613" t="s">
        <v>136</v>
      </c>
      <c r="E4" s="612" t="s">
        <v>238</v>
      </c>
      <c r="F4" s="612" t="s">
        <v>238</v>
      </c>
      <c r="G4" s="612" t="s">
        <v>137</v>
      </c>
      <c r="H4" s="609"/>
    </row>
    <row r="5" spans="1:8" s="331" customFormat="1" ht="22.5" customHeight="1" x14ac:dyDescent="0.25">
      <c r="A5" s="602" t="s">
        <v>239</v>
      </c>
      <c r="B5" s="604"/>
      <c r="C5" s="603" t="s">
        <v>324</v>
      </c>
      <c r="D5" s="619" t="s">
        <v>317</v>
      </c>
      <c r="E5" s="605" t="s">
        <v>244</v>
      </c>
      <c r="F5" s="605" t="s">
        <v>245</v>
      </c>
      <c r="G5" s="603"/>
      <c r="H5" s="618" t="s">
        <v>138</v>
      </c>
    </row>
    <row r="6" spans="1:8" s="331" customFormat="1" ht="22.5" customHeight="1" x14ac:dyDescent="0.25">
      <c r="A6" s="603"/>
      <c r="B6" s="604"/>
      <c r="C6" s="603" t="s">
        <v>324</v>
      </c>
      <c r="D6" s="619" t="s">
        <v>317</v>
      </c>
      <c r="E6" s="605" t="s">
        <v>243</v>
      </c>
      <c r="F6" s="605" t="s">
        <v>246</v>
      </c>
      <c r="G6" s="603"/>
      <c r="H6" s="618" t="s">
        <v>139</v>
      </c>
    </row>
    <row r="7" spans="1:8" s="331" customFormat="1" ht="22.5" customHeight="1" x14ac:dyDescent="0.25">
      <c r="A7" s="603"/>
      <c r="B7" s="604"/>
      <c r="C7" s="603" t="s">
        <v>324</v>
      </c>
      <c r="D7" s="619" t="s">
        <v>317</v>
      </c>
      <c r="E7" s="605" t="s">
        <v>245</v>
      </c>
      <c r="F7" s="605" t="s">
        <v>243</v>
      </c>
      <c r="G7" s="603"/>
      <c r="H7" s="618" t="s">
        <v>141</v>
      </c>
    </row>
    <row r="8" spans="1:8" s="331" customFormat="1" ht="22.5" customHeight="1" x14ac:dyDescent="0.25">
      <c r="A8" s="603"/>
      <c r="B8" s="604"/>
      <c r="C8" s="603" t="s">
        <v>324</v>
      </c>
      <c r="D8" s="619" t="s">
        <v>317</v>
      </c>
      <c r="E8" s="605" t="s">
        <v>246</v>
      </c>
      <c r="F8" s="605" t="s">
        <v>244</v>
      </c>
      <c r="G8" s="603"/>
      <c r="H8" s="618" t="s">
        <v>142</v>
      </c>
    </row>
    <row r="9" spans="1:8" s="331" customFormat="1" ht="22.5" customHeight="1" x14ac:dyDescent="0.25">
      <c r="A9" s="603"/>
      <c r="B9" s="604"/>
      <c r="C9" s="603" t="s">
        <v>324</v>
      </c>
      <c r="D9" s="619" t="s">
        <v>317</v>
      </c>
      <c r="E9" s="605" t="s">
        <v>243</v>
      </c>
      <c r="F9" s="605" t="s">
        <v>244</v>
      </c>
      <c r="G9" s="603"/>
      <c r="H9" s="618" t="s">
        <v>143</v>
      </c>
    </row>
    <row r="10" spans="1:8" s="331" customFormat="1" ht="22.5" customHeight="1" x14ac:dyDescent="0.25">
      <c r="A10" s="603"/>
      <c r="B10" s="604"/>
      <c r="C10" s="603" t="s">
        <v>324</v>
      </c>
      <c r="D10" s="619" t="s">
        <v>317</v>
      </c>
      <c r="E10" s="605" t="s">
        <v>246</v>
      </c>
      <c r="F10" s="605" t="s">
        <v>245</v>
      </c>
      <c r="G10" s="603"/>
      <c r="H10" s="618" t="s">
        <v>144</v>
      </c>
    </row>
    <row r="11" spans="1:8" s="331" customFormat="1" ht="22.5" customHeight="1" x14ac:dyDescent="0.25">
      <c r="A11" s="614"/>
      <c r="B11" s="615"/>
      <c r="C11" s="614"/>
      <c r="D11" s="620"/>
      <c r="E11" s="616"/>
      <c r="F11" s="616"/>
      <c r="G11" s="614"/>
      <c r="H11" s="618"/>
    </row>
    <row r="12" spans="1:8" s="331" customFormat="1" ht="22.5" customHeight="1" x14ac:dyDescent="0.25">
      <c r="A12" s="603"/>
      <c r="B12" s="604"/>
      <c r="C12" s="603" t="s">
        <v>325</v>
      </c>
      <c r="D12" s="619" t="s">
        <v>317</v>
      </c>
      <c r="E12" s="605" t="s">
        <v>247</v>
      </c>
      <c r="F12" s="605" t="s">
        <v>248</v>
      </c>
      <c r="G12" s="603"/>
      <c r="H12" s="618" t="s">
        <v>145</v>
      </c>
    </row>
    <row r="13" spans="1:8" s="331" customFormat="1" ht="22.5" customHeight="1" x14ac:dyDescent="0.25">
      <c r="A13" s="603"/>
      <c r="B13" s="604"/>
      <c r="C13" s="603" t="s">
        <v>325</v>
      </c>
      <c r="D13" s="619" t="s">
        <v>317</v>
      </c>
      <c r="E13" s="605" t="s">
        <v>248</v>
      </c>
      <c r="F13" s="605" t="s">
        <v>208</v>
      </c>
      <c r="G13" s="603"/>
      <c r="H13" s="618" t="s">
        <v>146</v>
      </c>
    </row>
    <row r="14" spans="1:8" s="331" customFormat="1" ht="22.5" customHeight="1" x14ac:dyDescent="0.25">
      <c r="A14" s="603"/>
      <c r="B14" s="604"/>
      <c r="C14" s="603" t="s">
        <v>325</v>
      </c>
      <c r="D14" s="619" t="s">
        <v>317</v>
      </c>
      <c r="E14" s="605" t="s">
        <v>208</v>
      </c>
      <c r="F14" s="605" t="s">
        <v>247</v>
      </c>
      <c r="G14" s="603"/>
      <c r="H14" s="618" t="s">
        <v>147</v>
      </c>
    </row>
    <row r="15" spans="1:8" s="331" customFormat="1" ht="22.5" customHeight="1" x14ac:dyDescent="0.25">
      <c r="A15" s="614"/>
      <c r="B15" s="615"/>
      <c r="C15" s="614"/>
      <c r="D15" s="620"/>
      <c r="E15" s="616"/>
      <c r="F15" s="616"/>
      <c r="G15" s="614"/>
      <c r="H15" s="617"/>
    </row>
    <row r="16" spans="1:8" s="331" customFormat="1" ht="22.5" customHeight="1" x14ac:dyDescent="0.25">
      <c r="A16" s="603"/>
      <c r="B16" s="604"/>
      <c r="C16" s="603" t="s">
        <v>344</v>
      </c>
      <c r="D16" s="621" t="s">
        <v>346</v>
      </c>
      <c r="E16" s="605" t="s">
        <v>286</v>
      </c>
      <c r="F16" s="605" t="s">
        <v>93</v>
      </c>
      <c r="G16" s="603"/>
      <c r="H16" s="610" t="s">
        <v>138</v>
      </c>
    </row>
    <row r="17" spans="1:8" s="331" customFormat="1" ht="22.5" customHeight="1" x14ac:dyDescent="0.25">
      <c r="A17" s="603"/>
      <c r="B17" s="604"/>
      <c r="C17" s="603" t="s">
        <v>345</v>
      </c>
      <c r="D17" s="621" t="s">
        <v>346</v>
      </c>
      <c r="E17" s="605" t="s">
        <v>287</v>
      </c>
      <c r="F17" s="605" t="s">
        <v>98</v>
      </c>
      <c r="G17" s="603"/>
      <c r="H17" s="610" t="s">
        <v>139</v>
      </c>
    </row>
    <row r="18" spans="1:8" s="331" customFormat="1" ht="22.5" customHeight="1" x14ac:dyDescent="0.25">
      <c r="A18" s="603"/>
      <c r="B18" s="604"/>
      <c r="C18" s="603" t="s">
        <v>344</v>
      </c>
      <c r="D18" s="621" t="s">
        <v>346</v>
      </c>
      <c r="E18" s="605" t="s">
        <v>93</v>
      </c>
      <c r="F18" s="605" t="s">
        <v>92</v>
      </c>
      <c r="G18" s="603"/>
      <c r="H18" s="610" t="s">
        <v>141</v>
      </c>
    </row>
    <row r="19" spans="1:8" s="331" customFormat="1" ht="22.5" customHeight="1" x14ac:dyDescent="0.25">
      <c r="A19" s="603"/>
      <c r="B19" s="604"/>
      <c r="C19" s="603" t="s">
        <v>345</v>
      </c>
      <c r="D19" s="621" t="s">
        <v>346</v>
      </c>
      <c r="E19" s="605" t="s">
        <v>98</v>
      </c>
      <c r="F19" s="605" t="s">
        <v>95</v>
      </c>
      <c r="G19" s="603"/>
      <c r="H19" s="610" t="s">
        <v>142</v>
      </c>
    </row>
    <row r="20" spans="1:8" s="331" customFormat="1" ht="22.5" customHeight="1" x14ac:dyDescent="0.25">
      <c r="A20" s="603"/>
      <c r="B20" s="604"/>
      <c r="C20" s="603" t="s">
        <v>344</v>
      </c>
      <c r="D20" s="621" t="s">
        <v>346</v>
      </c>
      <c r="E20" s="605" t="s">
        <v>92</v>
      </c>
      <c r="F20" s="605" t="s">
        <v>286</v>
      </c>
      <c r="G20" s="603"/>
      <c r="H20" s="610" t="s">
        <v>143</v>
      </c>
    </row>
    <row r="21" spans="1:8" s="331" customFormat="1" ht="22.5" customHeight="1" x14ac:dyDescent="0.25">
      <c r="A21" s="603"/>
      <c r="B21" s="604"/>
      <c r="C21" s="603" t="s">
        <v>345</v>
      </c>
      <c r="D21" s="621" t="s">
        <v>346</v>
      </c>
      <c r="E21" s="605" t="s">
        <v>95</v>
      </c>
      <c r="F21" s="605" t="s">
        <v>287</v>
      </c>
      <c r="G21" s="603"/>
      <c r="H21" s="610" t="s">
        <v>144</v>
      </c>
    </row>
    <row r="22" spans="1:8" s="331" customFormat="1" ht="22.5" customHeight="1" x14ac:dyDescent="0.25">
      <c r="A22" s="603"/>
      <c r="B22" s="604"/>
      <c r="C22" s="603" t="s">
        <v>316</v>
      </c>
      <c r="D22" s="621" t="s">
        <v>346</v>
      </c>
      <c r="E22" s="605"/>
      <c r="F22" s="605"/>
      <c r="G22" s="603"/>
      <c r="H22" s="610" t="s">
        <v>145</v>
      </c>
    </row>
    <row r="23" spans="1:8" s="331" customFormat="1" ht="22.5" customHeight="1" x14ac:dyDescent="0.25">
      <c r="A23" s="614"/>
      <c r="B23" s="615"/>
      <c r="C23" s="614"/>
      <c r="D23" s="620"/>
      <c r="E23" s="616"/>
      <c r="F23" s="616"/>
      <c r="G23" s="614"/>
      <c r="H23" s="610"/>
    </row>
    <row r="24" spans="1:8" s="331" customFormat="1" ht="22.5" customHeight="1" x14ac:dyDescent="0.25">
      <c r="A24" s="603"/>
      <c r="B24" s="604"/>
      <c r="C24" s="603" t="s">
        <v>339</v>
      </c>
      <c r="D24" s="621" t="s">
        <v>5</v>
      </c>
      <c r="E24" s="605" t="s">
        <v>124</v>
      </c>
      <c r="F24" s="605" t="s">
        <v>97</v>
      </c>
      <c r="G24" s="603"/>
      <c r="H24" s="610" t="s">
        <v>146</v>
      </c>
    </row>
    <row r="25" spans="1:8" s="331" customFormat="1" ht="22.5" customHeight="1" x14ac:dyDescent="0.25">
      <c r="A25" s="603"/>
      <c r="B25" s="604"/>
      <c r="C25" s="603" t="s">
        <v>339</v>
      </c>
      <c r="D25" s="621" t="s">
        <v>5</v>
      </c>
      <c r="E25" s="605" t="s">
        <v>126</v>
      </c>
      <c r="F25" s="605" t="s">
        <v>281</v>
      </c>
      <c r="G25" s="603"/>
      <c r="H25" s="610" t="s">
        <v>147</v>
      </c>
    </row>
    <row r="26" spans="1:8" s="331" customFormat="1" ht="22.5" customHeight="1" x14ac:dyDescent="0.25">
      <c r="A26" s="603"/>
      <c r="B26" s="604"/>
      <c r="C26" s="603" t="s">
        <v>339</v>
      </c>
      <c r="D26" s="621" t="s">
        <v>5</v>
      </c>
      <c r="E26" s="605" t="s">
        <v>96</v>
      </c>
      <c r="F26" s="605" t="s">
        <v>99</v>
      </c>
      <c r="G26" s="603"/>
      <c r="H26" s="610" t="s">
        <v>148</v>
      </c>
    </row>
    <row r="27" spans="1:8" s="331" customFormat="1" ht="22.5" customHeight="1" x14ac:dyDescent="0.25">
      <c r="A27" s="603"/>
      <c r="B27" s="604"/>
      <c r="C27" s="603" t="s">
        <v>340</v>
      </c>
      <c r="D27" s="621" t="s">
        <v>5</v>
      </c>
      <c r="E27" s="605" t="s">
        <v>125</v>
      </c>
      <c r="F27" s="605"/>
      <c r="G27" s="603"/>
      <c r="H27" s="610" t="s">
        <v>149</v>
      </c>
    </row>
    <row r="28" spans="1:8" s="331" customFormat="1" ht="22.5" customHeight="1" x14ac:dyDescent="0.25">
      <c r="A28" s="603"/>
      <c r="B28" s="604"/>
      <c r="C28" s="603" t="s">
        <v>341</v>
      </c>
      <c r="D28" s="621" t="s">
        <v>5</v>
      </c>
      <c r="E28" s="605"/>
      <c r="F28" s="605"/>
      <c r="G28" s="603"/>
      <c r="H28" s="610" t="s">
        <v>150</v>
      </c>
    </row>
    <row r="29" spans="1:8" s="331" customFormat="1" ht="22.5" customHeight="1" x14ac:dyDescent="0.25">
      <c r="A29" s="603"/>
      <c r="B29" s="604"/>
      <c r="C29" s="603" t="s">
        <v>309</v>
      </c>
      <c r="D29" s="621" t="s">
        <v>5</v>
      </c>
      <c r="E29" s="605"/>
      <c r="F29" s="605"/>
      <c r="G29" s="603"/>
      <c r="H29" s="610" t="s">
        <v>151</v>
      </c>
    </row>
    <row r="30" spans="1:8" s="331" customFormat="1" ht="22.5" customHeight="1" x14ac:dyDescent="0.25">
      <c r="A30" s="614"/>
      <c r="B30" s="615"/>
      <c r="C30" s="614"/>
      <c r="D30" s="620"/>
      <c r="E30" s="616"/>
      <c r="F30" s="616"/>
      <c r="G30" s="614"/>
      <c r="H30" s="610"/>
    </row>
    <row r="31" spans="1:8" s="331" customFormat="1" ht="22.5" customHeight="1" x14ac:dyDescent="0.25">
      <c r="A31" s="602" t="s">
        <v>240</v>
      </c>
      <c r="B31" s="604"/>
      <c r="C31" s="603" t="s">
        <v>329</v>
      </c>
      <c r="D31" s="621"/>
      <c r="E31" s="605" t="s">
        <v>113</v>
      </c>
      <c r="F31" s="605" t="s">
        <v>264</v>
      </c>
      <c r="G31" s="603"/>
      <c r="H31" s="610" t="s">
        <v>152</v>
      </c>
    </row>
    <row r="32" spans="1:8" s="331" customFormat="1" ht="22.5" customHeight="1" x14ac:dyDescent="0.25">
      <c r="A32" s="603"/>
      <c r="B32" s="604"/>
      <c r="C32" s="603" t="s">
        <v>329</v>
      </c>
      <c r="D32" s="621"/>
      <c r="E32" s="605" t="s">
        <v>267</v>
      </c>
      <c r="F32" s="605" t="s">
        <v>268</v>
      </c>
      <c r="G32" s="603"/>
      <c r="H32" s="610" t="s">
        <v>153</v>
      </c>
    </row>
    <row r="33" spans="1:8" s="331" customFormat="1" ht="22.5" customHeight="1" x14ac:dyDescent="0.25">
      <c r="A33" s="603"/>
      <c r="B33" s="604"/>
      <c r="C33" s="603" t="s">
        <v>329</v>
      </c>
      <c r="D33" s="621"/>
      <c r="E33" s="605" t="s">
        <v>266</v>
      </c>
      <c r="F33" s="605" t="s">
        <v>107</v>
      </c>
      <c r="G33" s="603"/>
      <c r="H33" s="610" t="s">
        <v>154</v>
      </c>
    </row>
    <row r="34" spans="1:8" s="331" customFormat="1" ht="22.5" customHeight="1" x14ac:dyDescent="0.25">
      <c r="A34" s="603"/>
      <c r="B34" s="604"/>
      <c r="C34" s="603" t="s">
        <v>328</v>
      </c>
      <c r="D34" s="621"/>
      <c r="E34" s="605" t="s">
        <v>112</v>
      </c>
      <c r="F34" s="605"/>
      <c r="G34" s="603"/>
      <c r="H34" s="610" t="s">
        <v>155</v>
      </c>
    </row>
    <row r="35" spans="1:8" s="331" customFormat="1" ht="22.5" customHeight="1" x14ac:dyDescent="0.25">
      <c r="A35" s="603"/>
      <c r="B35" s="604"/>
      <c r="C35" s="603" t="s">
        <v>328</v>
      </c>
      <c r="D35" s="621"/>
      <c r="E35" s="605" t="s">
        <v>265</v>
      </c>
      <c r="F35" s="605" t="s">
        <v>108</v>
      </c>
      <c r="G35" s="603"/>
      <c r="H35" s="610" t="s">
        <v>156</v>
      </c>
    </row>
    <row r="36" spans="1:8" s="331" customFormat="1" ht="22.5" customHeight="1" x14ac:dyDescent="0.25">
      <c r="A36" s="603"/>
      <c r="B36" s="604"/>
      <c r="C36" s="603" t="s">
        <v>328</v>
      </c>
      <c r="D36" s="621"/>
      <c r="E36" s="605"/>
      <c r="F36" s="605"/>
      <c r="G36" s="603"/>
      <c r="H36" s="610" t="s">
        <v>157</v>
      </c>
    </row>
    <row r="37" spans="1:8" s="331" customFormat="1" ht="22.5" customHeight="1" x14ac:dyDescent="0.25">
      <c r="A37" s="603"/>
      <c r="B37" s="604"/>
      <c r="C37" s="603" t="s">
        <v>328</v>
      </c>
      <c r="D37" s="621"/>
      <c r="E37" s="605" t="s">
        <v>111</v>
      </c>
      <c r="F37" s="605" t="s">
        <v>106</v>
      </c>
      <c r="G37" s="603"/>
      <c r="H37" s="610" t="s">
        <v>158</v>
      </c>
    </row>
    <row r="38" spans="1:8" s="331" customFormat="1" ht="22.5" customHeight="1" x14ac:dyDescent="0.25">
      <c r="A38" s="603"/>
      <c r="B38" s="604"/>
      <c r="C38" s="603" t="s">
        <v>331</v>
      </c>
      <c r="D38" s="621"/>
      <c r="E38" s="605"/>
      <c r="F38" s="605"/>
      <c r="G38" s="603"/>
      <c r="H38" s="610" t="s">
        <v>159</v>
      </c>
    </row>
    <row r="39" spans="1:8" s="331" customFormat="1" ht="22.5" customHeight="1" x14ac:dyDescent="0.25">
      <c r="A39" s="603"/>
      <c r="B39" s="604"/>
      <c r="C39" s="603" t="s">
        <v>330</v>
      </c>
      <c r="D39" s="621"/>
      <c r="E39" s="605"/>
      <c r="F39" s="605"/>
      <c r="G39" s="603"/>
      <c r="H39" s="610" t="s">
        <v>160</v>
      </c>
    </row>
    <row r="40" spans="1:8" s="331" customFormat="1" ht="22.5" customHeight="1" x14ac:dyDescent="0.25">
      <c r="A40" s="603"/>
      <c r="B40" s="604"/>
      <c r="C40" s="603" t="s">
        <v>305</v>
      </c>
      <c r="D40" s="621"/>
      <c r="E40" s="605"/>
      <c r="F40" s="605"/>
      <c r="G40" s="603"/>
      <c r="H40" s="610" t="s">
        <v>161</v>
      </c>
    </row>
    <row r="41" spans="1:8" s="331" customFormat="1" ht="22.5" customHeight="1" x14ac:dyDescent="0.25">
      <c r="A41" s="614"/>
      <c r="B41" s="615"/>
      <c r="C41" s="614"/>
      <c r="D41" s="620"/>
      <c r="E41" s="616"/>
      <c r="F41" s="616"/>
      <c r="G41" s="614"/>
      <c r="H41" s="610"/>
    </row>
    <row r="42" spans="1:8" s="331" customFormat="1" ht="22.5" customHeight="1" x14ac:dyDescent="0.25">
      <c r="A42" s="603"/>
      <c r="B42" s="604"/>
      <c r="C42" s="603" t="s">
        <v>333</v>
      </c>
      <c r="D42" s="621"/>
      <c r="E42" s="605" t="s">
        <v>274</v>
      </c>
      <c r="F42" s="605" t="s">
        <v>130</v>
      </c>
      <c r="G42" s="603"/>
      <c r="H42" s="610" t="s">
        <v>162</v>
      </c>
    </row>
    <row r="43" spans="1:8" s="331" customFormat="1" ht="22.5" customHeight="1" x14ac:dyDescent="0.25">
      <c r="A43" s="603"/>
      <c r="B43" s="604"/>
      <c r="C43" s="603" t="s">
        <v>333</v>
      </c>
      <c r="D43" s="621"/>
      <c r="E43" s="605" t="s">
        <v>129</v>
      </c>
      <c r="F43" s="605" t="s">
        <v>223</v>
      </c>
      <c r="G43" s="603"/>
      <c r="H43" s="610" t="s">
        <v>163</v>
      </c>
    </row>
    <row r="44" spans="1:8" s="331" customFormat="1" ht="22.5" customHeight="1" x14ac:dyDescent="0.25">
      <c r="A44" s="603"/>
      <c r="B44" s="604"/>
      <c r="C44" s="603" t="s">
        <v>334</v>
      </c>
      <c r="D44" s="621"/>
      <c r="E44" s="605" t="s">
        <v>271</v>
      </c>
      <c r="F44" s="605" t="s">
        <v>131</v>
      </c>
      <c r="G44" s="603"/>
      <c r="H44" s="610" t="s">
        <v>164</v>
      </c>
    </row>
    <row r="45" spans="1:8" s="331" customFormat="1" ht="22.5" customHeight="1" x14ac:dyDescent="0.25">
      <c r="A45" s="603"/>
      <c r="B45" s="604"/>
      <c r="C45" s="603" t="s">
        <v>334</v>
      </c>
      <c r="D45" s="621"/>
      <c r="E45" s="605"/>
      <c r="F45" s="605"/>
      <c r="G45" s="603"/>
      <c r="H45" s="610" t="s">
        <v>165</v>
      </c>
    </row>
    <row r="46" spans="1:8" s="331" customFormat="1" ht="22.5" customHeight="1" x14ac:dyDescent="0.25">
      <c r="A46" s="603"/>
      <c r="B46" s="604"/>
      <c r="C46" s="603" t="s">
        <v>334</v>
      </c>
      <c r="D46" s="621"/>
      <c r="E46" s="605" t="s">
        <v>270</v>
      </c>
      <c r="F46" s="605" t="s">
        <v>272</v>
      </c>
      <c r="G46" s="603"/>
      <c r="H46" s="610" t="s">
        <v>166</v>
      </c>
    </row>
    <row r="47" spans="1:8" s="331" customFormat="1" ht="22.5" customHeight="1" x14ac:dyDescent="0.25">
      <c r="A47" s="603"/>
      <c r="B47" s="604"/>
      <c r="C47" s="603" t="s">
        <v>334</v>
      </c>
      <c r="D47" s="621"/>
      <c r="E47" s="605" t="s">
        <v>273</v>
      </c>
      <c r="F47" s="605" t="s">
        <v>224</v>
      </c>
      <c r="G47" s="603"/>
      <c r="H47" s="610" t="s">
        <v>167</v>
      </c>
    </row>
    <row r="48" spans="1:8" s="331" customFormat="1" ht="22.5" customHeight="1" x14ac:dyDescent="0.25">
      <c r="A48" s="603"/>
      <c r="B48" s="604"/>
      <c r="C48" s="603" t="s">
        <v>335</v>
      </c>
      <c r="D48" s="621"/>
      <c r="E48" s="605"/>
      <c r="F48" s="605"/>
      <c r="G48" s="603"/>
      <c r="H48" s="610" t="s">
        <v>168</v>
      </c>
    </row>
    <row r="49" spans="1:8" s="331" customFormat="1" ht="22.5" customHeight="1" x14ac:dyDescent="0.25">
      <c r="A49" s="603"/>
      <c r="B49" s="604"/>
      <c r="C49" s="603" t="s">
        <v>336</v>
      </c>
      <c r="D49" s="621"/>
      <c r="E49" s="605"/>
      <c r="F49" s="605"/>
      <c r="G49" s="603"/>
      <c r="H49" s="610" t="s">
        <v>169</v>
      </c>
    </row>
    <row r="50" spans="1:8" s="331" customFormat="1" ht="22.5" customHeight="1" x14ac:dyDescent="0.25">
      <c r="A50" s="603"/>
      <c r="B50" s="604"/>
      <c r="C50" s="603" t="s">
        <v>127</v>
      </c>
      <c r="D50" s="621"/>
      <c r="E50" s="605"/>
      <c r="F50" s="605"/>
      <c r="G50" s="603"/>
      <c r="H50" s="610" t="s">
        <v>170</v>
      </c>
    </row>
    <row r="51" spans="1:8" s="331" customFormat="1" ht="22.5" customHeight="1" x14ac:dyDescent="0.25">
      <c r="A51" s="614"/>
      <c r="B51" s="615"/>
      <c r="C51" s="614"/>
      <c r="D51" s="620"/>
      <c r="E51" s="616"/>
      <c r="F51" s="616"/>
      <c r="G51" s="614"/>
      <c r="H51" s="610"/>
    </row>
    <row r="52" spans="1:8" s="331" customFormat="1" ht="22.5" customHeight="1" x14ac:dyDescent="0.25">
      <c r="A52" s="602" t="s">
        <v>241</v>
      </c>
      <c r="B52" s="604"/>
      <c r="C52" s="603" t="s">
        <v>342</v>
      </c>
      <c r="D52" s="621"/>
      <c r="E52" s="605" t="s">
        <v>194</v>
      </c>
      <c r="F52" s="605" t="s">
        <v>283</v>
      </c>
      <c r="G52" s="603"/>
      <c r="H52" s="610" t="s">
        <v>171</v>
      </c>
    </row>
    <row r="53" spans="1:8" s="331" customFormat="1" ht="22.5" customHeight="1" x14ac:dyDescent="0.25">
      <c r="A53" s="603"/>
      <c r="B53" s="604"/>
      <c r="C53" s="603" t="s">
        <v>343</v>
      </c>
      <c r="D53" s="621"/>
      <c r="E53" s="605" t="s">
        <v>284</v>
      </c>
      <c r="F53" s="605" t="s">
        <v>282</v>
      </c>
      <c r="G53" s="603"/>
      <c r="H53" s="610" t="s">
        <v>172</v>
      </c>
    </row>
    <row r="54" spans="1:8" s="331" customFormat="1" ht="22.5" customHeight="1" x14ac:dyDescent="0.25">
      <c r="A54" s="603"/>
      <c r="B54" s="604"/>
      <c r="C54" s="603" t="s">
        <v>343</v>
      </c>
      <c r="D54" s="621"/>
      <c r="E54" s="605" t="s">
        <v>282</v>
      </c>
      <c r="F54" s="605" t="s">
        <v>193</v>
      </c>
      <c r="G54" s="603"/>
      <c r="H54" s="610" t="s">
        <v>173</v>
      </c>
    </row>
    <row r="55" spans="1:8" s="331" customFormat="1" ht="22.5" customHeight="1" x14ac:dyDescent="0.25">
      <c r="A55" s="603"/>
      <c r="B55" s="604"/>
      <c r="C55" s="603" t="s">
        <v>343</v>
      </c>
      <c r="D55" s="621"/>
      <c r="E55" s="605" t="s">
        <v>193</v>
      </c>
      <c r="F55" s="605" t="s">
        <v>284</v>
      </c>
      <c r="G55" s="603"/>
      <c r="H55" s="610" t="s">
        <v>174</v>
      </c>
    </row>
    <row r="56" spans="1:8" s="331" customFormat="1" ht="22.5" customHeight="1" x14ac:dyDescent="0.25">
      <c r="A56" s="603"/>
      <c r="B56" s="604"/>
      <c r="C56" s="603" t="s">
        <v>313</v>
      </c>
      <c r="D56" s="621"/>
      <c r="E56" s="605"/>
      <c r="F56" s="605"/>
      <c r="G56" s="603"/>
      <c r="H56" s="610" t="s">
        <v>175</v>
      </c>
    </row>
    <row r="57" spans="1:8" s="331" customFormat="1" ht="22.5" customHeight="1" x14ac:dyDescent="0.25">
      <c r="A57" s="614"/>
      <c r="B57" s="615"/>
      <c r="C57" s="614"/>
      <c r="D57" s="620"/>
      <c r="E57" s="616"/>
      <c r="F57" s="616"/>
      <c r="G57" s="614"/>
      <c r="H57" s="610"/>
    </row>
    <row r="58" spans="1:8" s="331" customFormat="1" ht="22.5" customHeight="1" x14ac:dyDescent="0.25">
      <c r="A58" s="603"/>
      <c r="B58" s="604"/>
      <c r="C58" s="603" t="s">
        <v>337</v>
      </c>
      <c r="D58" s="621"/>
      <c r="E58" s="605" t="s">
        <v>103</v>
      </c>
      <c r="F58" s="605" t="s">
        <v>104</v>
      </c>
      <c r="G58" s="603"/>
      <c r="H58" s="610" t="s">
        <v>177</v>
      </c>
    </row>
    <row r="59" spans="1:8" s="331" customFormat="1" ht="22.5" customHeight="1" x14ac:dyDescent="0.25">
      <c r="A59" s="603"/>
      <c r="B59" s="604"/>
      <c r="C59" s="603" t="s">
        <v>337</v>
      </c>
      <c r="D59" s="621"/>
      <c r="E59" s="605" t="s">
        <v>275</v>
      </c>
      <c r="F59" s="605" t="s">
        <v>276</v>
      </c>
      <c r="G59" s="603"/>
      <c r="H59" s="610" t="s">
        <v>178</v>
      </c>
    </row>
    <row r="60" spans="1:8" s="331" customFormat="1" ht="22.5" customHeight="1" x14ac:dyDescent="0.25">
      <c r="A60" s="603"/>
      <c r="B60" s="604"/>
      <c r="C60" s="603" t="s">
        <v>337</v>
      </c>
      <c r="D60" s="621"/>
      <c r="E60" s="605" t="s">
        <v>104</v>
      </c>
      <c r="F60" s="605" t="s">
        <v>275</v>
      </c>
      <c r="G60" s="603"/>
      <c r="H60" s="610" t="s">
        <v>179</v>
      </c>
    </row>
    <row r="61" spans="1:8" s="331" customFormat="1" ht="22.5" customHeight="1" x14ac:dyDescent="0.25">
      <c r="A61" s="603"/>
      <c r="B61" s="604"/>
      <c r="C61" s="603" t="s">
        <v>337</v>
      </c>
      <c r="D61" s="621"/>
      <c r="E61" s="605" t="s">
        <v>276</v>
      </c>
      <c r="F61" s="605" t="s">
        <v>103</v>
      </c>
      <c r="G61" s="603"/>
      <c r="H61" s="610" t="s">
        <v>180</v>
      </c>
    </row>
    <row r="62" spans="1:8" s="331" customFormat="1" ht="22.5" customHeight="1" x14ac:dyDescent="0.25">
      <c r="A62" s="603"/>
      <c r="B62" s="604"/>
      <c r="C62" s="603" t="s">
        <v>337</v>
      </c>
      <c r="D62" s="621"/>
      <c r="E62" s="605" t="s">
        <v>275</v>
      </c>
      <c r="F62" s="605" t="s">
        <v>103</v>
      </c>
      <c r="G62" s="603"/>
      <c r="H62" s="610" t="s">
        <v>181</v>
      </c>
    </row>
    <row r="63" spans="1:8" s="331" customFormat="1" ht="22.5" customHeight="1" x14ac:dyDescent="0.25">
      <c r="A63" s="603"/>
      <c r="B63" s="604"/>
      <c r="C63" s="603" t="s">
        <v>337</v>
      </c>
      <c r="D63" s="621"/>
      <c r="E63" s="605" t="s">
        <v>104</v>
      </c>
      <c r="F63" s="605" t="s">
        <v>276</v>
      </c>
      <c r="G63" s="603"/>
      <c r="H63" s="610" t="s">
        <v>182</v>
      </c>
    </row>
    <row r="64" spans="1:8" s="331" customFormat="1" ht="22.5" customHeight="1" x14ac:dyDescent="0.25">
      <c r="A64" s="614"/>
      <c r="B64" s="615"/>
      <c r="C64" s="614"/>
      <c r="D64" s="620"/>
      <c r="E64" s="616"/>
      <c r="F64" s="616"/>
      <c r="G64" s="614"/>
      <c r="H64" s="610"/>
    </row>
    <row r="65" spans="1:8" s="331" customFormat="1" ht="22.5" customHeight="1" x14ac:dyDescent="0.25">
      <c r="A65" s="603"/>
      <c r="B65" s="604"/>
      <c r="C65" s="603" t="s">
        <v>338</v>
      </c>
      <c r="D65" s="621"/>
      <c r="E65" s="605" t="s">
        <v>277</v>
      </c>
      <c r="F65" s="605" t="s">
        <v>279</v>
      </c>
      <c r="G65" s="603"/>
      <c r="H65" s="610" t="s">
        <v>183</v>
      </c>
    </row>
    <row r="66" spans="1:8" s="331" customFormat="1" ht="22.5" customHeight="1" x14ac:dyDescent="0.25">
      <c r="A66" s="603"/>
      <c r="B66" s="604"/>
      <c r="C66" s="603" t="s">
        <v>338</v>
      </c>
      <c r="D66" s="621"/>
      <c r="E66" s="605" t="s">
        <v>128</v>
      </c>
      <c r="F66" s="605" t="s">
        <v>280</v>
      </c>
      <c r="G66" s="603"/>
      <c r="H66" s="610" t="s">
        <v>184</v>
      </c>
    </row>
    <row r="67" spans="1:8" s="331" customFormat="1" ht="22.5" customHeight="1" x14ac:dyDescent="0.25">
      <c r="A67" s="603"/>
      <c r="B67" s="604"/>
      <c r="C67" s="603" t="s">
        <v>338</v>
      </c>
      <c r="D67" s="621"/>
      <c r="E67" s="605" t="s">
        <v>279</v>
      </c>
      <c r="F67" s="605" t="s">
        <v>128</v>
      </c>
      <c r="G67" s="603"/>
      <c r="H67" s="610" t="s">
        <v>185</v>
      </c>
    </row>
    <row r="68" spans="1:8" s="331" customFormat="1" ht="22.5" customHeight="1" x14ac:dyDescent="0.25">
      <c r="A68" s="603"/>
      <c r="B68" s="604"/>
      <c r="C68" s="603" t="s">
        <v>338</v>
      </c>
      <c r="D68" s="621"/>
      <c r="E68" s="605" t="s">
        <v>280</v>
      </c>
      <c r="F68" s="605" t="s">
        <v>277</v>
      </c>
      <c r="G68" s="603"/>
      <c r="H68" s="610" t="s">
        <v>186</v>
      </c>
    </row>
    <row r="69" spans="1:8" s="331" customFormat="1" ht="22.5" customHeight="1" x14ac:dyDescent="0.25">
      <c r="A69" s="603"/>
      <c r="B69" s="604"/>
      <c r="C69" s="603" t="s">
        <v>338</v>
      </c>
      <c r="D69" s="621"/>
      <c r="E69" s="605" t="s">
        <v>128</v>
      </c>
      <c r="F69" s="605" t="s">
        <v>277</v>
      </c>
      <c r="G69" s="603"/>
      <c r="H69" s="610" t="s">
        <v>187</v>
      </c>
    </row>
    <row r="70" spans="1:8" s="331" customFormat="1" ht="22.5" customHeight="1" x14ac:dyDescent="0.25">
      <c r="A70" s="603"/>
      <c r="B70" s="604"/>
      <c r="C70" s="603" t="s">
        <v>338</v>
      </c>
      <c r="D70" s="621"/>
      <c r="E70" s="605" t="s">
        <v>279</v>
      </c>
      <c r="F70" s="605" t="s">
        <v>280</v>
      </c>
      <c r="G70" s="603"/>
      <c r="H70" s="610" t="s">
        <v>189</v>
      </c>
    </row>
    <row r="71" spans="1:8" s="331" customFormat="1" ht="22.5" customHeight="1" x14ac:dyDescent="0.25">
      <c r="A71" s="614"/>
      <c r="B71" s="615"/>
      <c r="C71" s="614"/>
      <c r="D71" s="620"/>
      <c r="E71" s="616"/>
      <c r="F71" s="616"/>
      <c r="G71" s="614"/>
      <c r="H71" s="610"/>
    </row>
    <row r="72" spans="1:8" s="331" customFormat="1" ht="22.5" customHeight="1" x14ac:dyDescent="0.25">
      <c r="A72" s="603"/>
      <c r="B72" s="604"/>
      <c r="C72" s="603" t="s">
        <v>332</v>
      </c>
      <c r="D72" s="621"/>
      <c r="E72" s="605" t="s">
        <v>250</v>
      </c>
      <c r="F72" s="605" t="s">
        <v>254</v>
      </c>
      <c r="G72" s="603"/>
      <c r="H72" s="610" t="s">
        <v>190</v>
      </c>
    </row>
    <row r="73" spans="1:8" s="331" customFormat="1" ht="22.5" customHeight="1" x14ac:dyDescent="0.25">
      <c r="A73" s="603"/>
      <c r="B73" s="604"/>
      <c r="C73" s="603" t="s">
        <v>318</v>
      </c>
      <c r="D73" s="621"/>
      <c r="E73" s="605" t="s">
        <v>115</v>
      </c>
      <c r="F73" s="605" t="s">
        <v>255</v>
      </c>
      <c r="G73" s="603"/>
      <c r="H73" s="610" t="s">
        <v>191</v>
      </c>
    </row>
    <row r="74" spans="1:8" s="331" customFormat="1" ht="22.5" customHeight="1" x14ac:dyDescent="0.25">
      <c r="A74" s="603"/>
      <c r="B74" s="604"/>
      <c r="C74" s="603" t="s">
        <v>318</v>
      </c>
      <c r="D74" s="621"/>
      <c r="E74" s="605" t="s">
        <v>252</v>
      </c>
      <c r="F74" s="605" t="s">
        <v>256</v>
      </c>
      <c r="G74" s="603"/>
      <c r="H74" s="610" t="s">
        <v>192</v>
      </c>
    </row>
    <row r="75" spans="1:8" s="331" customFormat="1" ht="22.5" customHeight="1" x14ac:dyDescent="0.25">
      <c r="A75" s="603"/>
      <c r="B75" s="604"/>
      <c r="C75" s="603" t="s">
        <v>318</v>
      </c>
      <c r="D75" s="621"/>
      <c r="E75" s="605" t="s">
        <v>253</v>
      </c>
      <c r="F75" s="605" t="s">
        <v>251</v>
      </c>
      <c r="G75" s="603"/>
      <c r="H75" s="610" t="s">
        <v>195</v>
      </c>
    </row>
    <row r="76" spans="1:8" s="331" customFormat="1" ht="22.5" customHeight="1" x14ac:dyDescent="0.25">
      <c r="A76" s="603"/>
      <c r="B76" s="604"/>
      <c r="C76" s="603" t="s">
        <v>318</v>
      </c>
      <c r="D76" s="621"/>
      <c r="E76" s="605" t="s">
        <v>118</v>
      </c>
      <c r="F76" s="605"/>
      <c r="G76" s="603"/>
      <c r="H76" s="610" t="s">
        <v>196</v>
      </c>
    </row>
    <row r="77" spans="1:8" s="331" customFormat="1" ht="22.5" customHeight="1" x14ac:dyDescent="0.25">
      <c r="A77" s="603"/>
      <c r="B77" s="604"/>
      <c r="C77" s="603" t="s">
        <v>319</v>
      </c>
      <c r="D77" s="621"/>
      <c r="E77" s="605"/>
      <c r="F77" s="605"/>
      <c r="G77" s="603"/>
      <c r="H77" s="610" t="s">
        <v>232</v>
      </c>
    </row>
    <row r="78" spans="1:8" s="331" customFormat="1" ht="22.5" customHeight="1" x14ac:dyDescent="0.25">
      <c r="A78" s="603"/>
      <c r="B78" s="604"/>
      <c r="C78" s="603" t="s">
        <v>320</v>
      </c>
      <c r="D78" s="621"/>
      <c r="E78" s="605"/>
      <c r="F78" s="605"/>
      <c r="G78" s="603"/>
      <c r="H78" s="610" t="s">
        <v>233</v>
      </c>
    </row>
    <row r="79" spans="1:8" s="331" customFormat="1" ht="22.5" customHeight="1" x14ac:dyDescent="0.25">
      <c r="A79" s="603"/>
      <c r="B79" s="604"/>
      <c r="C79" s="603" t="s">
        <v>293</v>
      </c>
      <c r="D79" s="621"/>
      <c r="E79" s="605"/>
      <c r="F79" s="605"/>
      <c r="G79" s="603"/>
      <c r="H79" s="610" t="s">
        <v>234</v>
      </c>
    </row>
    <row r="80" spans="1:8" s="331" customFormat="1" ht="22.5" customHeight="1" x14ac:dyDescent="0.25">
      <c r="A80" s="614"/>
      <c r="B80" s="615"/>
      <c r="C80" s="614"/>
      <c r="D80" s="620"/>
      <c r="E80" s="616"/>
      <c r="F80" s="616"/>
      <c r="G80" s="614"/>
      <c r="H80" s="610"/>
    </row>
    <row r="81" spans="1:8" s="331" customFormat="1" ht="22.5" customHeight="1" x14ac:dyDescent="0.25">
      <c r="A81" s="603"/>
      <c r="B81" s="604"/>
      <c r="C81" s="603" t="s">
        <v>321</v>
      </c>
      <c r="D81" s="621"/>
      <c r="E81" s="605" t="s">
        <v>213</v>
      </c>
      <c r="F81" s="605" t="s">
        <v>133</v>
      </c>
      <c r="G81" s="603"/>
      <c r="H81" s="610" t="s">
        <v>347</v>
      </c>
    </row>
    <row r="82" spans="1:8" s="331" customFormat="1" ht="22.5" customHeight="1" x14ac:dyDescent="0.25">
      <c r="A82" s="603"/>
      <c r="B82" s="604"/>
      <c r="C82" s="603" t="s">
        <v>322</v>
      </c>
      <c r="D82" s="621"/>
      <c r="E82" s="605" t="s">
        <v>258</v>
      </c>
      <c r="F82" s="605" t="s">
        <v>257</v>
      </c>
      <c r="G82" s="603"/>
      <c r="H82" s="610" t="s">
        <v>348</v>
      </c>
    </row>
    <row r="83" spans="1:8" s="331" customFormat="1" ht="22.5" customHeight="1" x14ac:dyDescent="0.25">
      <c r="A83" s="603"/>
      <c r="B83" s="604"/>
      <c r="C83" s="603" t="s">
        <v>321</v>
      </c>
      <c r="D83" s="621"/>
      <c r="E83" s="605" t="s">
        <v>133</v>
      </c>
      <c r="F83" s="605" t="s">
        <v>211</v>
      </c>
      <c r="G83" s="603"/>
      <c r="H83" s="610" t="s">
        <v>349</v>
      </c>
    </row>
    <row r="84" spans="1:8" s="331" customFormat="1" ht="22.5" customHeight="1" x14ac:dyDescent="0.25">
      <c r="A84" s="603"/>
      <c r="B84" s="604"/>
      <c r="C84" s="603" t="s">
        <v>322</v>
      </c>
      <c r="D84" s="621"/>
      <c r="E84" s="605" t="s">
        <v>257</v>
      </c>
      <c r="F84" s="605" t="s">
        <v>134</v>
      </c>
      <c r="G84" s="603"/>
      <c r="H84" s="610" t="s">
        <v>350</v>
      </c>
    </row>
    <row r="85" spans="1:8" s="331" customFormat="1" ht="22.5" customHeight="1" x14ac:dyDescent="0.25">
      <c r="A85" s="603"/>
      <c r="B85" s="604"/>
      <c r="C85" s="603" t="s">
        <v>321</v>
      </c>
      <c r="D85" s="621"/>
      <c r="E85" s="605" t="s">
        <v>211</v>
      </c>
      <c r="F85" s="605" t="s">
        <v>213</v>
      </c>
      <c r="G85" s="603"/>
      <c r="H85" s="610" t="s">
        <v>351</v>
      </c>
    </row>
    <row r="86" spans="1:8" s="331" customFormat="1" ht="22.5" customHeight="1" x14ac:dyDescent="0.25">
      <c r="A86" s="603"/>
      <c r="B86" s="604"/>
      <c r="C86" s="603" t="s">
        <v>322</v>
      </c>
      <c r="D86" s="621"/>
      <c r="E86" s="605" t="s">
        <v>134</v>
      </c>
      <c r="F86" s="605" t="s">
        <v>258</v>
      </c>
      <c r="G86" s="603"/>
      <c r="H86" s="610" t="s">
        <v>352</v>
      </c>
    </row>
    <row r="87" spans="1:8" s="331" customFormat="1" ht="22.5" customHeight="1" x14ac:dyDescent="0.25">
      <c r="A87" s="603"/>
      <c r="B87" s="604"/>
      <c r="C87" s="603" t="s">
        <v>132</v>
      </c>
      <c r="D87" s="621"/>
      <c r="E87" s="605"/>
      <c r="F87" s="605"/>
      <c r="G87" s="603"/>
      <c r="H87" s="610" t="s">
        <v>353</v>
      </c>
    </row>
    <row r="88" spans="1:8" s="331" customFormat="1" ht="22.5" customHeight="1" x14ac:dyDescent="0.25">
      <c r="A88" s="614"/>
      <c r="B88" s="615"/>
      <c r="C88" s="614"/>
      <c r="D88" s="620"/>
      <c r="E88" s="616"/>
      <c r="F88" s="616"/>
      <c r="G88" s="614"/>
      <c r="H88" s="610"/>
    </row>
    <row r="89" spans="1:8" s="331" customFormat="1" ht="22.5" customHeight="1" x14ac:dyDescent="0.25">
      <c r="A89" s="603"/>
      <c r="B89" s="604"/>
      <c r="C89" s="603" t="s">
        <v>323</v>
      </c>
      <c r="D89" s="621"/>
      <c r="E89" s="605" t="s">
        <v>114</v>
      </c>
      <c r="F89" s="605" t="s">
        <v>120</v>
      </c>
      <c r="G89" s="603"/>
      <c r="H89" s="610" t="s">
        <v>354</v>
      </c>
    </row>
    <row r="90" spans="1:8" s="331" customFormat="1" ht="22.5" customHeight="1" x14ac:dyDescent="0.25">
      <c r="A90" s="603"/>
      <c r="B90" s="604"/>
      <c r="C90" s="603" t="s">
        <v>323</v>
      </c>
      <c r="D90" s="621"/>
      <c r="E90" s="605" t="s">
        <v>119</v>
      </c>
      <c r="F90" s="605" t="s">
        <v>117</v>
      </c>
      <c r="G90" s="603"/>
      <c r="H90" s="610" t="s">
        <v>355</v>
      </c>
    </row>
    <row r="91" spans="1:8" s="331" customFormat="1" ht="22.5" customHeight="1" x14ac:dyDescent="0.25">
      <c r="A91" s="603"/>
      <c r="B91" s="604"/>
      <c r="C91" s="603" t="s">
        <v>323</v>
      </c>
      <c r="D91" s="621"/>
      <c r="E91" s="605" t="s">
        <v>259</v>
      </c>
      <c r="F91" s="605" t="s">
        <v>260</v>
      </c>
      <c r="G91" s="603"/>
      <c r="H91" s="610" t="s">
        <v>356</v>
      </c>
    </row>
    <row r="92" spans="1:8" s="331" customFormat="1" ht="22.5" customHeight="1" x14ac:dyDescent="0.25">
      <c r="A92" s="603"/>
      <c r="B92" s="604"/>
      <c r="C92" s="603" t="s">
        <v>323</v>
      </c>
      <c r="D92" s="621"/>
      <c r="E92" s="605" t="s">
        <v>116</v>
      </c>
      <c r="F92" s="605" t="s">
        <v>121</v>
      </c>
      <c r="G92" s="603"/>
      <c r="H92" s="610" t="s">
        <v>357</v>
      </c>
    </row>
    <row r="93" spans="1:8" s="331" customFormat="1" ht="22.5" customHeight="1" x14ac:dyDescent="0.25">
      <c r="A93" s="603"/>
      <c r="B93" s="604"/>
      <c r="C93" s="603" t="s">
        <v>326</v>
      </c>
      <c r="D93" s="621"/>
      <c r="E93" s="605"/>
      <c r="F93" s="605"/>
      <c r="G93" s="603"/>
      <c r="H93" s="610" t="s">
        <v>358</v>
      </c>
    </row>
    <row r="94" spans="1:8" s="331" customFormat="1" ht="22.5" customHeight="1" x14ac:dyDescent="0.25">
      <c r="A94" s="603"/>
      <c r="B94" s="604"/>
      <c r="C94" s="603" t="s">
        <v>327</v>
      </c>
      <c r="D94" s="621"/>
      <c r="E94" s="605"/>
      <c r="F94" s="605"/>
      <c r="G94" s="603"/>
      <c r="H94" s="610" t="s">
        <v>359</v>
      </c>
    </row>
    <row r="95" spans="1:8" s="331" customFormat="1" ht="22.5" customHeight="1" x14ac:dyDescent="0.25">
      <c r="A95" s="603"/>
      <c r="B95" s="604"/>
      <c r="C95" s="603" t="s">
        <v>303</v>
      </c>
      <c r="D95" s="621"/>
      <c r="E95" s="605"/>
      <c r="F95" s="605"/>
      <c r="G95" s="603"/>
      <c r="H95" s="610" t="s">
        <v>360</v>
      </c>
    </row>
    <row r="96" spans="1:8" s="331" customFormat="1" ht="22.5" customHeight="1" x14ac:dyDescent="0.25">
      <c r="A96" s="614"/>
      <c r="B96" s="615"/>
      <c r="C96" s="614"/>
      <c r="D96" s="614"/>
      <c r="E96" s="616"/>
      <c r="F96" s="616"/>
      <c r="G96" s="614"/>
      <c r="H96" s="610"/>
    </row>
    <row r="97" spans="1:8" s="606" customFormat="1" x14ac:dyDescent="0.25">
      <c r="A97" s="607"/>
      <c r="B97" s="607"/>
      <c r="C97" s="607"/>
      <c r="D97" s="608"/>
      <c r="E97" s="608"/>
      <c r="F97" s="608"/>
      <c r="G97" s="608"/>
      <c r="H97" s="609"/>
    </row>
    <row r="98" spans="1:8" s="606" customFormat="1" x14ac:dyDescent="0.25">
      <c r="A98" s="607"/>
      <c r="B98" s="607"/>
      <c r="C98" s="607"/>
      <c r="D98" s="608"/>
      <c r="E98" s="608"/>
      <c r="F98" s="608"/>
      <c r="G98" s="608"/>
      <c r="H98" s="609"/>
    </row>
    <row r="99" spans="1:8" s="606" customFormat="1" x14ac:dyDescent="0.25">
      <c r="A99" s="607"/>
      <c r="B99" s="607"/>
      <c r="C99" s="607"/>
      <c r="D99" s="608"/>
      <c r="E99" s="608"/>
      <c r="F99" s="608"/>
      <c r="G99" s="608"/>
      <c r="H99" s="609"/>
    </row>
    <row r="100" spans="1:8" s="606" customFormat="1" x14ac:dyDescent="0.25">
      <c r="A100" s="607"/>
      <c r="B100" s="607"/>
      <c r="C100" s="607"/>
      <c r="D100" s="608"/>
      <c r="E100" s="608"/>
      <c r="F100" s="608"/>
      <c r="G100" s="608"/>
      <c r="H100" s="609"/>
    </row>
    <row r="101" spans="1:8" s="606" customFormat="1" x14ac:dyDescent="0.25">
      <c r="A101" s="607"/>
      <c r="B101" s="607"/>
      <c r="C101" s="607"/>
      <c r="D101" s="608"/>
      <c r="E101" s="608"/>
      <c r="F101" s="608"/>
      <c r="G101" s="608"/>
      <c r="H101" s="609"/>
    </row>
    <row r="102" spans="1:8" s="606" customFormat="1" x14ac:dyDescent="0.25">
      <c r="A102" s="607"/>
      <c r="B102" s="607"/>
      <c r="C102" s="607"/>
      <c r="D102" s="608"/>
      <c r="E102" s="608"/>
      <c r="F102" s="608"/>
      <c r="G102" s="608"/>
      <c r="H102" s="609"/>
    </row>
    <row r="103" spans="1:8" s="606" customFormat="1" x14ac:dyDescent="0.25">
      <c r="A103" s="607"/>
      <c r="B103" s="607"/>
      <c r="C103" s="607"/>
      <c r="D103" s="608"/>
      <c r="E103" s="608"/>
      <c r="F103" s="608"/>
      <c r="G103" s="608"/>
      <c r="H103" s="609"/>
    </row>
    <row r="104" spans="1:8" s="606" customFormat="1" x14ac:dyDescent="0.25">
      <c r="A104" s="607"/>
      <c r="B104" s="607"/>
      <c r="C104" s="607"/>
      <c r="D104" s="608"/>
      <c r="E104" s="608"/>
      <c r="F104" s="608"/>
      <c r="G104" s="608"/>
      <c r="H104" s="609"/>
    </row>
    <row r="105" spans="1:8" s="606" customFormat="1" x14ac:dyDescent="0.25">
      <c r="A105" s="607"/>
      <c r="B105" s="607"/>
      <c r="C105" s="607"/>
      <c r="D105" s="608"/>
      <c r="E105" s="608"/>
      <c r="F105" s="608"/>
      <c r="G105" s="608"/>
      <c r="H105" s="609"/>
    </row>
    <row r="106" spans="1:8" s="606" customFormat="1" x14ac:dyDescent="0.25">
      <c r="A106" s="607"/>
      <c r="B106" s="607"/>
      <c r="C106" s="607"/>
      <c r="D106" s="608"/>
      <c r="E106" s="608"/>
      <c r="F106" s="608"/>
      <c r="G106" s="608"/>
      <c r="H106" s="609"/>
    </row>
    <row r="107" spans="1:8" s="606" customFormat="1" x14ac:dyDescent="0.25">
      <c r="A107" s="607"/>
      <c r="B107" s="607"/>
      <c r="C107" s="607"/>
      <c r="D107" s="608"/>
      <c r="E107" s="608"/>
      <c r="F107" s="608"/>
      <c r="G107" s="608"/>
      <c r="H107" s="609"/>
    </row>
    <row r="108" spans="1:8" s="606" customFormat="1" x14ac:dyDescent="0.25">
      <c r="A108" s="607"/>
      <c r="B108" s="607"/>
      <c r="C108" s="607"/>
      <c r="D108" s="608"/>
      <c r="E108" s="608"/>
      <c r="F108" s="608"/>
      <c r="G108" s="608"/>
      <c r="H108" s="609"/>
    </row>
    <row r="109" spans="1:8" s="606" customFormat="1" x14ac:dyDescent="0.25">
      <c r="A109" s="607"/>
      <c r="B109" s="607"/>
      <c r="C109" s="607"/>
      <c r="D109" s="608"/>
      <c r="E109" s="608"/>
      <c r="F109" s="608"/>
      <c r="G109" s="608"/>
      <c r="H109" s="609"/>
    </row>
    <row r="110" spans="1:8" s="606" customFormat="1" x14ac:dyDescent="0.25">
      <c r="A110" s="607"/>
      <c r="B110" s="607"/>
      <c r="C110" s="607"/>
      <c r="D110" s="608"/>
      <c r="E110" s="608"/>
      <c r="F110" s="608"/>
      <c r="G110" s="608"/>
      <c r="H110" s="609"/>
    </row>
    <row r="111" spans="1:8" s="606" customFormat="1" x14ac:dyDescent="0.25">
      <c r="A111" s="607"/>
      <c r="B111" s="607"/>
      <c r="C111" s="607"/>
      <c r="D111" s="608"/>
      <c r="E111" s="608"/>
      <c r="F111" s="608"/>
      <c r="G111" s="608"/>
      <c r="H111" s="609"/>
    </row>
    <row r="112" spans="1:8" s="606" customFormat="1" x14ac:dyDescent="0.25">
      <c r="A112" s="607"/>
      <c r="B112" s="607"/>
      <c r="C112" s="607"/>
      <c r="D112" s="608"/>
      <c r="E112" s="608"/>
      <c r="F112" s="608"/>
      <c r="G112" s="608"/>
      <c r="H112" s="609"/>
    </row>
    <row r="113" spans="1:8" s="606" customFormat="1" x14ac:dyDescent="0.25">
      <c r="A113" s="607"/>
      <c r="B113" s="607"/>
      <c r="C113" s="607"/>
      <c r="D113" s="608"/>
      <c r="E113" s="608"/>
      <c r="F113" s="608"/>
      <c r="G113" s="608"/>
      <c r="H113" s="609"/>
    </row>
    <row r="114" spans="1:8" s="606" customFormat="1" x14ac:dyDescent="0.25">
      <c r="A114" s="607"/>
      <c r="B114" s="607"/>
      <c r="C114" s="607"/>
      <c r="D114" s="608"/>
      <c r="E114" s="608"/>
      <c r="F114" s="608"/>
      <c r="G114" s="608"/>
      <c r="H114" s="609"/>
    </row>
    <row r="115" spans="1:8" s="606" customFormat="1" x14ac:dyDescent="0.25">
      <c r="A115" s="607"/>
      <c r="B115" s="607"/>
      <c r="C115" s="607"/>
      <c r="D115" s="608"/>
      <c r="E115" s="608"/>
      <c r="F115" s="608"/>
      <c r="G115" s="608"/>
      <c r="H115" s="609"/>
    </row>
    <row r="116" spans="1:8" s="606" customFormat="1" x14ac:dyDescent="0.25">
      <c r="A116" s="607"/>
      <c r="B116" s="607"/>
      <c r="C116" s="607"/>
      <c r="D116" s="608"/>
      <c r="E116" s="608"/>
      <c r="F116" s="608"/>
      <c r="G116" s="608"/>
      <c r="H116" s="609"/>
    </row>
    <row r="117" spans="1:8" s="606" customFormat="1" x14ac:dyDescent="0.25">
      <c r="A117" s="607"/>
      <c r="B117" s="607"/>
      <c r="C117" s="607"/>
      <c r="D117" s="608"/>
      <c r="E117" s="608"/>
      <c r="F117" s="608"/>
      <c r="G117" s="608"/>
      <c r="H117" s="609"/>
    </row>
    <row r="118" spans="1:8" s="606" customFormat="1" x14ac:dyDescent="0.25">
      <c r="A118" s="607"/>
      <c r="B118" s="607"/>
      <c r="C118" s="607"/>
      <c r="D118" s="608"/>
      <c r="E118" s="608"/>
      <c r="F118" s="608"/>
      <c r="G118" s="608"/>
      <c r="H118" s="609"/>
    </row>
    <row r="119" spans="1:8" s="606" customFormat="1" x14ac:dyDescent="0.25">
      <c r="A119" s="607"/>
      <c r="B119" s="607"/>
      <c r="C119" s="607"/>
      <c r="D119" s="608"/>
      <c r="E119" s="608"/>
      <c r="F119" s="608"/>
      <c r="G119" s="608"/>
      <c r="H119" s="609"/>
    </row>
    <row r="120" spans="1:8" s="606" customFormat="1" x14ac:dyDescent="0.25">
      <c r="A120" s="607"/>
      <c r="B120" s="607"/>
      <c r="C120" s="607"/>
      <c r="D120" s="608"/>
      <c r="E120" s="608"/>
      <c r="F120" s="608"/>
      <c r="G120" s="608"/>
      <c r="H120" s="609"/>
    </row>
    <row r="121" spans="1:8" s="606" customFormat="1" x14ac:dyDescent="0.25">
      <c r="A121" s="607"/>
      <c r="B121" s="607"/>
      <c r="C121" s="607"/>
      <c r="D121" s="608"/>
      <c r="E121" s="608"/>
      <c r="F121" s="608"/>
      <c r="G121" s="608"/>
      <c r="H121" s="609"/>
    </row>
    <row r="122" spans="1:8" s="606" customFormat="1" x14ac:dyDescent="0.25">
      <c r="A122" s="607"/>
      <c r="B122" s="607"/>
      <c r="C122" s="607"/>
      <c r="D122" s="608"/>
      <c r="E122" s="608"/>
      <c r="F122" s="608"/>
      <c r="G122" s="608"/>
      <c r="H122" s="609"/>
    </row>
    <row r="123" spans="1:8" s="606" customFormat="1" x14ac:dyDescent="0.25">
      <c r="A123" s="607"/>
      <c r="B123" s="607"/>
      <c r="C123" s="607"/>
      <c r="D123" s="608"/>
      <c r="E123" s="608"/>
      <c r="F123" s="608"/>
      <c r="G123" s="608"/>
      <c r="H123" s="609"/>
    </row>
    <row r="124" spans="1:8" s="606" customFormat="1" x14ac:dyDescent="0.25">
      <c r="A124" s="607"/>
      <c r="B124" s="607"/>
      <c r="C124" s="607"/>
      <c r="D124" s="608"/>
      <c r="E124" s="608"/>
      <c r="F124" s="608"/>
      <c r="G124" s="608"/>
      <c r="H124" s="609"/>
    </row>
    <row r="125" spans="1:8" s="606" customFormat="1" x14ac:dyDescent="0.25">
      <c r="A125" s="607"/>
      <c r="B125" s="607"/>
      <c r="C125" s="607"/>
      <c r="D125" s="608"/>
      <c r="E125" s="608"/>
      <c r="F125" s="608"/>
      <c r="G125" s="608"/>
      <c r="H125" s="609"/>
    </row>
    <row r="126" spans="1:8" s="606" customFormat="1" x14ac:dyDescent="0.25">
      <c r="A126" s="607"/>
      <c r="B126" s="607"/>
      <c r="C126" s="607"/>
      <c r="D126" s="608"/>
      <c r="E126" s="608"/>
      <c r="F126" s="608"/>
      <c r="G126" s="608"/>
      <c r="H126" s="609"/>
    </row>
    <row r="127" spans="1:8" s="606" customFormat="1" x14ac:dyDescent="0.25">
      <c r="A127" s="607"/>
      <c r="B127" s="607"/>
      <c r="C127" s="607"/>
      <c r="D127" s="608"/>
      <c r="E127" s="608"/>
      <c r="F127" s="608"/>
      <c r="G127" s="608"/>
      <c r="H127" s="609"/>
    </row>
    <row r="128" spans="1:8" s="606" customFormat="1" x14ac:dyDescent="0.25">
      <c r="A128" s="607"/>
      <c r="B128" s="607"/>
      <c r="C128" s="607"/>
      <c r="D128" s="608"/>
      <c r="E128" s="608"/>
      <c r="F128" s="608"/>
      <c r="G128" s="608"/>
      <c r="H128" s="609"/>
    </row>
    <row r="129" spans="1:8" s="606" customFormat="1" x14ac:dyDescent="0.25">
      <c r="A129" s="607"/>
      <c r="B129" s="607"/>
      <c r="C129" s="607"/>
      <c r="D129" s="608"/>
      <c r="E129" s="608"/>
      <c r="F129" s="608"/>
      <c r="G129" s="608"/>
      <c r="H129" s="609"/>
    </row>
    <row r="130" spans="1:8" s="606" customFormat="1" x14ac:dyDescent="0.25">
      <c r="A130" s="607"/>
      <c r="B130" s="607"/>
      <c r="C130" s="607"/>
      <c r="D130" s="608"/>
      <c r="E130" s="608"/>
      <c r="F130" s="608"/>
      <c r="G130" s="608"/>
      <c r="H130" s="609"/>
    </row>
    <row r="131" spans="1:8" s="606" customFormat="1" x14ac:dyDescent="0.25">
      <c r="A131" s="607"/>
      <c r="B131" s="607"/>
      <c r="C131" s="607"/>
      <c r="D131" s="608"/>
      <c r="E131" s="608"/>
      <c r="F131" s="608"/>
      <c r="G131" s="608"/>
      <c r="H131" s="609"/>
    </row>
    <row r="132" spans="1:8" s="606" customFormat="1" x14ac:dyDescent="0.25">
      <c r="A132" s="607"/>
      <c r="B132" s="607"/>
      <c r="C132" s="607"/>
      <c r="D132" s="608"/>
      <c r="E132" s="608"/>
      <c r="F132" s="608"/>
      <c r="G132" s="608"/>
      <c r="H132" s="609"/>
    </row>
    <row r="133" spans="1:8" s="606" customFormat="1" x14ac:dyDescent="0.25">
      <c r="A133" s="607"/>
      <c r="B133" s="607"/>
      <c r="C133" s="607"/>
      <c r="D133" s="608"/>
      <c r="E133" s="608"/>
      <c r="F133" s="608"/>
      <c r="G133" s="608"/>
      <c r="H133" s="609"/>
    </row>
    <row r="134" spans="1:8" s="606" customFormat="1" x14ac:dyDescent="0.25">
      <c r="A134" s="607"/>
      <c r="B134" s="607"/>
      <c r="C134" s="607"/>
      <c r="D134" s="608"/>
      <c r="E134" s="608"/>
      <c r="F134" s="608"/>
      <c r="G134" s="608"/>
      <c r="H134" s="609"/>
    </row>
    <row r="135" spans="1:8" s="606" customFormat="1" x14ac:dyDescent="0.25">
      <c r="A135" s="607"/>
      <c r="B135" s="607"/>
      <c r="C135" s="607"/>
      <c r="D135" s="608"/>
      <c r="E135" s="608"/>
      <c r="F135" s="608"/>
      <c r="G135" s="608"/>
      <c r="H135" s="609"/>
    </row>
    <row r="136" spans="1:8" s="606" customFormat="1" x14ac:dyDescent="0.25">
      <c r="A136" s="607"/>
      <c r="B136" s="607"/>
      <c r="C136" s="607"/>
      <c r="D136" s="608"/>
      <c r="E136" s="608"/>
      <c r="F136" s="608"/>
      <c r="G136" s="608"/>
      <c r="H136" s="609"/>
    </row>
    <row r="137" spans="1:8" s="606" customFormat="1" x14ac:dyDescent="0.25">
      <c r="A137" s="607"/>
      <c r="B137" s="607"/>
      <c r="C137" s="607"/>
      <c r="D137" s="608"/>
      <c r="E137" s="608"/>
      <c r="F137" s="608"/>
      <c r="G137" s="608"/>
      <c r="H137" s="609"/>
    </row>
    <row r="138" spans="1:8" s="606" customFormat="1" x14ac:dyDescent="0.25">
      <c r="A138" s="607"/>
      <c r="B138" s="607"/>
      <c r="C138" s="607"/>
      <c r="D138" s="608"/>
      <c r="E138" s="608"/>
      <c r="F138" s="608"/>
      <c r="G138" s="608"/>
      <c r="H138" s="609"/>
    </row>
    <row r="139" spans="1:8" s="606" customFormat="1" x14ac:dyDescent="0.25">
      <c r="A139" s="607"/>
      <c r="B139" s="607"/>
      <c r="C139" s="607"/>
      <c r="D139" s="608"/>
      <c r="E139" s="608"/>
      <c r="F139" s="608"/>
      <c r="G139" s="608"/>
      <c r="H139" s="609"/>
    </row>
    <row r="140" spans="1:8" s="606" customFormat="1" x14ac:dyDescent="0.25">
      <c r="A140" s="607"/>
      <c r="B140" s="607"/>
      <c r="C140" s="607"/>
      <c r="D140" s="608"/>
      <c r="E140" s="608"/>
      <c r="F140" s="608"/>
      <c r="G140" s="608"/>
      <c r="H140" s="609"/>
    </row>
    <row r="141" spans="1:8" s="606" customFormat="1" x14ac:dyDescent="0.25">
      <c r="A141" s="607"/>
      <c r="B141" s="607"/>
      <c r="C141" s="607"/>
      <c r="D141" s="608"/>
      <c r="E141" s="608"/>
      <c r="F141" s="608"/>
      <c r="G141" s="608"/>
      <c r="H141" s="609"/>
    </row>
    <row r="142" spans="1:8" s="606" customFormat="1" x14ac:dyDescent="0.25">
      <c r="A142" s="607"/>
      <c r="B142" s="607"/>
      <c r="C142" s="607"/>
      <c r="D142" s="608"/>
      <c r="E142" s="608"/>
      <c r="F142" s="608"/>
      <c r="G142" s="608"/>
      <c r="H142" s="609"/>
    </row>
    <row r="143" spans="1:8" s="606" customFormat="1" x14ac:dyDescent="0.25">
      <c r="A143" s="607"/>
      <c r="B143" s="607"/>
      <c r="C143" s="607"/>
      <c r="D143" s="608"/>
      <c r="E143" s="608"/>
      <c r="F143" s="608"/>
      <c r="G143" s="608"/>
      <c r="H143" s="609"/>
    </row>
    <row r="144" spans="1:8" s="606" customFormat="1" x14ac:dyDescent="0.25">
      <c r="A144" s="607"/>
      <c r="B144" s="607"/>
      <c r="C144" s="607"/>
      <c r="D144" s="608"/>
      <c r="E144" s="608"/>
      <c r="F144" s="608"/>
      <c r="G144" s="608"/>
      <c r="H144" s="609"/>
    </row>
    <row r="145" spans="1:8" s="606" customFormat="1" x14ac:dyDescent="0.25">
      <c r="A145" s="607"/>
      <c r="B145" s="607"/>
      <c r="C145" s="607"/>
      <c r="D145" s="608"/>
      <c r="E145" s="608"/>
      <c r="F145" s="608"/>
      <c r="G145" s="608"/>
      <c r="H145" s="609"/>
    </row>
    <row r="146" spans="1:8" s="606" customFormat="1" x14ac:dyDescent="0.25">
      <c r="A146" s="607"/>
      <c r="B146" s="607"/>
      <c r="C146" s="607"/>
      <c r="D146" s="608"/>
      <c r="E146" s="608"/>
      <c r="F146" s="608"/>
      <c r="G146" s="608"/>
      <c r="H146" s="609"/>
    </row>
    <row r="147" spans="1:8" s="606" customFormat="1" x14ac:dyDescent="0.25">
      <c r="A147" s="607"/>
      <c r="B147" s="607"/>
      <c r="C147" s="607"/>
      <c r="D147" s="608"/>
      <c r="E147" s="608"/>
      <c r="F147" s="608"/>
      <c r="G147" s="608"/>
      <c r="H147" s="609"/>
    </row>
    <row r="148" spans="1:8" s="606" customFormat="1" x14ac:dyDescent="0.25">
      <c r="A148" s="607"/>
      <c r="B148" s="607"/>
      <c r="C148" s="607"/>
      <c r="D148" s="608"/>
      <c r="E148" s="608"/>
      <c r="F148" s="608"/>
      <c r="G148" s="608"/>
      <c r="H148" s="609"/>
    </row>
    <row r="149" spans="1:8" s="606" customFormat="1" x14ac:dyDescent="0.25">
      <c r="A149" s="607"/>
      <c r="B149" s="607"/>
      <c r="C149" s="607"/>
      <c r="D149" s="608"/>
      <c r="E149" s="608"/>
      <c r="F149" s="608"/>
      <c r="G149" s="608"/>
      <c r="H149" s="609"/>
    </row>
    <row r="150" spans="1:8" s="606" customFormat="1" x14ac:dyDescent="0.25">
      <c r="A150" s="607"/>
      <c r="B150" s="607"/>
      <c r="C150" s="607"/>
      <c r="D150" s="608"/>
      <c r="E150" s="608"/>
      <c r="F150" s="608"/>
      <c r="G150" s="608"/>
      <c r="H150" s="609"/>
    </row>
    <row r="151" spans="1:8" s="606" customFormat="1" x14ac:dyDescent="0.25">
      <c r="A151" s="607"/>
      <c r="B151" s="607"/>
      <c r="C151" s="607"/>
      <c r="D151" s="608"/>
      <c r="E151" s="608"/>
      <c r="F151" s="608"/>
      <c r="G151" s="608"/>
      <c r="H151" s="609"/>
    </row>
    <row r="152" spans="1:8" s="606" customFormat="1" x14ac:dyDescent="0.25">
      <c r="A152" s="607"/>
      <c r="B152" s="607"/>
      <c r="C152" s="607"/>
      <c r="D152" s="608"/>
      <c r="E152" s="608"/>
      <c r="F152" s="608"/>
      <c r="G152" s="608"/>
      <c r="H152" s="609"/>
    </row>
    <row r="153" spans="1:8" s="606" customFormat="1" x14ac:dyDescent="0.25">
      <c r="A153" s="607"/>
      <c r="B153" s="607"/>
      <c r="C153" s="607"/>
      <c r="D153" s="608"/>
      <c r="E153" s="608"/>
      <c r="F153" s="608"/>
      <c r="G153" s="608"/>
      <c r="H153" s="609"/>
    </row>
    <row r="154" spans="1:8" s="606" customFormat="1" x14ac:dyDescent="0.25">
      <c r="A154" s="607"/>
      <c r="B154" s="607"/>
      <c r="C154" s="607"/>
      <c r="D154" s="608"/>
      <c r="E154" s="608"/>
      <c r="F154" s="608"/>
      <c r="G154" s="608"/>
      <c r="H154" s="609"/>
    </row>
    <row r="155" spans="1:8" s="606" customFormat="1" x14ac:dyDescent="0.25">
      <c r="A155" s="607"/>
      <c r="B155" s="607"/>
      <c r="C155" s="607"/>
      <c r="D155" s="608"/>
      <c r="E155" s="608"/>
      <c r="F155" s="608"/>
      <c r="G155" s="608"/>
      <c r="H155" s="609"/>
    </row>
    <row r="156" spans="1:8" s="606" customFormat="1" x14ac:dyDescent="0.25">
      <c r="A156" s="607"/>
      <c r="B156" s="607"/>
      <c r="C156" s="607"/>
      <c r="D156" s="608"/>
      <c r="E156" s="608"/>
      <c r="F156" s="608"/>
      <c r="G156" s="608"/>
      <c r="H156" s="609"/>
    </row>
    <row r="157" spans="1:8" s="606" customFormat="1" x14ac:dyDescent="0.25">
      <c r="A157" s="607"/>
      <c r="B157" s="607"/>
      <c r="C157" s="607"/>
      <c r="D157" s="608"/>
      <c r="E157" s="608"/>
      <c r="F157" s="608"/>
      <c r="G157" s="608"/>
      <c r="H157" s="609"/>
    </row>
    <row r="158" spans="1:8" s="606" customFormat="1" x14ac:dyDescent="0.25">
      <c r="A158" s="607"/>
      <c r="B158" s="607"/>
      <c r="C158" s="607"/>
      <c r="D158" s="608"/>
      <c r="E158" s="608"/>
      <c r="F158" s="608"/>
      <c r="G158" s="608"/>
      <c r="H158" s="609"/>
    </row>
    <row r="159" spans="1:8" s="606" customFormat="1" x14ac:dyDescent="0.25">
      <c r="A159" s="607"/>
      <c r="B159" s="607"/>
      <c r="C159" s="607"/>
      <c r="D159" s="608"/>
      <c r="E159" s="608"/>
      <c r="F159" s="608"/>
      <c r="G159" s="608"/>
      <c r="H159" s="609"/>
    </row>
  </sheetData>
  <mergeCells count="3">
    <mergeCell ref="A1:G1"/>
    <mergeCell ref="A2:G2"/>
    <mergeCell ref="A3:G3"/>
  </mergeCells>
  <phoneticPr fontId="55" type="noConversion"/>
  <pageMargins left="0.7" right="0.7" top="0.75" bottom="0.75" header="0.3" footer="0.3"/>
  <pageSetup paperSize="9" orientation="portrait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CF452E-8979-4FE2-821D-AC2B02C82885}">
  <sheetPr>
    <tabColor theme="2" tint="-0.249977111117893"/>
  </sheetPr>
  <dimension ref="A1:AE41"/>
  <sheetViews>
    <sheetView workbookViewId="0">
      <selection activeCell="E7" sqref="E7:F7"/>
    </sheetView>
  </sheetViews>
  <sheetFormatPr defaultRowHeight="13.2" x14ac:dyDescent="0.25"/>
  <cols>
    <col min="1" max="1" width="5.44140625" customWidth="1"/>
    <col min="2" max="2" width="4.44140625" customWidth="1"/>
    <col min="3" max="3" width="8.33203125" customWidth="1"/>
    <col min="4" max="4" width="7.109375" customWidth="1"/>
    <col min="5" max="5" width="9.33203125" customWidth="1"/>
    <col min="6" max="6" width="7.109375" customWidth="1"/>
    <col min="7" max="7" width="9.33203125" customWidth="1"/>
    <col min="8" max="8" width="7.109375" customWidth="1"/>
    <col min="9" max="9" width="9.33203125" customWidth="1"/>
    <col min="10" max="10" width="7.88671875" customWidth="1"/>
    <col min="11" max="12" width="8.5546875" customWidth="1"/>
    <col min="13" max="13" width="7.88671875" customWidth="1"/>
    <col min="19" max="31" width="0" hidden="1" customWidth="1"/>
  </cols>
  <sheetData>
    <row r="1" spans="1:31" ht="24.6" x14ac:dyDescent="0.25">
      <c r="A1" s="627" t="str">
        <f>Altalanos!$A$6</f>
        <v>2024/25. DO J-NK-SZ Vármegye</v>
      </c>
      <c r="B1" s="627"/>
      <c r="C1" s="627"/>
      <c r="D1" s="627"/>
      <c r="E1" s="627"/>
      <c r="F1" s="627"/>
      <c r="G1" s="164"/>
      <c r="H1" s="167" t="s">
        <v>38</v>
      </c>
      <c r="I1" s="165"/>
      <c r="J1" s="166"/>
      <c r="L1" s="168"/>
      <c r="M1" s="169"/>
      <c r="N1" s="88"/>
      <c r="V1" s="285" t="e">
        <f>IF(S5=1,CONCATENATE(VLOOKUP(S3,U16:AB27,2)),CONCATENATE(VLOOKUP(S3,U2:AE13,2)))</f>
        <v>#N/A</v>
      </c>
      <c r="W1" s="285" t="e">
        <f>IF(S5=1,CONCATENATE(VLOOKUP(S3,U16:AE27,3)),CONCATENATE(VLOOKUP(S3,U2:AE13,3)))</f>
        <v>#N/A</v>
      </c>
      <c r="X1" s="285" t="e">
        <f>IF(S5=1,CONCATENATE(VLOOKUP(S3,U16:AE27,4)),CONCATENATE(VLOOKUP(S3,U2:AE13,4)))</f>
        <v>#N/A</v>
      </c>
      <c r="Y1" s="285" t="e">
        <f>IF(S5=1,CONCATENATE(VLOOKUP(S3,U16:AE27,5)),CONCATENATE(VLOOKUP(S3,U2:AE13,5)))</f>
        <v>#N/A</v>
      </c>
      <c r="Z1" s="285" t="e">
        <f>IF(S5=1,CONCATENATE(VLOOKUP(S3,U16:AE27,6)),CONCATENATE(VLOOKUP(S3,U2:AE13,6)))</f>
        <v>#N/A</v>
      </c>
      <c r="AA1" s="285" t="e">
        <f>IF(S5=1,CONCATENATE(VLOOKUP(S3,U16:AE27,7)),CONCATENATE(VLOOKUP(S3,U2:AE13,7)))</f>
        <v>#N/A</v>
      </c>
      <c r="AB1" s="285" t="e">
        <f>IF(S5=1,CONCATENATE(VLOOKUP(S3,U16:AE27,8)),CONCATENATE(VLOOKUP(S3,U2:AE13,8)))</f>
        <v>#N/A</v>
      </c>
      <c r="AC1" s="285" t="e">
        <f>IF(S5=1,CONCATENATE(VLOOKUP(S3,U16:AE27,9)),CONCATENATE(VLOOKUP(S3,U2:AE13,9)))</f>
        <v>#N/A</v>
      </c>
      <c r="AD1" s="285" t="e">
        <f>IF(S5=1,CONCATENATE(VLOOKUP(S3,U16:AE27,10)),CONCATENATE(VLOOKUP(S3,U2:AE13,10)))</f>
        <v>#N/A</v>
      </c>
      <c r="AE1" s="285" t="e">
        <f>IF(S5=1,CONCATENATE(VLOOKUP(S3,U16:AE27,11)),CONCATENATE(VLOOKUP(S3,U2:AE13,11)))</f>
        <v>#N/A</v>
      </c>
    </row>
    <row r="2" spans="1:31" x14ac:dyDescent="0.25">
      <c r="A2" s="170" t="s">
        <v>37</v>
      </c>
      <c r="B2" s="171"/>
      <c r="C2" s="171"/>
      <c r="D2" s="171"/>
      <c r="E2" s="304" t="s">
        <v>288</v>
      </c>
      <c r="F2" s="171"/>
      <c r="G2" s="172"/>
      <c r="H2" s="173"/>
      <c r="I2" s="173"/>
      <c r="J2" s="174"/>
      <c r="K2" s="168"/>
      <c r="L2" s="168"/>
      <c r="M2" s="168"/>
      <c r="N2" s="89"/>
      <c r="S2" s="280"/>
      <c r="T2" s="279"/>
      <c r="U2" s="279" t="s">
        <v>50</v>
      </c>
      <c r="V2" s="273">
        <v>150</v>
      </c>
      <c r="W2" s="273">
        <v>120</v>
      </c>
      <c r="X2" s="273">
        <v>100</v>
      </c>
      <c r="Y2" s="273">
        <v>80</v>
      </c>
      <c r="Z2" s="273">
        <v>70</v>
      </c>
      <c r="AA2" s="273">
        <v>60</v>
      </c>
      <c r="AB2" s="273">
        <v>55</v>
      </c>
      <c r="AC2" s="273">
        <v>50</v>
      </c>
      <c r="AD2" s="273">
        <v>45</v>
      </c>
      <c r="AE2" s="273">
        <v>40</v>
      </c>
    </row>
    <row r="3" spans="1:31" x14ac:dyDescent="0.25">
      <c r="A3" s="50" t="s">
        <v>19</v>
      </c>
      <c r="B3" s="50"/>
      <c r="C3" s="50"/>
      <c r="D3" s="50"/>
      <c r="E3" s="50" t="s">
        <v>16</v>
      </c>
      <c r="F3" s="50"/>
      <c r="G3" s="50"/>
      <c r="H3" s="50" t="s">
        <v>24</v>
      </c>
      <c r="I3" s="50"/>
      <c r="J3" s="90"/>
      <c r="K3" s="50"/>
      <c r="L3" s="51"/>
      <c r="M3" s="51" t="s">
        <v>25</v>
      </c>
      <c r="N3" s="241"/>
      <c r="S3" s="279">
        <f>IF(H4="OB","A",IF(H4="IX","W",H4))</f>
        <v>0</v>
      </c>
      <c r="T3" s="279"/>
      <c r="U3" s="279" t="s">
        <v>68</v>
      </c>
      <c r="V3" s="273">
        <v>120</v>
      </c>
      <c r="W3" s="273">
        <v>90</v>
      </c>
      <c r="X3" s="273">
        <v>65</v>
      </c>
      <c r="Y3" s="273">
        <v>55</v>
      </c>
      <c r="Z3" s="273">
        <v>50</v>
      </c>
      <c r="AA3" s="273">
        <v>45</v>
      </c>
      <c r="AB3" s="273">
        <v>40</v>
      </c>
      <c r="AC3" s="273">
        <v>35</v>
      </c>
      <c r="AD3" s="273">
        <v>25</v>
      </c>
      <c r="AE3" s="273">
        <v>20</v>
      </c>
    </row>
    <row r="4" spans="1:31" ht="13.8" thickBot="1" x14ac:dyDescent="0.3">
      <c r="A4" s="628">
        <f>Altalanos!$A$10</f>
        <v>45776</v>
      </c>
      <c r="B4" s="628"/>
      <c r="C4" s="628"/>
      <c r="D4" s="175"/>
      <c r="E4" s="176" t="str">
        <f>Altalanos!$C$10</f>
        <v>Jászberény</v>
      </c>
      <c r="F4" s="176"/>
      <c r="G4" s="176"/>
      <c r="H4" s="179"/>
      <c r="I4" s="176"/>
      <c r="J4" s="178"/>
      <c r="K4" s="179"/>
      <c r="L4" s="282"/>
      <c r="M4" s="181" t="str">
        <f>Altalanos!$E$10</f>
        <v>Sági István</v>
      </c>
      <c r="N4" s="242"/>
      <c r="S4" s="279"/>
      <c r="T4" s="279"/>
      <c r="U4" s="279" t="s">
        <v>69</v>
      </c>
      <c r="V4" s="273">
        <v>90</v>
      </c>
      <c r="W4" s="273">
        <v>60</v>
      </c>
      <c r="X4" s="273">
        <v>45</v>
      </c>
      <c r="Y4" s="273">
        <v>34</v>
      </c>
      <c r="Z4" s="273">
        <v>27</v>
      </c>
      <c r="AA4" s="273">
        <v>22</v>
      </c>
      <c r="AB4" s="273">
        <v>18</v>
      </c>
      <c r="AC4" s="273">
        <v>15</v>
      </c>
      <c r="AD4" s="273">
        <v>12</v>
      </c>
      <c r="AE4" s="273">
        <v>9</v>
      </c>
    </row>
    <row r="5" spans="1:31" x14ac:dyDescent="0.25">
      <c r="A5" s="33"/>
      <c r="B5" s="33" t="s">
        <v>36</v>
      </c>
      <c r="C5" s="237" t="s">
        <v>48</v>
      </c>
      <c r="D5" s="33" t="s">
        <v>31</v>
      </c>
      <c r="E5" s="33" t="s">
        <v>53</v>
      </c>
      <c r="F5" s="33"/>
      <c r="G5" s="33" t="s">
        <v>23</v>
      </c>
      <c r="H5" s="33"/>
      <c r="I5" s="33" t="s">
        <v>26</v>
      </c>
      <c r="J5" s="33"/>
      <c r="K5" s="266" t="s">
        <v>54</v>
      </c>
      <c r="L5" s="266" t="s">
        <v>55</v>
      </c>
      <c r="M5" s="266" t="s">
        <v>56</v>
      </c>
      <c r="S5" s="279">
        <f>IF(OR(Altalanos!$A$8="F1",Altalanos!$A$8="F2",Altalanos!$A$8="N1",Altalanos!$A$8="N2"),1,2)</f>
        <v>2</v>
      </c>
      <c r="T5" s="279"/>
      <c r="U5" s="279" t="s">
        <v>70</v>
      </c>
      <c r="V5" s="273">
        <v>60</v>
      </c>
      <c r="W5" s="273">
        <v>40</v>
      </c>
      <c r="X5" s="273">
        <v>30</v>
      </c>
      <c r="Y5" s="273">
        <v>20</v>
      </c>
      <c r="Z5" s="273">
        <v>18</v>
      </c>
      <c r="AA5" s="273">
        <v>15</v>
      </c>
      <c r="AB5" s="273">
        <v>12</v>
      </c>
      <c r="AC5" s="273">
        <v>10</v>
      </c>
      <c r="AD5" s="273">
        <v>8</v>
      </c>
      <c r="AE5" s="273">
        <v>6</v>
      </c>
    </row>
    <row r="6" spans="1:31" x14ac:dyDescent="0.25">
      <c r="A6" s="215"/>
      <c r="B6" s="215"/>
      <c r="C6" s="265"/>
      <c r="D6" s="215"/>
      <c r="E6" s="215"/>
      <c r="F6" s="215"/>
      <c r="G6" s="215"/>
      <c r="H6" s="215"/>
      <c r="I6" s="215"/>
      <c r="J6" s="215"/>
      <c r="K6" s="215"/>
      <c r="L6" s="215"/>
      <c r="M6" s="215"/>
      <c r="S6" s="279"/>
      <c r="T6" s="279"/>
      <c r="U6" s="279" t="s">
        <v>71</v>
      </c>
      <c r="V6" s="273">
        <v>40</v>
      </c>
      <c r="W6" s="273">
        <v>25</v>
      </c>
      <c r="X6" s="273">
        <v>18</v>
      </c>
      <c r="Y6" s="273">
        <v>13</v>
      </c>
      <c r="Z6" s="273">
        <v>10</v>
      </c>
      <c r="AA6" s="273">
        <v>8</v>
      </c>
      <c r="AB6" s="273">
        <v>6</v>
      </c>
      <c r="AC6" s="273">
        <v>5</v>
      </c>
      <c r="AD6" s="273">
        <v>4</v>
      </c>
      <c r="AE6" s="273">
        <v>3</v>
      </c>
    </row>
    <row r="7" spans="1:31" x14ac:dyDescent="0.25">
      <c r="A7" s="244" t="s">
        <v>50</v>
      </c>
      <c r="B7" s="267"/>
      <c r="C7" s="269" t="str">
        <f>IF($B7="","",VLOOKUP($B7,#REF!,5))</f>
        <v/>
      </c>
      <c r="D7" s="269" t="str">
        <f>IF($B7="","",VLOOKUP($B7,#REF!,15))</f>
        <v/>
      </c>
      <c r="E7" s="629" t="s">
        <v>243</v>
      </c>
      <c r="F7" s="630"/>
      <c r="G7" s="630" t="str">
        <f>IF($B7="","",VLOOKUP($B7,#REF!,3))</f>
        <v/>
      </c>
      <c r="H7" s="630"/>
      <c r="I7" s="346" t="s">
        <v>110</v>
      </c>
      <c r="J7" s="215"/>
      <c r="K7" s="286"/>
      <c r="L7" s="281" t="str">
        <f>IF(K7="","",CONCATENATE(VLOOKUP($S$3,$V$1:$AE$1,K7)," pont"))</f>
        <v/>
      </c>
      <c r="M7" s="287"/>
      <c r="S7" s="279"/>
      <c r="T7" s="279"/>
      <c r="U7" s="279" t="s">
        <v>72</v>
      </c>
      <c r="V7" s="273">
        <v>25</v>
      </c>
      <c r="W7" s="273">
        <v>15</v>
      </c>
      <c r="X7" s="273">
        <v>13</v>
      </c>
      <c r="Y7" s="273">
        <v>8</v>
      </c>
      <c r="Z7" s="273">
        <v>6</v>
      </c>
      <c r="AA7" s="273">
        <v>4</v>
      </c>
      <c r="AB7" s="273">
        <v>3</v>
      </c>
      <c r="AC7" s="273">
        <v>2</v>
      </c>
      <c r="AD7" s="273">
        <v>1</v>
      </c>
      <c r="AE7" s="273">
        <v>0</v>
      </c>
    </row>
    <row r="8" spans="1:31" x14ac:dyDescent="0.25">
      <c r="A8" s="244"/>
      <c r="B8" s="268"/>
      <c r="C8" s="270"/>
      <c r="D8" s="270"/>
      <c r="E8" s="270"/>
      <c r="F8" s="270"/>
      <c r="G8" s="270"/>
      <c r="H8" s="270"/>
      <c r="I8" s="270"/>
      <c r="J8" s="215"/>
      <c r="K8" s="244"/>
      <c r="L8" s="244"/>
      <c r="M8" s="288"/>
      <c r="S8" s="279"/>
      <c r="T8" s="279"/>
      <c r="U8" s="279" t="s">
        <v>73</v>
      </c>
      <c r="V8" s="273">
        <v>15</v>
      </c>
      <c r="W8" s="273">
        <v>10</v>
      </c>
      <c r="X8" s="273">
        <v>7</v>
      </c>
      <c r="Y8" s="273">
        <v>5</v>
      </c>
      <c r="Z8" s="273">
        <v>4</v>
      </c>
      <c r="AA8" s="273">
        <v>3</v>
      </c>
      <c r="AB8" s="273">
        <v>2</v>
      </c>
      <c r="AC8" s="273">
        <v>1</v>
      </c>
      <c r="AD8" s="273">
        <v>0</v>
      </c>
      <c r="AE8" s="273">
        <v>0</v>
      </c>
    </row>
    <row r="9" spans="1:31" x14ac:dyDescent="0.25">
      <c r="A9" s="244" t="s">
        <v>51</v>
      </c>
      <c r="B9" s="267"/>
      <c r="C9" s="269" t="str">
        <f>IF($B9="","",VLOOKUP($B9,#REF!,5))</f>
        <v/>
      </c>
      <c r="D9" s="269" t="str">
        <f>IF($B9="","",VLOOKUP($B9,#REF!,15))</f>
        <v/>
      </c>
      <c r="E9" s="629" t="s">
        <v>244</v>
      </c>
      <c r="F9" s="630"/>
      <c r="G9" s="630" t="str">
        <f>IF($B9="","",VLOOKUP($B9,#REF!,3))</f>
        <v/>
      </c>
      <c r="H9" s="630"/>
      <c r="I9" s="346" t="s">
        <v>105</v>
      </c>
      <c r="J9" s="215"/>
      <c r="K9" s="286"/>
      <c r="L9" s="281" t="str">
        <f>IF(K9="","",CONCATENATE(VLOOKUP($S$3,$V$1:$AE$1,K9)," pont"))</f>
        <v/>
      </c>
      <c r="M9" s="287"/>
      <c r="S9" s="279"/>
      <c r="T9" s="279"/>
      <c r="U9" s="279" t="s">
        <v>74</v>
      </c>
      <c r="V9" s="273">
        <v>10</v>
      </c>
      <c r="W9" s="273">
        <v>6</v>
      </c>
      <c r="X9" s="273">
        <v>4</v>
      </c>
      <c r="Y9" s="273">
        <v>2</v>
      </c>
      <c r="Z9" s="273">
        <v>1</v>
      </c>
      <c r="AA9" s="273">
        <v>0</v>
      </c>
      <c r="AB9" s="273">
        <v>0</v>
      </c>
      <c r="AC9" s="273">
        <v>0</v>
      </c>
      <c r="AD9" s="273">
        <v>0</v>
      </c>
      <c r="AE9" s="273">
        <v>0</v>
      </c>
    </row>
    <row r="10" spans="1:31" x14ac:dyDescent="0.25">
      <c r="A10" s="244"/>
      <c r="B10" s="268"/>
      <c r="C10" s="270"/>
      <c r="D10" s="270"/>
      <c r="E10" s="270"/>
      <c r="F10" s="270"/>
      <c r="G10" s="270"/>
      <c r="H10" s="270"/>
      <c r="I10" s="346"/>
      <c r="J10" s="215"/>
      <c r="K10" s="244"/>
      <c r="L10" s="244"/>
      <c r="M10" s="288"/>
      <c r="S10" s="279"/>
      <c r="T10" s="279"/>
      <c r="U10" s="279" t="s">
        <v>75</v>
      </c>
      <c r="V10" s="273">
        <v>6</v>
      </c>
      <c r="W10" s="273">
        <v>3</v>
      </c>
      <c r="X10" s="273">
        <v>2</v>
      </c>
      <c r="Y10" s="273">
        <v>1</v>
      </c>
      <c r="Z10" s="273">
        <v>0</v>
      </c>
      <c r="AA10" s="273">
        <v>0</v>
      </c>
      <c r="AB10" s="273">
        <v>0</v>
      </c>
      <c r="AC10" s="273">
        <v>0</v>
      </c>
      <c r="AD10" s="273">
        <v>0</v>
      </c>
      <c r="AE10" s="273">
        <v>0</v>
      </c>
    </row>
    <row r="11" spans="1:31" x14ac:dyDescent="0.25">
      <c r="A11" s="244" t="s">
        <v>52</v>
      </c>
      <c r="B11" s="267"/>
      <c r="C11" s="269" t="str">
        <f>IF($B11="","",VLOOKUP($B11,#REF!,5))</f>
        <v/>
      </c>
      <c r="D11" s="269" t="str">
        <f>IF($B11="","",VLOOKUP($B11,#REF!,15))</f>
        <v/>
      </c>
      <c r="E11" s="629" t="s">
        <v>245</v>
      </c>
      <c r="F11" s="630"/>
      <c r="G11" s="630" t="str">
        <f>IF($B11="","",VLOOKUP($B11,#REF!,3))</f>
        <v/>
      </c>
      <c r="H11" s="630"/>
      <c r="I11" s="346" t="s">
        <v>105</v>
      </c>
      <c r="J11" s="215"/>
      <c r="K11" s="286"/>
      <c r="L11" s="281" t="str">
        <f>IF(K11="","",CONCATENATE(VLOOKUP($S$3,$V$1:$AE$1,K11)," pont"))</f>
        <v/>
      </c>
      <c r="M11" s="287"/>
      <c r="S11" s="279"/>
      <c r="T11" s="279"/>
      <c r="U11" s="279" t="s">
        <v>80</v>
      </c>
      <c r="V11" s="273">
        <v>3</v>
      </c>
      <c r="W11" s="273">
        <v>2</v>
      </c>
      <c r="X11" s="273">
        <v>1</v>
      </c>
      <c r="Y11" s="273">
        <v>0</v>
      </c>
      <c r="Z11" s="273">
        <v>0</v>
      </c>
      <c r="AA11" s="273">
        <v>0</v>
      </c>
      <c r="AB11" s="273">
        <v>0</v>
      </c>
      <c r="AC11" s="273">
        <v>0</v>
      </c>
      <c r="AD11" s="273">
        <v>0</v>
      </c>
      <c r="AE11" s="273">
        <v>0</v>
      </c>
    </row>
    <row r="12" spans="1:31" x14ac:dyDescent="0.25">
      <c r="A12" s="244"/>
      <c r="B12" s="268"/>
      <c r="C12" s="270"/>
      <c r="D12" s="270"/>
      <c r="E12" s="270"/>
      <c r="F12" s="270"/>
      <c r="G12" s="270"/>
      <c r="H12" s="270"/>
      <c r="I12" s="270"/>
      <c r="J12" s="215"/>
      <c r="K12" s="265"/>
      <c r="L12" s="265"/>
      <c r="M12" s="288"/>
      <c r="S12" s="279"/>
      <c r="T12" s="279"/>
      <c r="U12" s="279" t="s">
        <v>76</v>
      </c>
      <c r="V12" s="284">
        <v>0</v>
      </c>
      <c r="W12" s="284">
        <v>0</v>
      </c>
      <c r="X12" s="284">
        <v>0</v>
      </c>
      <c r="Y12" s="284">
        <v>0</v>
      </c>
      <c r="Z12" s="284">
        <v>0</v>
      </c>
      <c r="AA12" s="284">
        <v>0</v>
      </c>
      <c r="AB12" s="284">
        <v>0</v>
      </c>
      <c r="AC12" s="284">
        <v>0</v>
      </c>
      <c r="AD12" s="284">
        <v>0</v>
      </c>
      <c r="AE12" s="284">
        <v>0</v>
      </c>
    </row>
    <row r="13" spans="1:31" x14ac:dyDescent="0.25">
      <c r="A13" s="244" t="s">
        <v>57</v>
      </c>
      <c r="B13" s="267"/>
      <c r="C13" s="269" t="str">
        <f>IF($B13="","",VLOOKUP($B13,#REF!,5))</f>
        <v/>
      </c>
      <c r="D13" s="269" t="str">
        <f>IF($B13="","",VLOOKUP($B13,#REF!,15))</f>
        <v/>
      </c>
      <c r="E13" s="629" t="s">
        <v>246</v>
      </c>
      <c r="F13" s="630"/>
      <c r="G13" s="630" t="str">
        <f>IF($B13="","",VLOOKUP($B13,#REF!,3))</f>
        <v/>
      </c>
      <c r="H13" s="630"/>
      <c r="I13" s="346" t="s">
        <v>122</v>
      </c>
      <c r="J13" s="215"/>
      <c r="K13" s="286"/>
      <c r="L13" s="281" t="str">
        <f>IF(K13="","",CONCATENATE(VLOOKUP($S$3,$V$1:$AE$1,K13)," pont"))</f>
        <v/>
      </c>
      <c r="M13" s="287"/>
      <c r="S13" s="279"/>
      <c r="T13" s="279"/>
      <c r="U13" s="279" t="s">
        <v>77</v>
      </c>
      <c r="V13" s="284">
        <v>0</v>
      </c>
      <c r="W13" s="284">
        <v>0</v>
      </c>
      <c r="X13" s="284">
        <v>0</v>
      </c>
      <c r="Y13" s="284">
        <v>0</v>
      </c>
      <c r="Z13" s="284">
        <v>0</v>
      </c>
      <c r="AA13" s="284">
        <v>0</v>
      </c>
      <c r="AB13" s="284">
        <v>0</v>
      </c>
      <c r="AC13" s="284">
        <v>0</v>
      </c>
      <c r="AD13" s="284">
        <v>0</v>
      </c>
      <c r="AE13" s="284">
        <v>0</v>
      </c>
    </row>
    <row r="14" spans="1:31" x14ac:dyDescent="0.25">
      <c r="A14" s="215"/>
      <c r="B14" s="215"/>
      <c r="C14" s="215"/>
      <c r="D14" s="215"/>
      <c r="E14" s="215"/>
      <c r="F14" s="215"/>
      <c r="G14" s="215"/>
      <c r="H14" s="215"/>
      <c r="I14" s="215"/>
      <c r="J14" s="215"/>
      <c r="K14" s="215"/>
      <c r="L14" s="215"/>
      <c r="M14" s="215"/>
      <c r="S14" s="279"/>
      <c r="T14" s="279"/>
      <c r="U14" s="279"/>
      <c r="V14" s="279"/>
      <c r="W14" s="279"/>
      <c r="X14" s="279"/>
      <c r="Y14" s="279"/>
      <c r="Z14" s="279"/>
      <c r="AA14" s="279"/>
      <c r="AB14" s="279"/>
      <c r="AC14" s="279"/>
      <c r="AD14" s="279"/>
      <c r="AE14" s="279"/>
    </row>
    <row r="15" spans="1:31" x14ac:dyDescent="0.25">
      <c r="A15" s="215"/>
      <c r="B15" s="215"/>
      <c r="C15" s="215"/>
      <c r="D15" s="215"/>
      <c r="E15" s="215"/>
      <c r="F15" s="215"/>
      <c r="G15" s="215"/>
      <c r="H15" s="215"/>
      <c r="I15" s="215"/>
      <c r="J15" s="215"/>
      <c r="K15" s="215"/>
      <c r="L15" s="215"/>
      <c r="M15" s="215"/>
      <c r="S15" s="279"/>
      <c r="T15" s="279"/>
      <c r="U15" s="279"/>
      <c r="V15" s="279"/>
      <c r="W15" s="279"/>
      <c r="X15" s="279"/>
      <c r="Y15" s="279"/>
      <c r="Z15" s="279"/>
      <c r="AA15" s="279"/>
      <c r="AB15" s="279"/>
      <c r="AC15" s="279"/>
      <c r="AD15" s="279"/>
      <c r="AE15" s="279"/>
    </row>
    <row r="16" spans="1:31" x14ac:dyDescent="0.25">
      <c r="A16" s="215"/>
      <c r="B16" s="215"/>
      <c r="C16" s="215"/>
      <c r="D16" s="215"/>
      <c r="E16" s="215"/>
      <c r="F16" s="215"/>
      <c r="G16" s="215"/>
      <c r="H16" s="215"/>
      <c r="I16" s="215"/>
      <c r="J16" s="215"/>
      <c r="K16" s="215"/>
      <c r="L16" s="215"/>
      <c r="M16" s="215"/>
      <c r="S16" s="279"/>
      <c r="T16" s="279"/>
      <c r="U16" s="279" t="s">
        <v>50</v>
      </c>
      <c r="V16" s="279">
        <v>300</v>
      </c>
      <c r="W16" s="279">
        <v>250</v>
      </c>
      <c r="X16" s="279">
        <v>220</v>
      </c>
      <c r="Y16" s="279">
        <v>180</v>
      </c>
      <c r="Z16" s="279">
        <v>160</v>
      </c>
      <c r="AA16" s="279">
        <v>150</v>
      </c>
      <c r="AB16" s="279">
        <v>140</v>
      </c>
      <c r="AC16" s="279">
        <v>130</v>
      </c>
      <c r="AD16" s="279">
        <v>120</v>
      </c>
      <c r="AE16" s="279">
        <v>110</v>
      </c>
    </row>
    <row r="17" spans="1:31" x14ac:dyDescent="0.25">
      <c r="A17" s="215"/>
      <c r="B17" s="215"/>
      <c r="C17" s="215"/>
      <c r="D17" s="215"/>
      <c r="E17" s="215"/>
      <c r="F17" s="215"/>
      <c r="G17" s="215"/>
      <c r="H17" s="215"/>
      <c r="I17" s="215"/>
      <c r="J17" s="215"/>
      <c r="K17" s="215"/>
      <c r="L17" s="215"/>
      <c r="M17" s="215"/>
      <c r="S17" s="279"/>
      <c r="T17" s="279"/>
      <c r="U17" s="279" t="s">
        <v>68</v>
      </c>
      <c r="V17" s="279">
        <v>250</v>
      </c>
      <c r="W17" s="279">
        <v>200</v>
      </c>
      <c r="X17" s="279">
        <v>160</v>
      </c>
      <c r="Y17" s="279">
        <v>140</v>
      </c>
      <c r="Z17" s="279">
        <v>120</v>
      </c>
      <c r="AA17" s="279">
        <v>110</v>
      </c>
      <c r="AB17" s="279">
        <v>100</v>
      </c>
      <c r="AC17" s="279">
        <v>90</v>
      </c>
      <c r="AD17" s="279">
        <v>80</v>
      </c>
      <c r="AE17" s="279">
        <v>70</v>
      </c>
    </row>
    <row r="18" spans="1:31" ht="18.75" customHeight="1" x14ac:dyDescent="0.25">
      <c r="A18" s="215"/>
      <c r="B18" s="631"/>
      <c r="C18" s="631"/>
      <c r="D18" s="632" t="str">
        <f>E7</f>
        <v>Sárközi Levente</v>
      </c>
      <c r="E18" s="632"/>
      <c r="F18" s="632" t="str">
        <f>E9</f>
        <v>Molnár Zalán Lehel</v>
      </c>
      <c r="G18" s="632"/>
      <c r="H18" s="632" t="str">
        <f>E11</f>
        <v>Sebestyén Nolen</v>
      </c>
      <c r="I18" s="632"/>
      <c r="J18" s="632" t="str">
        <f>E13</f>
        <v>Bálint Máté</v>
      </c>
      <c r="K18" s="632"/>
      <c r="L18" s="215"/>
      <c r="M18" s="215"/>
      <c r="S18" s="279"/>
      <c r="T18" s="279"/>
      <c r="U18" s="279" t="s">
        <v>69</v>
      </c>
      <c r="V18" s="279">
        <v>200</v>
      </c>
      <c r="W18" s="279">
        <v>150</v>
      </c>
      <c r="X18" s="279">
        <v>130</v>
      </c>
      <c r="Y18" s="279">
        <v>110</v>
      </c>
      <c r="Z18" s="279">
        <v>95</v>
      </c>
      <c r="AA18" s="279">
        <v>80</v>
      </c>
      <c r="AB18" s="279">
        <v>70</v>
      </c>
      <c r="AC18" s="279">
        <v>60</v>
      </c>
      <c r="AD18" s="279">
        <v>55</v>
      </c>
      <c r="AE18" s="279">
        <v>50</v>
      </c>
    </row>
    <row r="19" spans="1:31" ht="18.75" customHeight="1" x14ac:dyDescent="0.25">
      <c r="A19" s="271" t="s">
        <v>50</v>
      </c>
      <c r="B19" s="633" t="str">
        <f>E7</f>
        <v>Sárközi Levente</v>
      </c>
      <c r="C19" s="633"/>
      <c r="D19" s="634"/>
      <c r="E19" s="634"/>
      <c r="F19" s="635"/>
      <c r="G19" s="635"/>
      <c r="H19" s="635"/>
      <c r="I19" s="635"/>
      <c r="J19" s="632"/>
      <c r="K19" s="632"/>
      <c r="L19" s="215"/>
      <c r="M19" s="215"/>
      <c r="S19" s="279"/>
      <c r="T19" s="279"/>
      <c r="U19" s="279" t="s">
        <v>70</v>
      </c>
      <c r="V19" s="279">
        <v>150</v>
      </c>
      <c r="W19" s="279">
        <v>120</v>
      </c>
      <c r="X19" s="279">
        <v>100</v>
      </c>
      <c r="Y19" s="279">
        <v>80</v>
      </c>
      <c r="Z19" s="279">
        <v>70</v>
      </c>
      <c r="AA19" s="279">
        <v>60</v>
      </c>
      <c r="AB19" s="279">
        <v>55</v>
      </c>
      <c r="AC19" s="279">
        <v>50</v>
      </c>
      <c r="AD19" s="279">
        <v>45</v>
      </c>
      <c r="AE19" s="279">
        <v>40</v>
      </c>
    </row>
    <row r="20" spans="1:31" ht="18.75" customHeight="1" x14ac:dyDescent="0.25">
      <c r="A20" s="271" t="s">
        <v>51</v>
      </c>
      <c r="B20" s="633" t="str">
        <f>E9</f>
        <v>Molnár Zalán Lehel</v>
      </c>
      <c r="C20" s="633"/>
      <c r="D20" s="635"/>
      <c r="E20" s="635"/>
      <c r="F20" s="634"/>
      <c r="G20" s="634"/>
      <c r="H20" s="635"/>
      <c r="I20" s="635"/>
      <c r="J20" s="635"/>
      <c r="K20" s="635"/>
      <c r="L20" s="215"/>
      <c r="M20" s="215"/>
      <c r="S20" s="279"/>
      <c r="T20" s="279"/>
      <c r="U20" s="279" t="s">
        <v>71</v>
      </c>
      <c r="V20" s="279">
        <v>120</v>
      </c>
      <c r="W20" s="279">
        <v>90</v>
      </c>
      <c r="X20" s="279">
        <v>65</v>
      </c>
      <c r="Y20" s="279">
        <v>55</v>
      </c>
      <c r="Z20" s="279">
        <v>50</v>
      </c>
      <c r="AA20" s="279">
        <v>45</v>
      </c>
      <c r="AB20" s="279">
        <v>40</v>
      </c>
      <c r="AC20" s="279">
        <v>35</v>
      </c>
      <c r="AD20" s="279">
        <v>25</v>
      </c>
      <c r="AE20" s="279">
        <v>20</v>
      </c>
    </row>
    <row r="21" spans="1:31" ht="18.75" customHeight="1" x14ac:dyDescent="0.25">
      <c r="A21" s="271" t="s">
        <v>52</v>
      </c>
      <c r="B21" s="633" t="str">
        <f>E11</f>
        <v>Sebestyén Nolen</v>
      </c>
      <c r="C21" s="633"/>
      <c r="D21" s="635"/>
      <c r="E21" s="635"/>
      <c r="F21" s="635"/>
      <c r="G21" s="635"/>
      <c r="H21" s="634"/>
      <c r="I21" s="634"/>
      <c r="J21" s="635"/>
      <c r="K21" s="635"/>
      <c r="L21" s="215"/>
      <c r="M21" s="215"/>
      <c r="S21" s="279"/>
      <c r="T21" s="279"/>
      <c r="U21" s="279" t="s">
        <v>72</v>
      </c>
      <c r="V21" s="279">
        <v>90</v>
      </c>
      <c r="W21" s="279">
        <v>60</v>
      </c>
      <c r="X21" s="279">
        <v>45</v>
      </c>
      <c r="Y21" s="279">
        <v>34</v>
      </c>
      <c r="Z21" s="279">
        <v>27</v>
      </c>
      <c r="AA21" s="279">
        <v>22</v>
      </c>
      <c r="AB21" s="279">
        <v>18</v>
      </c>
      <c r="AC21" s="279">
        <v>15</v>
      </c>
      <c r="AD21" s="279">
        <v>12</v>
      </c>
      <c r="AE21" s="279">
        <v>9</v>
      </c>
    </row>
    <row r="22" spans="1:31" ht="18.75" customHeight="1" x14ac:dyDescent="0.25">
      <c r="A22" s="271" t="s">
        <v>57</v>
      </c>
      <c r="B22" s="633" t="str">
        <f>E13</f>
        <v>Bálint Máté</v>
      </c>
      <c r="C22" s="633"/>
      <c r="D22" s="635"/>
      <c r="E22" s="635"/>
      <c r="F22" s="635"/>
      <c r="G22" s="635"/>
      <c r="H22" s="632"/>
      <c r="I22" s="632"/>
      <c r="J22" s="634"/>
      <c r="K22" s="634"/>
      <c r="L22" s="215"/>
      <c r="M22" s="215"/>
      <c r="S22" s="279"/>
      <c r="T22" s="279"/>
      <c r="U22" s="279" t="s">
        <v>73</v>
      </c>
      <c r="V22" s="279">
        <v>60</v>
      </c>
      <c r="W22" s="279">
        <v>40</v>
      </c>
      <c r="X22" s="279">
        <v>30</v>
      </c>
      <c r="Y22" s="279">
        <v>20</v>
      </c>
      <c r="Z22" s="279">
        <v>18</v>
      </c>
      <c r="AA22" s="279">
        <v>15</v>
      </c>
      <c r="AB22" s="279">
        <v>12</v>
      </c>
      <c r="AC22" s="279">
        <v>10</v>
      </c>
      <c r="AD22" s="279">
        <v>8</v>
      </c>
      <c r="AE22" s="279">
        <v>6</v>
      </c>
    </row>
    <row r="23" spans="1:31" x14ac:dyDescent="0.25">
      <c r="A23" s="215"/>
      <c r="B23" s="215"/>
      <c r="C23" s="215"/>
      <c r="D23" s="215"/>
      <c r="E23" s="215"/>
      <c r="F23" s="215"/>
      <c r="G23" s="215"/>
      <c r="H23" s="215"/>
      <c r="I23" s="215"/>
      <c r="J23" s="215"/>
      <c r="K23" s="215"/>
      <c r="L23" s="215"/>
      <c r="M23" s="215"/>
      <c r="S23" s="279"/>
      <c r="T23" s="279"/>
      <c r="U23" s="279" t="s">
        <v>74</v>
      </c>
      <c r="V23" s="279">
        <v>40</v>
      </c>
      <c r="W23" s="279">
        <v>25</v>
      </c>
      <c r="X23" s="279">
        <v>18</v>
      </c>
      <c r="Y23" s="279">
        <v>13</v>
      </c>
      <c r="Z23" s="279">
        <v>8</v>
      </c>
      <c r="AA23" s="279">
        <v>7</v>
      </c>
      <c r="AB23" s="279">
        <v>6</v>
      </c>
      <c r="AC23" s="279">
        <v>5</v>
      </c>
      <c r="AD23" s="279">
        <v>4</v>
      </c>
      <c r="AE23" s="279">
        <v>3</v>
      </c>
    </row>
    <row r="24" spans="1:31" x14ac:dyDescent="0.25">
      <c r="A24" s="215"/>
      <c r="B24" s="215"/>
      <c r="C24" s="215"/>
      <c r="D24" s="215"/>
      <c r="E24" s="215"/>
      <c r="F24" s="215"/>
      <c r="G24" s="215"/>
      <c r="H24" s="215"/>
      <c r="I24" s="215"/>
      <c r="J24" s="215"/>
      <c r="K24" s="215"/>
      <c r="L24" s="215"/>
      <c r="M24" s="215"/>
      <c r="S24" s="279"/>
      <c r="T24" s="279"/>
      <c r="U24" s="279" t="s">
        <v>75</v>
      </c>
      <c r="V24" s="279">
        <v>25</v>
      </c>
      <c r="W24" s="279">
        <v>15</v>
      </c>
      <c r="X24" s="279">
        <v>13</v>
      </c>
      <c r="Y24" s="279">
        <v>7</v>
      </c>
      <c r="Z24" s="279">
        <v>6</v>
      </c>
      <c r="AA24" s="279">
        <v>5</v>
      </c>
      <c r="AB24" s="279">
        <v>4</v>
      </c>
      <c r="AC24" s="279">
        <v>3</v>
      </c>
      <c r="AD24" s="279">
        <v>2</v>
      </c>
      <c r="AE24" s="279">
        <v>1</v>
      </c>
    </row>
    <row r="25" spans="1:31" x14ac:dyDescent="0.25">
      <c r="A25" s="215"/>
      <c r="B25" s="215"/>
      <c r="C25" s="272" t="s">
        <v>59</v>
      </c>
      <c r="D25" s="273" t="s">
        <v>65</v>
      </c>
      <c r="E25" s="273" t="s">
        <v>60</v>
      </c>
      <c r="F25" s="215"/>
      <c r="G25" s="215"/>
      <c r="H25" s="215"/>
      <c r="I25" s="215"/>
      <c r="J25" s="215"/>
      <c r="K25" s="215"/>
      <c r="L25" s="215"/>
      <c r="M25" s="215"/>
      <c r="S25" s="279"/>
      <c r="T25" s="279"/>
      <c r="U25" s="279" t="s">
        <v>80</v>
      </c>
      <c r="V25" s="279">
        <v>15</v>
      </c>
      <c r="W25" s="279">
        <v>10</v>
      </c>
      <c r="X25" s="279">
        <v>8</v>
      </c>
      <c r="Y25" s="279">
        <v>4</v>
      </c>
      <c r="Z25" s="279">
        <v>3</v>
      </c>
      <c r="AA25" s="279">
        <v>2</v>
      </c>
      <c r="AB25" s="279">
        <v>1</v>
      </c>
      <c r="AC25" s="279">
        <v>0</v>
      </c>
      <c r="AD25" s="279">
        <v>0</v>
      </c>
      <c r="AE25" s="279">
        <v>0</v>
      </c>
    </row>
    <row r="26" spans="1:31" x14ac:dyDescent="0.25">
      <c r="A26" s="215"/>
      <c r="B26" s="215"/>
      <c r="C26" s="274" t="s">
        <v>66</v>
      </c>
      <c r="D26" s="275" t="s">
        <v>61</v>
      </c>
      <c r="E26" s="275" t="s">
        <v>62</v>
      </c>
      <c r="F26" s="215"/>
      <c r="G26" s="215"/>
      <c r="H26" s="215"/>
      <c r="I26" s="215"/>
      <c r="J26" s="215"/>
      <c r="K26" s="215"/>
      <c r="L26" s="215"/>
      <c r="M26" s="215"/>
      <c r="S26" s="279"/>
      <c r="T26" s="279"/>
      <c r="U26" s="279" t="s">
        <v>76</v>
      </c>
      <c r="V26" s="279">
        <v>10</v>
      </c>
      <c r="W26" s="279">
        <v>6</v>
      </c>
      <c r="X26" s="279">
        <v>4</v>
      </c>
      <c r="Y26" s="279">
        <v>2</v>
      </c>
      <c r="Z26" s="279">
        <v>1</v>
      </c>
      <c r="AA26" s="279">
        <v>0</v>
      </c>
      <c r="AB26" s="279">
        <v>0</v>
      </c>
      <c r="AC26" s="279">
        <v>0</v>
      </c>
      <c r="AD26" s="279">
        <v>0</v>
      </c>
      <c r="AE26" s="279">
        <v>0</v>
      </c>
    </row>
    <row r="27" spans="1:31" x14ac:dyDescent="0.25">
      <c r="A27" s="215"/>
      <c r="B27" s="215"/>
      <c r="C27" s="276" t="s">
        <v>67</v>
      </c>
      <c r="D27" s="277" t="s">
        <v>63</v>
      </c>
      <c r="E27" s="277" t="s">
        <v>64</v>
      </c>
      <c r="F27" s="215"/>
      <c r="G27" s="215"/>
      <c r="H27" s="215"/>
      <c r="I27" s="215"/>
      <c r="J27" s="215"/>
      <c r="K27" s="215"/>
      <c r="L27" s="215"/>
      <c r="M27" s="215"/>
      <c r="S27" s="279"/>
      <c r="T27" s="279"/>
      <c r="U27" s="279" t="s">
        <v>77</v>
      </c>
      <c r="V27" s="279">
        <v>3</v>
      </c>
      <c r="W27" s="279">
        <v>2</v>
      </c>
      <c r="X27" s="279">
        <v>1</v>
      </c>
      <c r="Y27" s="279">
        <v>0</v>
      </c>
      <c r="Z27" s="279">
        <v>0</v>
      </c>
      <c r="AA27" s="279">
        <v>0</v>
      </c>
      <c r="AB27" s="279">
        <v>0</v>
      </c>
      <c r="AC27" s="279">
        <v>0</v>
      </c>
      <c r="AD27" s="279">
        <v>0</v>
      </c>
      <c r="AE27" s="279">
        <v>0</v>
      </c>
    </row>
    <row r="28" spans="1:31" x14ac:dyDescent="0.25">
      <c r="A28" s="215"/>
      <c r="B28" s="215"/>
      <c r="C28" s="215"/>
      <c r="D28" s="215"/>
      <c r="E28" s="215"/>
      <c r="F28" s="215"/>
      <c r="G28" s="215"/>
      <c r="H28" s="215"/>
      <c r="I28" s="215"/>
      <c r="J28" s="215"/>
      <c r="K28" s="215"/>
      <c r="L28" s="215"/>
      <c r="M28" s="215"/>
    </row>
    <row r="29" spans="1:31" x14ac:dyDescent="0.25">
      <c r="A29" s="215"/>
      <c r="B29" s="215"/>
      <c r="C29" s="215"/>
      <c r="D29" s="215"/>
      <c r="E29" s="215"/>
      <c r="F29" s="215"/>
      <c r="G29" s="215"/>
      <c r="H29" s="215"/>
      <c r="I29" s="215"/>
      <c r="J29" s="215"/>
      <c r="K29" s="215"/>
      <c r="L29" s="215"/>
      <c r="M29" s="215"/>
    </row>
    <row r="30" spans="1:31" x14ac:dyDescent="0.25">
      <c r="A30" s="215"/>
      <c r="B30" s="215"/>
      <c r="C30" s="215"/>
      <c r="D30" s="215"/>
      <c r="E30" s="215"/>
      <c r="F30" s="215"/>
      <c r="G30" s="215"/>
      <c r="H30" s="215"/>
      <c r="I30" s="215"/>
      <c r="J30" s="215"/>
      <c r="K30" s="215"/>
      <c r="L30" s="215"/>
      <c r="M30" s="215"/>
    </row>
    <row r="31" spans="1:31" x14ac:dyDescent="0.25">
      <c r="A31" s="215"/>
      <c r="B31" s="215"/>
      <c r="C31" s="215"/>
      <c r="D31" s="215"/>
      <c r="E31" s="215"/>
      <c r="F31" s="215"/>
      <c r="G31" s="215"/>
      <c r="H31" s="215"/>
      <c r="I31" s="215"/>
      <c r="J31" s="215"/>
      <c r="K31" s="215"/>
      <c r="L31" s="215"/>
      <c r="M31" s="215"/>
    </row>
    <row r="32" spans="1:31" x14ac:dyDescent="0.25">
      <c r="A32" s="215"/>
      <c r="B32" s="215"/>
      <c r="C32" s="215"/>
      <c r="D32" s="215"/>
      <c r="E32" s="215"/>
      <c r="F32" s="215"/>
      <c r="G32" s="215"/>
      <c r="H32" s="215"/>
      <c r="I32" s="215"/>
      <c r="J32" s="215"/>
      <c r="K32" s="215"/>
      <c r="L32" s="193"/>
      <c r="M32" s="215"/>
    </row>
    <row r="33" spans="1:13" x14ac:dyDescent="0.25">
      <c r="A33" s="111" t="s">
        <v>31</v>
      </c>
      <c r="B33" s="112"/>
      <c r="C33" s="158"/>
      <c r="D33" s="248" t="s">
        <v>2</v>
      </c>
      <c r="E33" s="249" t="s">
        <v>33</v>
      </c>
      <c r="F33" s="263"/>
      <c r="G33" s="248" t="s">
        <v>2</v>
      </c>
      <c r="H33" s="249" t="s">
        <v>40</v>
      </c>
      <c r="I33" s="135"/>
      <c r="J33" s="249" t="s">
        <v>41</v>
      </c>
      <c r="K33" s="134" t="s">
        <v>42</v>
      </c>
      <c r="L33" s="33"/>
      <c r="M33" s="263"/>
    </row>
    <row r="34" spans="1:13" x14ac:dyDescent="0.25">
      <c r="A34" s="226" t="s">
        <v>32</v>
      </c>
      <c r="B34" s="227"/>
      <c r="C34" s="229"/>
      <c r="D34" s="250"/>
      <c r="E34" s="636"/>
      <c r="F34" s="636"/>
      <c r="G34" s="257" t="s">
        <v>3</v>
      </c>
      <c r="H34" s="227"/>
      <c r="I34" s="251"/>
      <c r="J34" s="258"/>
      <c r="K34" s="221" t="s">
        <v>34</v>
      </c>
      <c r="L34" s="264"/>
      <c r="M34" s="252"/>
    </row>
    <row r="35" spans="1:13" x14ac:dyDescent="0.25">
      <c r="A35" s="230" t="s">
        <v>39</v>
      </c>
      <c r="B35" s="133"/>
      <c r="C35" s="232"/>
      <c r="D35" s="253"/>
      <c r="E35" s="637"/>
      <c r="F35" s="637"/>
      <c r="G35" s="259" t="s">
        <v>4</v>
      </c>
      <c r="H35" s="80"/>
      <c r="I35" s="219"/>
      <c r="J35" s="81"/>
      <c r="K35" s="261"/>
      <c r="L35" s="193"/>
      <c r="M35" s="256"/>
    </row>
    <row r="36" spans="1:13" x14ac:dyDescent="0.25">
      <c r="A36" s="148"/>
      <c r="B36" s="149"/>
      <c r="C36" s="150"/>
      <c r="D36" s="253"/>
      <c r="E36" s="82"/>
      <c r="F36" s="215"/>
      <c r="G36" s="259" t="s">
        <v>5</v>
      </c>
      <c r="H36" s="80"/>
      <c r="I36" s="219"/>
      <c r="J36" s="81"/>
      <c r="K36" s="221" t="s">
        <v>35</v>
      </c>
      <c r="L36" s="264"/>
      <c r="M36" s="252"/>
    </row>
    <row r="37" spans="1:13" x14ac:dyDescent="0.25">
      <c r="A37" s="124"/>
      <c r="B37" s="91"/>
      <c r="C37" s="125"/>
      <c r="D37" s="253"/>
      <c r="E37" s="82"/>
      <c r="F37" s="215"/>
      <c r="G37" s="259" t="s">
        <v>6</v>
      </c>
      <c r="H37" s="80"/>
      <c r="I37" s="219"/>
      <c r="J37" s="81"/>
      <c r="K37" s="262"/>
      <c r="L37" s="215"/>
      <c r="M37" s="254"/>
    </row>
    <row r="38" spans="1:13" x14ac:dyDescent="0.25">
      <c r="A38" s="137"/>
      <c r="B38" s="151"/>
      <c r="C38" s="157"/>
      <c r="D38" s="253"/>
      <c r="E38" s="82"/>
      <c r="F38" s="215"/>
      <c r="G38" s="259" t="s">
        <v>7</v>
      </c>
      <c r="H38" s="80"/>
      <c r="I38" s="219"/>
      <c r="J38" s="81"/>
      <c r="K38" s="230"/>
      <c r="L38" s="193"/>
      <c r="M38" s="256"/>
    </row>
    <row r="39" spans="1:13" x14ac:dyDescent="0.25">
      <c r="A39" s="138"/>
      <c r="B39" s="22"/>
      <c r="C39" s="125"/>
      <c r="D39" s="253"/>
      <c r="E39" s="82"/>
      <c r="F39" s="215"/>
      <c r="G39" s="259" t="s">
        <v>8</v>
      </c>
      <c r="H39" s="80"/>
      <c r="I39" s="219"/>
      <c r="J39" s="81"/>
      <c r="K39" s="221" t="s">
        <v>27</v>
      </c>
      <c r="L39" s="264"/>
      <c r="M39" s="252"/>
    </row>
    <row r="40" spans="1:13" x14ac:dyDescent="0.25">
      <c r="A40" s="138"/>
      <c r="B40" s="22"/>
      <c r="C40" s="146"/>
      <c r="D40" s="253"/>
      <c r="E40" s="82"/>
      <c r="F40" s="215"/>
      <c r="G40" s="259" t="s">
        <v>9</v>
      </c>
      <c r="H40" s="80"/>
      <c r="I40" s="219"/>
      <c r="J40" s="81"/>
      <c r="K40" s="262"/>
      <c r="L40" s="215"/>
      <c r="M40" s="254"/>
    </row>
    <row r="41" spans="1:13" x14ac:dyDescent="0.25">
      <c r="A41" s="139"/>
      <c r="B41" s="136"/>
      <c r="C41" s="147"/>
      <c r="D41" s="255"/>
      <c r="E41" s="126"/>
      <c r="F41" s="193"/>
      <c r="G41" s="260" t="s">
        <v>10</v>
      </c>
      <c r="H41" s="133"/>
      <c r="I41" s="223"/>
      <c r="J41" s="128"/>
      <c r="K41" s="230" t="str">
        <f>M4</f>
        <v>Sági István</v>
      </c>
      <c r="L41" s="193"/>
      <c r="M41" s="256"/>
    </row>
  </sheetData>
  <mergeCells count="37">
    <mergeCell ref="E35:F35"/>
    <mergeCell ref="B22:C22"/>
    <mergeCell ref="D22:E22"/>
    <mergeCell ref="F22:G22"/>
    <mergeCell ref="H22:I22"/>
    <mergeCell ref="J22:K22"/>
    <mergeCell ref="E34:F34"/>
    <mergeCell ref="B20:C20"/>
    <mergeCell ref="D20:E20"/>
    <mergeCell ref="F20:G20"/>
    <mergeCell ref="H20:I20"/>
    <mergeCell ref="J20:K20"/>
    <mergeCell ref="B21:C21"/>
    <mergeCell ref="D21:E21"/>
    <mergeCell ref="F21:G21"/>
    <mergeCell ref="H21:I21"/>
    <mergeCell ref="J21:K21"/>
    <mergeCell ref="J18:K18"/>
    <mergeCell ref="B19:C19"/>
    <mergeCell ref="D19:E19"/>
    <mergeCell ref="F19:G19"/>
    <mergeCell ref="H19:I19"/>
    <mergeCell ref="J19:K19"/>
    <mergeCell ref="E11:F11"/>
    <mergeCell ref="G11:H11"/>
    <mergeCell ref="E13:F13"/>
    <mergeCell ref="G13:H13"/>
    <mergeCell ref="B18:C18"/>
    <mergeCell ref="D18:E18"/>
    <mergeCell ref="F18:G18"/>
    <mergeCell ref="H18:I18"/>
    <mergeCell ref="A1:F1"/>
    <mergeCell ref="A4:C4"/>
    <mergeCell ref="E7:F7"/>
    <mergeCell ref="G7:H7"/>
    <mergeCell ref="E9:F9"/>
    <mergeCell ref="G9:H9"/>
  </mergeCells>
  <conditionalFormatting sqref="E7 E9 E11 E13">
    <cfRule type="cellIs" dxfId="167" priority="1" stopIfTrue="1" operator="equal">
      <formula>"Bye"</formula>
    </cfRule>
  </conditionalFormatting>
  <printOptions horizontalCentered="1" verticalCentered="1"/>
  <pageMargins left="0" right="0" top="0.98425196850393704" bottom="0.98425196850393704" header="0.51181102362204722" footer="0.51181102362204722"/>
  <pageSetup paperSize="9" scale="95" orientation="portrait" horizontalDpi="1200" verticalDpi="12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28A7FC-1505-4273-BC82-88346DE12AB7}">
  <sheetPr>
    <tabColor theme="3" tint="0.59999389629810485"/>
  </sheetPr>
  <dimension ref="A1:AI41"/>
  <sheetViews>
    <sheetView workbookViewId="0">
      <selection activeCell="E7" sqref="E7"/>
    </sheetView>
  </sheetViews>
  <sheetFormatPr defaultRowHeight="13.2" x14ac:dyDescent="0.25"/>
  <cols>
    <col min="1" max="1" width="5.44140625" customWidth="1"/>
    <col min="2" max="2" width="4.44140625" customWidth="1"/>
    <col min="3" max="3" width="8.33203125" customWidth="1"/>
    <col min="4" max="4" width="7.109375" customWidth="1"/>
    <col min="5" max="5" width="9.33203125" customWidth="1"/>
    <col min="6" max="6" width="7.109375" customWidth="1"/>
    <col min="7" max="7" width="9.33203125" customWidth="1"/>
    <col min="8" max="8" width="7.109375" customWidth="1"/>
    <col min="9" max="9" width="9.33203125" customWidth="1"/>
    <col min="10" max="10" width="8.44140625" customWidth="1"/>
    <col min="11" max="13" width="8.5546875" customWidth="1"/>
    <col min="15" max="15" width="5.5546875" customWidth="1"/>
    <col min="16" max="16" width="4.5546875" customWidth="1"/>
    <col min="23" max="23" width="10.33203125" hidden="1" customWidth="1"/>
    <col min="24" max="35" width="0" hidden="1" customWidth="1"/>
  </cols>
  <sheetData>
    <row r="1" spans="1:35" ht="24.6" x14ac:dyDescent="0.25">
      <c r="A1" s="627" t="str">
        <f>Altalanos!$A$6</f>
        <v>2024/25. DO J-NK-SZ Vármegye</v>
      </c>
      <c r="B1" s="627"/>
      <c r="C1" s="627"/>
      <c r="D1" s="627"/>
      <c r="E1" s="627"/>
      <c r="F1" s="627"/>
      <c r="G1" s="164"/>
      <c r="H1" s="167" t="s">
        <v>38</v>
      </c>
      <c r="I1" s="165"/>
      <c r="J1" s="166"/>
      <c r="L1" s="168"/>
      <c r="M1" s="169"/>
      <c r="N1" s="88"/>
      <c r="O1" s="88" t="s">
        <v>11</v>
      </c>
      <c r="P1" s="88"/>
      <c r="Z1" s="285" t="e">
        <f>IF(W5=1,CONCATENATE(VLOOKUP(W3,Y16:AF27,2)),CONCATENATE(VLOOKUP(W3,Y2:AI13,2)))</f>
        <v>#N/A</v>
      </c>
      <c r="AA1" s="285" t="e">
        <f>IF(W5=1,CONCATENATE(VLOOKUP(W3,Y16:AI27,3)),CONCATENATE(VLOOKUP(W3,Y2:AI13,3)))</f>
        <v>#N/A</v>
      </c>
      <c r="AB1" s="285" t="e">
        <f>IF(W5=1,CONCATENATE(VLOOKUP(W3,Y16:AI27,4)),CONCATENATE(VLOOKUP(W3,Y2:AI13,4)))</f>
        <v>#N/A</v>
      </c>
      <c r="AC1" s="285" t="e">
        <f>IF(W5=1,CONCATENATE(VLOOKUP(W3,Y16:AI27,5)),CONCATENATE(VLOOKUP(W3,Y2:AI13,5)))</f>
        <v>#N/A</v>
      </c>
      <c r="AD1" s="285" t="e">
        <f>IF(W5=1,CONCATENATE(VLOOKUP(W3,Y16:AI27,6)),CONCATENATE(VLOOKUP(W3,Y2:AI13,6)))</f>
        <v>#N/A</v>
      </c>
      <c r="AE1" s="285" t="e">
        <f>IF(W5=1,CONCATENATE(VLOOKUP(W3,Y16:AI27,7)),CONCATENATE(VLOOKUP(W3,Y2:AI13,7)))</f>
        <v>#N/A</v>
      </c>
      <c r="AF1" s="285" t="e">
        <f>IF(W5=1,CONCATENATE(VLOOKUP(W3,Y16:AI27,8)),CONCATENATE(VLOOKUP(W3,Y2:AI13,8)))</f>
        <v>#N/A</v>
      </c>
      <c r="AG1" s="285" t="e">
        <f>IF(W5=1,CONCATENATE(VLOOKUP(W3,Y16:AI27,9)),CONCATENATE(VLOOKUP(W3,Y2:AI13,9)))</f>
        <v>#N/A</v>
      </c>
      <c r="AH1" s="285" t="e">
        <f>IF(W5=1,CONCATENATE(VLOOKUP(W3,Y16:AI27,10)),CONCATENATE(VLOOKUP(W3,Y2:AI13,10)))</f>
        <v>#N/A</v>
      </c>
      <c r="AI1" s="285" t="e">
        <f>IF(W5=1,CONCATENATE(VLOOKUP(W3,Y16:AI27,11)),CONCATENATE(VLOOKUP(W3,Y2:AI13,11)))</f>
        <v>#N/A</v>
      </c>
    </row>
    <row r="2" spans="1:35" x14ac:dyDescent="0.25">
      <c r="A2" s="170" t="s">
        <v>37</v>
      </c>
      <c r="B2" s="171"/>
      <c r="C2" s="171"/>
      <c r="D2" s="171"/>
      <c r="E2" s="171" t="s">
        <v>289</v>
      </c>
      <c r="F2" s="171"/>
      <c r="G2" s="172"/>
      <c r="H2" s="173"/>
      <c r="I2" s="173"/>
      <c r="J2" s="174"/>
      <c r="K2" s="168"/>
      <c r="L2" s="168"/>
      <c r="M2" s="168"/>
      <c r="N2" s="89"/>
      <c r="O2" s="84"/>
      <c r="P2" s="89"/>
      <c r="W2" s="280"/>
      <c r="X2" s="279"/>
      <c r="Y2" s="279" t="s">
        <v>50</v>
      </c>
      <c r="Z2" s="273">
        <v>150</v>
      </c>
      <c r="AA2" s="273">
        <v>120</v>
      </c>
      <c r="AB2" s="273">
        <v>100</v>
      </c>
      <c r="AC2" s="273">
        <v>80</v>
      </c>
      <c r="AD2" s="273">
        <v>70</v>
      </c>
      <c r="AE2" s="273">
        <v>60</v>
      </c>
      <c r="AF2" s="273">
        <v>55</v>
      </c>
      <c r="AG2" s="273">
        <v>50</v>
      </c>
      <c r="AH2" s="273">
        <v>45</v>
      </c>
      <c r="AI2" s="273">
        <v>40</v>
      </c>
    </row>
    <row r="3" spans="1:35" x14ac:dyDescent="0.25">
      <c r="A3" s="50" t="s">
        <v>19</v>
      </c>
      <c r="B3" s="50"/>
      <c r="C3" s="50"/>
      <c r="D3" s="50"/>
      <c r="E3" s="50" t="s">
        <v>16</v>
      </c>
      <c r="F3" s="50"/>
      <c r="G3" s="50"/>
      <c r="H3" s="50" t="s">
        <v>24</v>
      </c>
      <c r="I3" s="50"/>
      <c r="J3" s="90"/>
      <c r="K3" s="50"/>
      <c r="L3" s="51" t="s">
        <v>25</v>
      </c>
      <c r="M3" s="50"/>
      <c r="N3" s="241"/>
      <c r="O3" s="240"/>
      <c r="P3" s="241"/>
      <c r="W3" s="279">
        <f>IF(H4="OB","A",IF(H4="IX","W",H4))</f>
        <v>0</v>
      </c>
      <c r="X3" s="279"/>
      <c r="Y3" s="279" t="s">
        <v>68</v>
      </c>
      <c r="Z3" s="273">
        <v>120</v>
      </c>
      <c r="AA3" s="273">
        <v>90</v>
      </c>
      <c r="AB3" s="273">
        <v>65</v>
      </c>
      <c r="AC3" s="273">
        <v>55</v>
      </c>
      <c r="AD3" s="273">
        <v>50</v>
      </c>
      <c r="AE3" s="273">
        <v>45</v>
      </c>
      <c r="AF3" s="273">
        <v>40</v>
      </c>
      <c r="AG3" s="273">
        <v>35</v>
      </c>
      <c r="AH3" s="273">
        <v>25</v>
      </c>
      <c r="AI3" s="273">
        <v>20</v>
      </c>
    </row>
    <row r="4" spans="1:35" ht="13.8" thickBot="1" x14ac:dyDescent="0.3">
      <c r="A4" s="628">
        <f>Altalanos!$A$10</f>
        <v>45776</v>
      </c>
      <c r="B4" s="628"/>
      <c r="C4" s="628"/>
      <c r="D4" s="175"/>
      <c r="E4" s="176" t="str">
        <f>Altalanos!$C$10</f>
        <v>Jászberény</v>
      </c>
      <c r="F4" s="176"/>
      <c r="G4" s="176"/>
      <c r="H4" s="179"/>
      <c r="I4" s="176"/>
      <c r="J4" s="178"/>
      <c r="K4" s="179"/>
      <c r="L4" s="181" t="str">
        <f>Altalanos!$E$10</f>
        <v>Sági István</v>
      </c>
      <c r="M4" s="179"/>
      <c r="N4" s="242"/>
      <c r="O4" s="243"/>
      <c r="P4" s="242"/>
      <c r="W4" s="279"/>
      <c r="X4" s="279"/>
      <c r="Y4" s="279" t="s">
        <v>69</v>
      </c>
      <c r="Z4" s="273">
        <v>90</v>
      </c>
      <c r="AA4" s="273">
        <v>60</v>
      </c>
      <c r="AB4" s="273">
        <v>45</v>
      </c>
      <c r="AC4" s="273">
        <v>34</v>
      </c>
      <c r="AD4" s="273">
        <v>27</v>
      </c>
      <c r="AE4" s="273">
        <v>22</v>
      </c>
      <c r="AF4" s="273">
        <v>18</v>
      </c>
      <c r="AG4" s="273">
        <v>15</v>
      </c>
      <c r="AH4" s="273">
        <v>12</v>
      </c>
      <c r="AI4" s="273">
        <v>9</v>
      </c>
    </row>
    <row r="5" spans="1:35" x14ac:dyDescent="0.25">
      <c r="A5" s="33"/>
      <c r="B5" s="33" t="s">
        <v>36</v>
      </c>
      <c r="C5" s="237" t="s">
        <v>48</v>
      </c>
      <c r="D5" s="33" t="s">
        <v>31</v>
      </c>
      <c r="E5" s="33" t="s">
        <v>53</v>
      </c>
      <c r="F5" s="33"/>
      <c r="G5" s="33" t="s">
        <v>23</v>
      </c>
      <c r="H5" s="33"/>
      <c r="I5" s="33" t="s">
        <v>26</v>
      </c>
      <c r="J5" s="33"/>
      <c r="K5" s="266" t="s">
        <v>54</v>
      </c>
      <c r="L5" s="266" t="s">
        <v>55</v>
      </c>
      <c r="M5" s="266" t="s">
        <v>56</v>
      </c>
      <c r="W5" s="279">
        <f>IF(OR(Altalanos!$A$8="F1",Altalanos!$A$8="F2",Altalanos!$A$8="N1",Altalanos!$A$8="N2"),1,2)</f>
        <v>2</v>
      </c>
      <c r="X5" s="279"/>
      <c r="Y5" s="279" t="s">
        <v>70</v>
      </c>
      <c r="Z5" s="273">
        <v>60</v>
      </c>
      <c r="AA5" s="273">
        <v>40</v>
      </c>
      <c r="AB5" s="273">
        <v>30</v>
      </c>
      <c r="AC5" s="273">
        <v>20</v>
      </c>
      <c r="AD5" s="273">
        <v>18</v>
      </c>
      <c r="AE5" s="273">
        <v>15</v>
      </c>
      <c r="AF5" s="273">
        <v>12</v>
      </c>
      <c r="AG5" s="273">
        <v>10</v>
      </c>
      <c r="AH5" s="273">
        <v>8</v>
      </c>
      <c r="AI5" s="273">
        <v>6</v>
      </c>
    </row>
    <row r="6" spans="1:35" x14ac:dyDescent="0.25">
      <c r="A6" s="215"/>
      <c r="B6" s="215"/>
      <c r="C6" s="265"/>
      <c r="D6" s="215"/>
      <c r="E6" s="215"/>
      <c r="F6" s="215"/>
      <c r="G6" s="215"/>
      <c r="H6" s="215"/>
      <c r="I6" s="215"/>
      <c r="J6" s="215"/>
      <c r="K6" s="215"/>
      <c r="L6" s="215"/>
      <c r="M6" s="215"/>
      <c r="W6" s="279"/>
      <c r="X6" s="279"/>
      <c r="Y6" s="279" t="s">
        <v>71</v>
      </c>
      <c r="Z6" s="273">
        <v>40</v>
      </c>
      <c r="AA6" s="273">
        <v>25</v>
      </c>
      <c r="AB6" s="273">
        <v>18</v>
      </c>
      <c r="AC6" s="273">
        <v>13</v>
      </c>
      <c r="AD6" s="273">
        <v>10</v>
      </c>
      <c r="AE6" s="273">
        <v>8</v>
      </c>
      <c r="AF6" s="273">
        <v>6</v>
      </c>
      <c r="AG6" s="273">
        <v>5</v>
      </c>
      <c r="AH6" s="273">
        <v>4</v>
      </c>
      <c r="AI6" s="273">
        <v>3</v>
      </c>
    </row>
    <row r="7" spans="1:35" x14ac:dyDescent="0.25">
      <c r="A7" s="244" t="s">
        <v>50</v>
      </c>
      <c r="B7" s="267"/>
      <c r="C7" s="238" t="str">
        <f>IF($B7="","",VLOOKUP($B7,#REF!,5))</f>
        <v/>
      </c>
      <c r="D7" s="238" t="str">
        <f>IF($B7="","",VLOOKUP($B7,#REF!,15))</f>
        <v/>
      </c>
      <c r="E7" s="317" t="s">
        <v>208</v>
      </c>
      <c r="F7" s="239"/>
      <c r="G7" s="234" t="str">
        <f>IF($B7="","",VLOOKUP($B7,#REF!,3))</f>
        <v/>
      </c>
      <c r="H7" s="239"/>
      <c r="I7" s="317" t="s">
        <v>105</v>
      </c>
      <c r="J7" s="215"/>
      <c r="K7" s="286"/>
      <c r="L7" s="281" t="str">
        <f>IF(K7="","",CONCATENATE(VLOOKUP($W$3,$Z$1:$AI$1,K7)," pont"))</f>
        <v/>
      </c>
      <c r="M7" s="287"/>
      <c r="W7" s="279"/>
      <c r="X7" s="279"/>
      <c r="Y7" s="279" t="s">
        <v>72</v>
      </c>
      <c r="Z7" s="273">
        <v>25</v>
      </c>
      <c r="AA7" s="273">
        <v>15</v>
      </c>
      <c r="AB7" s="273">
        <v>13</v>
      </c>
      <c r="AC7" s="273">
        <v>8</v>
      </c>
      <c r="AD7" s="273">
        <v>6</v>
      </c>
      <c r="AE7" s="273">
        <v>4</v>
      </c>
      <c r="AF7" s="273">
        <v>3</v>
      </c>
      <c r="AG7" s="273">
        <v>2</v>
      </c>
      <c r="AH7" s="273">
        <v>1</v>
      </c>
      <c r="AI7" s="273">
        <v>0</v>
      </c>
    </row>
    <row r="8" spans="1:35" x14ac:dyDescent="0.25">
      <c r="A8" s="244"/>
      <c r="B8" s="268"/>
      <c r="C8" s="245"/>
      <c r="D8" s="245"/>
      <c r="E8" s="245"/>
      <c r="F8" s="245"/>
      <c r="G8" s="245"/>
      <c r="H8" s="245"/>
      <c r="I8" s="245"/>
      <c r="J8" s="215"/>
      <c r="K8" s="244"/>
      <c r="L8" s="244"/>
      <c r="M8" s="288"/>
      <c r="W8" s="279"/>
      <c r="X8" s="279"/>
      <c r="Y8" s="279" t="s">
        <v>73</v>
      </c>
      <c r="Z8" s="273">
        <v>15</v>
      </c>
      <c r="AA8" s="273">
        <v>10</v>
      </c>
      <c r="AB8" s="273">
        <v>7</v>
      </c>
      <c r="AC8" s="273">
        <v>5</v>
      </c>
      <c r="AD8" s="273">
        <v>4</v>
      </c>
      <c r="AE8" s="273">
        <v>3</v>
      </c>
      <c r="AF8" s="273">
        <v>2</v>
      </c>
      <c r="AG8" s="273">
        <v>1</v>
      </c>
      <c r="AH8" s="273">
        <v>0</v>
      </c>
      <c r="AI8" s="273">
        <v>0</v>
      </c>
    </row>
    <row r="9" spans="1:35" x14ac:dyDescent="0.25">
      <c r="A9" s="244" t="s">
        <v>51</v>
      </c>
      <c r="B9" s="267"/>
      <c r="C9" s="238" t="str">
        <f>IF($B9="","",VLOOKUP($B9,#REF!,5))</f>
        <v/>
      </c>
      <c r="D9" s="238" t="str">
        <f>IF($B9="","",VLOOKUP($B9,#REF!,15))</f>
        <v/>
      </c>
      <c r="E9" s="317" t="s">
        <v>247</v>
      </c>
      <c r="F9" s="239"/>
      <c r="G9" s="234" t="str">
        <f>IF($B9="","",VLOOKUP($B9,#REF!,3))</f>
        <v/>
      </c>
      <c r="H9" s="239"/>
      <c r="I9" s="317" t="s">
        <v>105</v>
      </c>
      <c r="J9" s="215"/>
      <c r="K9" s="286"/>
      <c r="L9" s="281" t="str">
        <f>IF(K9="","",CONCATENATE(VLOOKUP($W$3,$Z$1:$AI$1,K9)," pont"))</f>
        <v/>
      </c>
      <c r="M9" s="287"/>
      <c r="W9" s="279"/>
      <c r="X9" s="279"/>
      <c r="Y9" s="279" t="s">
        <v>74</v>
      </c>
      <c r="Z9" s="273">
        <v>10</v>
      </c>
      <c r="AA9" s="273">
        <v>6</v>
      </c>
      <c r="AB9" s="273">
        <v>4</v>
      </c>
      <c r="AC9" s="273">
        <v>2</v>
      </c>
      <c r="AD9" s="273">
        <v>1</v>
      </c>
      <c r="AE9" s="273">
        <v>0</v>
      </c>
      <c r="AF9" s="273">
        <v>0</v>
      </c>
      <c r="AG9" s="273">
        <v>0</v>
      </c>
      <c r="AH9" s="273">
        <v>0</v>
      </c>
      <c r="AI9" s="273">
        <v>0</v>
      </c>
    </row>
    <row r="10" spans="1:35" x14ac:dyDescent="0.25">
      <c r="A10" s="244"/>
      <c r="B10" s="268"/>
      <c r="C10" s="245"/>
      <c r="D10" s="245"/>
      <c r="E10" s="245"/>
      <c r="F10" s="245"/>
      <c r="G10" s="245"/>
      <c r="H10" s="245"/>
      <c r="I10" s="245"/>
      <c r="J10" s="215"/>
      <c r="K10" s="244"/>
      <c r="L10" s="244"/>
      <c r="M10" s="288"/>
      <c r="W10" s="279"/>
      <c r="X10" s="279"/>
      <c r="Y10" s="279" t="s">
        <v>75</v>
      </c>
      <c r="Z10" s="273">
        <v>6</v>
      </c>
      <c r="AA10" s="273">
        <v>3</v>
      </c>
      <c r="AB10" s="273">
        <v>2</v>
      </c>
      <c r="AC10" s="273">
        <v>1</v>
      </c>
      <c r="AD10" s="273">
        <v>0</v>
      </c>
      <c r="AE10" s="273">
        <v>0</v>
      </c>
      <c r="AF10" s="273">
        <v>0</v>
      </c>
      <c r="AG10" s="273">
        <v>0</v>
      </c>
      <c r="AH10" s="273">
        <v>0</v>
      </c>
      <c r="AI10" s="273">
        <v>0</v>
      </c>
    </row>
    <row r="11" spans="1:35" x14ac:dyDescent="0.25">
      <c r="A11" s="244" t="s">
        <v>52</v>
      </c>
      <c r="B11" s="267"/>
      <c r="C11" s="238" t="str">
        <f>IF($B11="","",VLOOKUP($B11,#REF!,5))</f>
        <v/>
      </c>
      <c r="D11" s="238" t="str">
        <f>IF($B11="","",VLOOKUP($B11,#REF!,15))</f>
        <v/>
      </c>
      <c r="E11" s="317" t="s">
        <v>248</v>
      </c>
      <c r="F11" s="239"/>
      <c r="G11" s="234" t="str">
        <f>IF($B11="","",VLOOKUP($B11,#REF!,3))</f>
        <v/>
      </c>
      <c r="H11" s="239"/>
      <c r="I11" s="317" t="s">
        <v>94</v>
      </c>
      <c r="J11" s="215"/>
      <c r="K11" s="286"/>
      <c r="L11" s="281" t="str">
        <f>IF(K11="","",CONCATENATE(VLOOKUP($W$3,$Z$1:$AI$1,K11)," pont"))</f>
        <v/>
      </c>
      <c r="M11" s="287"/>
      <c r="W11" s="279"/>
      <c r="X11" s="279"/>
      <c r="Y11" s="279" t="s">
        <v>80</v>
      </c>
      <c r="Z11" s="273">
        <v>3</v>
      </c>
      <c r="AA11" s="273">
        <v>2</v>
      </c>
      <c r="AB11" s="273">
        <v>1</v>
      </c>
      <c r="AC11" s="273">
        <v>0</v>
      </c>
      <c r="AD11" s="273">
        <v>0</v>
      </c>
      <c r="AE11" s="273">
        <v>0</v>
      </c>
      <c r="AF11" s="273">
        <v>0</v>
      </c>
      <c r="AG11" s="273">
        <v>0</v>
      </c>
      <c r="AH11" s="273">
        <v>0</v>
      </c>
      <c r="AI11" s="273">
        <v>0</v>
      </c>
    </row>
    <row r="12" spans="1:35" x14ac:dyDescent="0.25">
      <c r="A12" s="215"/>
      <c r="B12" s="215"/>
      <c r="C12" s="215"/>
      <c r="D12" s="215"/>
      <c r="E12" s="215"/>
      <c r="F12" s="215"/>
      <c r="G12" s="215"/>
      <c r="H12" s="215"/>
      <c r="I12" s="215"/>
      <c r="J12" s="215"/>
      <c r="K12" s="215"/>
      <c r="L12" s="215"/>
      <c r="M12" s="215"/>
      <c r="W12" s="279"/>
      <c r="X12" s="279"/>
      <c r="Y12" s="279" t="s">
        <v>76</v>
      </c>
      <c r="Z12" s="284">
        <v>0</v>
      </c>
      <c r="AA12" s="284">
        <v>0</v>
      </c>
      <c r="AB12" s="284">
        <v>0</v>
      </c>
      <c r="AC12" s="284">
        <v>0</v>
      </c>
      <c r="AD12" s="284">
        <v>0</v>
      </c>
      <c r="AE12" s="284">
        <v>0</v>
      </c>
      <c r="AF12" s="284">
        <v>0</v>
      </c>
      <c r="AG12" s="284">
        <v>0</v>
      </c>
      <c r="AH12" s="284">
        <v>0</v>
      </c>
      <c r="AI12" s="284">
        <v>0</v>
      </c>
    </row>
    <row r="13" spans="1:35" x14ac:dyDescent="0.25">
      <c r="A13" s="215"/>
      <c r="B13" s="215"/>
      <c r="C13" s="215"/>
      <c r="D13" s="215"/>
      <c r="E13" s="215"/>
      <c r="F13" s="215"/>
      <c r="G13" s="215"/>
      <c r="H13" s="215"/>
      <c r="I13" s="215"/>
      <c r="J13" s="215"/>
      <c r="K13" s="215"/>
      <c r="L13" s="215"/>
      <c r="M13" s="215"/>
      <c r="W13" s="279"/>
      <c r="X13" s="279"/>
      <c r="Y13" s="279" t="s">
        <v>77</v>
      </c>
      <c r="Z13" s="284">
        <v>0</v>
      </c>
      <c r="AA13" s="284">
        <v>0</v>
      </c>
      <c r="AB13" s="284">
        <v>0</v>
      </c>
      <c r="AC13" s="284">
        <v>0</v>
      </c>
      <c r="AD13" s="284">
        <v>0</v>
      </c>
      <c r="AE13" s="284">
        <v>0</v>
      </c>
      <c r="AF13" s="284">
        <v>0</v>
      </c>
      <c r="AG13" s="284">
        <v>0</v>
      </c>
      <c r="AH13" s="284">
        <v>0</v>
      </c>
      <c r="AI13" s="284">
        <v>0</v>
      </c>
    </row>
    <row r="14" spans="1:35" x14ac:dyDescent="0.25">
      <c r="A14" s="215"/>
      <c r="B14" s="215"/>
      <c r="C14" s="215"/>
      <c r="D14" s="215"/>
      <c r="E14" s="215"/>
      <c r="F14" s="215"/>
      <c r="G14" s="215"/>
      <c r="H14" s="215"/>
      <c r="I14" s="215"/>
      <c r="J14" s="215"/>
      <c r="K14" s="215"/>
      <c r="L14" s="215"/>
      <c r="M14" s="215"/>
      <c r="W14" s="279"/>
      <c r="X14" s="279"/>
      <c r="Y14" s="279"/>
      <c r="Z14" s="279"/>
      <c r="AA14" s="279"/>
      <c r="AB14" s="279"/>
      <c r="AC14" s="279"/>
      <c r="AD14" s="279"/>
      <c r="AE14" s="279"/>
      <c r="AF14" s="279"/>
      <c r="AG14" s="279"/>
      <c r="AH14" s="279"/>
      <c r="AI14" s="279"/>
    </row>
    <row r="15" spans="1:35" x14ac:dyDescent="0.25">
      <c r="A15" s="215"/>
      <c r="B15" s="215"/>
      <c r="C15" s="215"/>
      <c r="D15" s="215"/>
      <c r="E15" s="215"/>
      <c r="F15" s="215"/>
      <c r="G15" s="215"/>
      <c r="H15" s="215"/>
      <c r="I15" s="215"/>
      <c r="J15" s="215"/>
      <c r="K15" s="215"/>
      <c r="L15" s="215"/>
      <c r="M15" s="215"/>
      <c r="W15" s="279"/>
      <c r="X15" s="279"/>
      <c r="Y15" s="279"/>
      <c r="Z15" s="279"/>
      <c r="AA15" s="279"/>
      <c r="AB15" s="279"/>
      <c r="AC15" s="279"/>
      <c r="AD15" s="279"/>
      <c r="AE15" s="279"/>
      <c r="AF15" s="279"/>
      <c r="AG15" s="279"/>
      <c r="AH15" s="279"/>
      <c r="AI15" s="279"/>
    </row>
    <row r="16" spans="1:35" x14ac:dyDescent="0.25">
      <c r="A16" s="215"/>
      <c r="B16" s="215"/>
      <c r="C16" s="215"/>
      <c r="D16" s="215"/>
      <c r="E16" s="215"/>
      <c r="F16" s="215"/>
      <c r="G16" s="215"/>
      <c r="H16" s="215"/>
      <c r="I16" s="215"/>
      <c r="J16" s="215"/>
      <c r="K16" s="215"/>
      <c r="L16" s="215"/>
      <c r="M16" s="215"/>
      <c r="W16" s="279"/>
      <c r="X16" s="279"/>
      <c r="Y16" s="279" t="s">
        <v>50</v>
      </c>
      <c r="Z16" s="279">
        <v>300</v>
      </c>
      <c r="AA16" s="279">
        <v>250</v>
      </c>
      <c r="AB16" s="279">
        <v>220</v>
      </c>
      <c r="AC16" s="279">
        <v>180</v>
      </c>
      <c r="AD16" s="279">
        <v>160</v>
      </c>
      <c r="AE16" s="279">
        <v>150</v>
      </c>
      <c r="AF16" s="279">
        <v>140</v>
      </c>
      <c r="AG16" s="279">
        <v>130</v>
      </c>
      <c r="AH16" s="279">
        <v>120</v>
      </c>
      <c r="AI16" s="279">
        <v>110</v>
      </c>
    </row>
    <row r="17" spans="1:35" x14ac:dyDescent="0.25">
      <c r="A17" s="215"/>
      <c r="B17" s="215"/>
      <c r="C17" s="215"/>
      <c r="D17" s="215"/>
      <c r="E17" s="215"/>
      <c r="F17" s="215"/>
      <c r="G17" s="215"/>
      <c r="H17" s="215"/>
      <c r="I17" s="215"/>
      <c r="J17" s="215"/>
      <c r="K17" s="215"/>
      <c r="L17" s="215"/>
      <c r="M17" s="215"/>
      <c r="W17" s="279"/>
      <c r="X17" s="279"/>
      <c r="Y17" s="279" t="s">
        <v>68</v>
      </c>
      <c r="Z17" s="279">
        <v>250</v>
      </c>
      <c r="AA17" s="279">
        <v>200</v>
      </c>
      <c r="AB17" s="279">
        <v>160</v>
      </c>
      <c r="AC17" s="279">
        <v>140</v>
      </c>
      <c r="AD17" s="279">
        <v>120</v>
      </c>
      <c r="AE17" s="279">
        <v>110</v>
      </c>
      <c r="AF17" s="279">
        <v>100</v>
      </c>
      <c r="AG17" s="279">
        <v>90</v>
      </c>
      <c r="AH17" s="279">
        <v>80</v>
      </c>
      <c r="AI17" s="279">
        <v>70</v>
      </c>
    </row>
    <row r="18" spans="1:35" ht="18.75" customHeight="1" x14ac:dyDescent="0.25">
      <c r="A18" s="215"/>
      <c r="B18" s="631"/>
      <c r="C18" s="631"/>
      <c r="D18" s="632" t="str">
        <f>E7</f>
        <v>Szőke Emma</v>
      </c>
      <c r="E18" s="632"/>
      <c r="F18" s="632" t="str">
        <f>E9</f>
        <v>Péter Luca</v>
      </c>
      <c r="G18" s="632"/>
      <c r="H18" s="632" t="str">
        <f>E11</f>
        <v>Székely Szonja</v>
      </c>
      <c r="I18" s="632"/>
      <c r="J18" s="215"/>
      <c r="K18" s="215"/>
      <c r="L18" s="215"/>
      <c r="M18" s="215"/>
      <c r="W18" s="279"/>
      <c r="X18" s="279"/>
      <c r="Y18" s="279" t="s">
        <v>69</v>
      </c>
      <c r="Z18" s="279">
        <v>200</v>
      </c>
      <c r="AA18" s="279">
        <v>150</v>
      </c>
      <c r="AB18" s="279">
        <v>130</v>
      </c>
      <c r="AC18" s="279">
        <v>110</v>
      </c>
      <c r="AD18" s="279">
        <v>95</v>
      </c>
      <c r="AE18" s="279">
        <v>80</v>
      </c>
      <c r="AF18" s="279">
        <v>70</v>
      </c>
      <c r="AG18" s="279">
        <v>60</v>
      </c>
      <c r="AH18" s="279">
        <v>55</v>
      </c>
      <c r="AI18" s="279">
        <v>50</v>
      </c>
    </row>
    <row r="19" spans="1:35" ht="18.75" customHeight="1" x14ac:dyDescent="0.25">
      <c r="A19" s="271" t="s">
        <v>50</v>
      </c>
      <c r="B19" s="633" t="str">
        <f>E7</f>
        <v>Szőke Emma</v>
      </c>
      <c r="C19" s="633"/>
      <c r="D19" s="634"/>
      <c r="E19" s="634"/>
      <c r="F19" s="635"/>
      <c r="G19" s="635"/>
      <c r="H19" s="635"/>
      <c r="I19" s="635"/>
      <c r="J19" s="215"/>
      <c r="K19" s="215"/>
      <c r="L19" s="215"/>
      <c r="M19" s="215"/>
      <c r="W19" s="279"/>
      <c r="X19" s="279"/>
      <c r="Y19" s="279" t="s">
        <v>70</v>
      </c>
      <c r="Z19" s="279">
        <v>150</v>
      </c>
      <c r="AA19" s="279">
        <v>120</v>
      </c>
      <c r="AB19" s="279">
        <v>100</v>
      </c>
      <c r="AC19" s="279">
        <v>80</v>
      </c>
      <c r="AD19" s="279">
        <v>70</v>
      </c>
      <c r="AE19" s="279">
        <v>60</v>
      </c>
      <c r="AF19" s="279">
        <v>55</v>
      </c>
      <c r="AG19" s="279">
        <v>50</v>
      </c>
      <c r="AH19" s="279">
        <v>45</v>
      </c>
      <c r="AI19" s="279">
        <v>40</v>
      </c>
    </row>
    <row r="20" spans="1:35" ht="18.75" customHeight="1" x14ac:dyDescent="0.25">
      <c r="A20" s="271" t="s">
        <v>51</v>
      </c>
      <c r="B20" s="633" t="str">
        <f>E9</f>
        <v>Péter Luca</v>
      </c>
      <c r="C20" s="633"/>
      <c r="D20" s="635"/>
      <c r="E20" s="635"/>
      <c r="F20" s="634"/>
      <c r="G20" s="634"/>
      <c r="H20" s="635"/>
      <c r="I20" s="635"/>
      <c r="J20" s="215"/>
      <c r="K20" s="215"/>
      <c r="L20" s="215"/>
      <c r="M20" s="215"/>
      <c r="W20" s="279"/>
      <c r="X20" s="279"/>
      <c r="Y20" s="279" t="s">
        <v>71</v>
      </c>
      <c r="Z20" s="279">
        <v>120</v>
      </c>
      <c r="AA20" s="279">
        <v>90</v>
      </c>
      <c r="AB20" s="279">
        <v>65</v>
      </c>
      <c r="AC20" s="279">
        <v>55</v>
      </c>
      <c r="AD20" s="279">
        <v>50</v>
      </c>
      <c r="AE20" s="279">
        <v>45</v>
      </c>
      <c r="AF20" s="279">
        <v>40</v>
      </c>
      <c r="AG20" s="279">
        <v>35</v>
      </c>
      <c r="AH20" s="279">
        <v>25</v>
      </c>
      <c r="AI20" s="279">
        <v>20</v>
      </c>
    </row>
    <row r="21" spans="1:35" ht="18.75" customHeight="1" x14ac:dyDescent="0.25">
      <c r="A21" s="271" t="s">
        <v>52</v>
      </c>
      <c r="B21" s="633" t="str">
        <f>E11</f>
        <v>Székely Szonja</v>
      </c>
      <c r="C21" s="633"/>
      <c r="D21" s="635"/>
      <c r="E21" s="635"/>
      <c r="F21" s="635"/>
      <c r="G21" s="635"/>
      <c r="H21" s="634"/>
      <c r="I21" s="634"/>
      <c r="J21" s="215"/>
      <c r="K21" s="215"/>
      <c r="L21" s="215"/>
      <c r="M21" s="215"/>
      <c r="W21" s="279"/>
      <c r="X21" s="279"/>
      <c r="Y21" s="279" t="s">
        <v>72</v>
      </c>
      <c r="Z21" s="279">
        <v>90</v>
      </c>
      <c r="AA21" s="279">
        <v>60</v>
      </c>
      <c r="AB21" s="279">
        <v>45</v>
      </c>
      <c r="AC21" s="279">
        <v>34</v>
      </c>
      <c r="AD21" s="279">
        <v>27</v>
      </c>
      <c r="AE21" s="279">
        <v>22</v>
      </c>
      <c r="AF21" s="279">
        <v>18</v>
      </c>
      <c r="AG21" s="279">
        <v>15</v>
      </c>
      <c r="AH21" s="279">
        <v>12</v>
      </c>
      <c r="AI21" s="279">
        <v>9</v>
      </c>
    </row>
    <row r="22" spans="1:35" x14ac:dyDescent="0.25">
      <c r="A22" s="215"/>
      <c r="B22" s="215"/>
      <c r="C22" s="215"/>
      <c r="D22" s="215"/>
      <c r="E22" s="215"/>
      <c r="F22" s="215"/>
      <c r="G22" s="215"/>
      <c r="H22" s="215"/>
      <c r="I22" s="215"/>
      <c r="J22" s="215"/>
      <c r="K22" s="215"/>
      <c r="L22" s="215"/>
      <c r="M22" s="215"/>
      <c r="W22" s="279"/>
      <c r="X22" s="279"/>
      <c r="Y22" s="279" t="s">
        <v>73</v>
      </c>
      <c r="Z22" s="279">
        <v>60</v>
      </c>
      <c r="AA22" s="279">
        <v>40</v>
      </c>
      <c r="AB22" s="279">
        <v>30</v>
      </c>
      <c r="AC22" s="279">
        <v>20</v>
      </c>
      <c r="AD22" s="279">
        <v>18</v>
      </c>
      <c r="AE22" s="279">
        <v>15</v>
      </c>
      <c r="AF22" s="279">
        <v>12</v>
      </c>
      <c r="AG22" s="279">
        <v>10</v>
      </c>
      <c r="AH22" s="279">
        <v>8</v>
      </c>
      <c r="AI22" s="279">
        <v>6</v>
      </c>
    </row>
    <row r="23" spans="1:35" x14ac:dyDescent="0.25">
      <c r="A23" s="215"/>
      <c r="B23" s="215"/>
      <c r="C23" s="272" t="s">
        <v>59</v>
      </c>
      <c r="D23" s="273" t="s">
        <v>65</v>
      </c>
      <c r="E23" s="215"/>
      <c r="F23" s="215"/>
      <c r="G23" s="215"/>
      <c r="H23" s="215"/>
      <c r="I23" s="215"/>
      <c r="J23" s="215"/>
      <c r="K23" s="215"/>
      <c r="L23" s="215"/>
      <c r="M23" s="215"/>
      <c r="W23" s="279"/>
      <c r="X23" s="279"/>
      <c r="Y23" s="279" t="s">
        <v>74</v>
      </c>
      <c r="Z23" s="279">
        <v>40</v>
      </c>
      <c r="AA23" s="279">
        <v>25</v>
      </c>
      <c r="AB23" s="279">
        <v>18</v>
      </c>
      <c r="AC23" s="279">
        <v>13</v>
      </c>
      <c r="AD23" s="279">
        <v>8</v>
      </c>
      <c r="AE23" s="279">
        <v>7</v>
      </c>
      <c r="AF23" s="279">
        <v>6</v>
      </c>
      <c r="AG23" s="279">
        <v>5</v>
      </c>
      <c r="AH23" s="279">
        <v>4</v>
      </c>
      <c r="AI23" s="279">
        <v>3</v>
      </c>
    </row>
    <row r="24" spans="1:35" x14ac:dyDescent="0.25">
      <c r="A24" s="215"/>
      <c r="B24" s="215"/>
      <c r="C24" s="274" t="s">
        <v>66</v>
      </c>
      <c r="D24" s="275" t="s">
        <v>61</v>
      </c>
      <c r="E24" s="215"/>
      <c r="F24" s="215"/>
      <c r="G24" s="215"/>
      <c r="H24" s="215"/>
      <c r="I24" s="215"/>
      <c r="J24" s="215"/>
      <c r="K24" s="215"/>
      <c r="L24" s="215"/>
      <c r="M24" s="215"/>
      <c r="W24" s="279"/>
      <c r="X24" s="279"/>
      <c r="Y24" s="279" t="s">
        <v>75</v>
      </c>
      <c r="Z24" s="279">
        <v>25</v>
      </c>
      <c r="AA24" s="279">
        <v>15</v>
      </c>
      <c r="AB24" s="279">
        <v>13</v>
      </c>
      <c r="AC24" s="279">
        <v>7</v>
      </c>
      <c r="AD24" s="279">
        <v>6</v>
      </c>
      <c r="AE24" s="279">
        <v>5</v>
      </c>
      <c r="AF24" s="279">
        <v>4</v>
      </c>
      <c r="AG24" s="279">
        <v>3</v>
      </c>
      <c r="AH24" s="279">
        <v>2</v>
      </c>
      <c r="AI24" s="279">
        <v>1</v>
      </c>
    </row>
    <row r="25" spans="1:35" x14ac:dyDescent="0.25">
      <c r="A25" s="215"/>
      <c r="B25" s="215"/>
      <c r="C25" s="276" t="s">
        <v>67</v>
      </c>
      <c r="D25" s="277" t="s">
        <v>63</v>
      </c>
      <c r="E25" s="215"/>
      <c r="F25" s="215"/>
      <c r="G25" s="215"/>
      <c r="H25" s="215"/>
      <c r="I25" s="215"/>
      <c r="J25" s="215"/>
      <c r="K25" s="215"/>
      <c r="L25" s="215"/>
      <c r="M25" s="215"/>
      <c r="W25" s="279"/>
      <c r="X25" s="279"/>
      <c r="Y25" s="279" t="s">
        <v>80</v>
      </c>
      <c r="Z25" s="279">
        <v>15</v>
      </c>
      <c r="AA25" s="279">
        <v>10</v>
      </c>
      <c r="AB25" s="279">
        <v>8</v>
      </c>
      <c r="AC25" s="279">
        <v>4</v>
      </c>
      <c r="AD25" s="279">
        <v>3</v>
      </c>
      <c r="AE25" s="279">
        <v>2</v>
      </c>
      <c r="AF25" s="279">
        <v>1</v>
      </c>
      <c r="AG25" s="279">
        <v>0</v>
      </c>
      <c r="AH25" s="279">
        <v>0</v>
      </c>
      <c r="AI25" s="279">
        <v>0</v>
      </c>
    </row>
    <row r="26" spans="1:35" x14ac:dyDescent="0.25">
      <c r="A26" s="215"/>
      <c r="B26" s="215"/>
      <c r="C26" s="215"/>
      <c r="D26" s="215"/>
      <c r="E26" s="215"/>
      <c r="F26" s="215"/>
      <c r="G26" s="215"/>
      <c r="H26" s="215"/>
      <c r="I26" s="215"/>
      <c r="J26" s="215"/>
      <c r="K26" s="215"/>
      <c r="L26" s="215"/>
      <c r="M26" s="215"/>
      <c r="W26" s="279"/>
      <c r="X26" s="279"/>
      <c r="Y26" s="279" t="s">
        <v>76</v>
      </c>
      <c r="Z26" s="279">
        <v>10</v>
      </c>
      <c r="AA26" s="279">
        <v>6</v>
      </c>
      <c r="AB26" s="279">
        <v>4</v>
      </c>
      <c r="AC26" s="279">
        <v>2</v>
      </c>
      <c r="AD26" s="279">
        <v>1</v>
      </c>
      <c r="AE26" s="279">
        <v>0</v>
      </c>
      <c r="AF26" s="279">
        <v>0</v>
      </c>
      <c r="AG26" s="279">
        <v>0</v>
      </c>
      <c r="AH26" s="279">
        <v>0</v>
      </c>
      <c r="AI26" s="279">
        <v>0</v>
      </c>
    </row>
    <row r="27" spans="1:35" x14ac:dyDescent="0.25">
      <c r="A27" s="215"/>
      <c r="B27" s="215"/>
      <c r="C27" s="215"/>
      <c r="D27" s="215"/>
      <c r="E27" s="215"/>
      <c r="F27" s="215"/>
      <c r="G27" s="215"/>
      <c r="H27" s="215"/>
      <c r="I27" s="215"/>
      <c r="J27" s="215"/>
      <c r="K27" s="215"/>
      <c r="L27" s="215"/>
      <c r="M27" s="215"/>
      <c r="W27" s="279"/>
      <c r="X27" s="279"/>
      <c r="Y27" s="279" t="s">
        <v>77</v>
      </c>
      <c r="Z27" s="279">
        <v>3</v>
      </c>
      <c r="AA27" s="279">
        <v>2</v>
      </c>
      <c r="AB27" s="279">
        <v>1</v>
      </c>
      <c r="AC27" s="279">
        <v>0</v>
      </c>
      <c r="AD27" s="279">
        <v>0</v>
      </c>
      <c r="AE27" s="279">
        <v>0</v>
      </c>
      <c r="AF27" s="279">
        <v>0</v>
      </c>
      <c r="AG27" s="279">
        <v>0</v>
      </c>
      <c r="AH27" s="279">
        <v>0</v>
      </c>
      <c r="AI27" s="279">
        <v>0</v>
      </c>
    </row>
    <row r="28" spans="1:35" x14ac:dyDescent="0.25">
      <c r="A28" s="215"/>
      <c r="B28" s="215"/>
      <c r="C28" s="215"/>
      <c r="D28" s="215"/>
      <c r="E28" s="215"/>
      <c r="F28" s="215"/>
      <c r="G28" s="215"/>
      <c r="H28" s="215"/>
      <c r="I28" s="215"/>
      <c r="J28" s="215"/>
      <c r="K28" s="215"/>
      <c r="L28" s="215"/>
      <c r="M28" s="215"/>
    </row>
    <row r="29" spans="1:35" x14ac:dyDescent="0.25">
      <c r="A29" s="215"/>
      <c r="B29" s="215"/>
      <c r="C29" s="215"/>
      <c r="D29" s="215"/>
      <c r="E29" s="215"/>
      <c r="F29" s="215"/>
      <c r="G29" s="215"/>
      <c r="H29" s="215"/>
      <c r="I29" s="215"/>
      <c r="J29" s="215"/>
      <c r="K29" s="215"/>
      <c r="L29" s="215"/>
      <c r="M29" s="215"/>
    </row>
    <row r="30" spans="1:35" x14ac:dyDescent="0.25">
      <c r="A30" s="215"/>
      <c r="B30" s="215"/>
      <c r="C30" s="215"/>
      <c r="D30" s="215"/>
      <c r="E30" s="215"/>
      <c r="F30" s="215"/>
      <c r="G30" s="215"/>
      <c r="H30" s="215"/>
      <c r="I30" s="215"/>
      <c r="J30" s="215"/>
      <c r="K30" s="215"/>
      <c r="L30" s="215"/>
      <c r="M30" s="215"/>
    </row>
    <row r="31" spans="1:35" x14ac:dyDescent="0.25">
      <c r="A31" s="215"/>
      <c r="B31" s="215"/>
      <c r="C31" s="215"/>
      <c r="D31" s="215"/>
      <c r="E31" s="215"/>
      <c r="F31" s="215"/>
      <c r="G31" s="215"/>
      <c r="H31" s="215"/>
      <c r="I31" s="215"/>
      <c r="J31" s="215"/>
      <c r="K31" s="215"/>
      <c r="L31" s="215"/>
      <c r="M31" s="215"/>
    </row>
    <row r="32" spans="1:35" x14ac:dyDescent="0.25">
      <c r="A32" s="215"/>
      <c r="B32" s="215"/>
      <c r="C32" s="215"/>
      <c r="D32" s="215"/>
      <c r="E32" s="215"/>
      <c r="F32" s="215"/>
      <c r="G32" s="215"/>
      <c r="H32" s="215"/>
      <c r="I32" s="215"/>
      <c r="J32" s="215"/>
      <c r="K32" s="215"/>
      <c r="L32" s="193"/>
      <c r="M32" s="193"/>
    </row>
    <row r="33" spans="1:16" x14ac:dyDescent="0.25">
      <c r="A33" s="111" t="s">
        <v>31</v>
      </c>
      <c r="B33" s="112"/>
      <c r="C33" s="158"/>
      <c r="D33" s="248" t="s">
        <v>2</v>
      </c>
      <c r="E33" s="249" t="s">
        <v>33</v>
      </c>
      <c r="F33" s="263"/>
      <c r="G33" s="248" t="s">
        <v>2</v>
      </c>
      <c r="H33" s="249" t="s">
        <v>40</v>
      </c>
      <c r="I33" s="135"/>
      <c r="J33" s="249" t="s">
        <v>41</v>
      </c>
      <c r="K33" s="134" t="s">
        <v>42</v>
      </c>
      <c r="L33" s="33"/>
      <c r="M33" s="301"/>
      <c r="N33" s="300"/>
      <c r="P33" s="246"/>
    </row>
    <row r="34" spans="1:16" x14ac:dyDescent="0.25">
      <c r="A34" s="226" t="s">
        <v>32</v>
      </c>
      <c r="B34" s="227"/>
      <c r="C34" s="229"/>
      <c r="D34" s="250"/>
      <c r="E34" s="636"/>
      <c r="F34" s="636"/>
      <c r="G34" s="257" t="s">
        <v>3</v>
      </c>
      <c r="H34" s="227"/>
      <c r="I34" s="251"/>
      <c r="J34" s="258"/>
      <c r="K34" s="221" t="s">
        <v>34</v>
      </c>
      <c r="L34" s="264"/>
      <c r="M34" s="254"/>
      <c r="P34" s="247"/>
    </row>
    <row r="35" spans="1:16" x14ac:dyDescent="0.25">
      <c r="A35" s="230" t="s">
        <v>39</v>
      </c>
      <c r="B35" s="133"/>
      <c r="C35" s="232"/>
      <c r="D35" s="253"/>
      <c r="E35" s="637"/>
      <c r="F35" s="637"/>
      <c r="G35" s="259" t="s">
        <v>4</v>
      </c>
      <c r="H35" s="80"/>
      <c r="I35" s="219"/>
      <c r="J35" s="81"/>
      <c r="K35" s="261"/>
      <c r="L35" s="193"/>
      <c r="M35" s="256"/>
      <c r="P35" s="123"/>
    </row>
    <row r="36" spans="1:16" x14ac:dyDescent="0.25">
      <c r="A36" s="148"/>
      <c r="B36" s="149"/>
      <c r="C36" s="150"/>
      <c r="D36" s="253"/>
      <c r="E36" s="82"/>
      <c r="F36" s="215"/>
      <c r="G36" s="259" t="s">
        <v>5</v>
      </c>
      <c r="H36" s="80"/>
      <c r="I36" s="219"/>
      <c r="J36" s="81"/>
      <c r="K36" s="221" t="s">
        <v>35</v>
      </c>
      <c r="L36" s="264"/>
      <c r="M36" s="252"/>
      <c r="P36" s="247"/>
    </row>
    <row r="37" spans="1:16" x14ac:dyDescent="0.25">
      <c r="A37" s="124"/>
      <c r="B37" s="91"/>
      <c r="C37" s="125"/>
      <c r="D37" s="253"/>
      <c r="E37" s="82"/>
      <c r="F37" s="215"/>
      <c r="G37" s="259" t="s">
        <v>6</v>
      </c>
      <c r="H37" s="80"/>
      <c r="I37" s="219"/>
      <c r="J37" s="81"/>
      <c r="K37" s="262"/>
      <c r="L37" s="215"/>
      <c r="M37" s="254"/>
      <c r="P37" s="123"/>
    </row>
    <row r="38" spans="1:16" x14ac:dyDescent="0.25">
      <c r="A38" s="137"/>
      <c r="B38" s="151"/>
      <c r="C38" s="157"/>
      <c r="D38" s="253"/>
      <c r="E38" s="82"/>
      <c r="F38" s="215"/>
      <c r="G38" s="259" t="s">
        <v>7</v>
      </c>
      <c r="H38" s="80"/>
      <c r="I38" s="219"/>
      <c r="J38" s="81"/>
      <c r="K38" s="230"/>
      <c r="L38" s="193"/>
      <c r="M38" s="256"/>
      <c r="P38" s="123"/>
    </row>
    <row r="39" spans="1:16" x14ac:dyDescent="0.25">
      <c r="A39" s="138"/>
      <c r="B39" s="22"/>
      <c r="C39" s="125"/>
      <c r="D39" s="253"/>
      <c r="E39" s="82"/>
      <c r="F39" s="215"/>
      <c r="G39" s="259" t="s">
        <v>8</v>
      </c>
      <c r="H39" s="80"/>
      <c r="I39" s="219"/>
      <c r="J39" s="81"/>
      <c r="K39" s="221" t="s">
        <v>27</v>
      </c>
      <c r="L39" s="264"/>
      <c r="M39" s="252"/>
      <c r="P39" s="247"/>
    </row>
    <row r="40" spans="1:16" x14ac:dyDescent="0.25">
      <c r="A40" s="138"/>
      <c r="B40" s="22"/>
      <c r="C40" s="146"/>
      <c r="D40" s="253"/>
      <c r="E40" s="82"/>
      <c r="F40" s="215"/>
      <c r="G40" s="259" t="s">
        <v>9</v>
      </c>
      <c r="H40" s="80"/>
      <c r="I40" s="219"/>
      <c r="J40" s="81"/>
      <c r="K40" s="262"/>
      <c r="L40" s="215"/>
      <c r="M40" s="254"/>
      <c r="P40" s="123"/>
    </row>
    <row r="41" spans="1:16" x14ac:dyDescent="0.25">
      <c r="A41" s="139"/>
      <c r="B41" s="136"/>
      <c r="C41" s="147"/>
      <c r="D41" s="255"/>
      <c r="E41" s="126"/>
      <c r="F41" s="193"/>
      <c r="G41" s="260" t="s">
        <v>10</v>
      </c>
      <c r="H41" s="133"/>
      <c r="I41" s="223"/>
      <c r="J41" s="128"/>
      <c r="K41" s="230" t="str">
        <f>L4</f>
        <v>Sági István</v>
      </c>
      <c r="L41" s="193"/>
      <c r="M41" s="256"/>
      <c r="P41" s="123"/>
    </row>
  </sheetData>
  <mergeCells count="20">
    <mergeCell ref="E35:F35"/>
    <mergeCell ref="B19:C19"/>
    <mergeCell ref="D19:E19"/>
    <mergeCell ref="F19:G19"/>
    <mergeCell ref="H19:I19"/>
    <mergeCell ref="B20:C20"/>
    <mergeCell ref="D20:E20"/>
    <mergeCell ref="F20:G20"/>
    <mergeCell ref="H20:I20"/>
    <mergeCell ref="B21:C21"/>
    <mergeCell ref="D21:E21"/>
    <mergeCell ref="F21:G21"/>
    <mergeCell ref="H21:I21"/>
    <mergeCell ref="E34:F34"/>
    <mergeCell ref="H18:I18"/>
    <mergeCell ref="A1:F1"/>
    <mergeCell ref="A4:C4"/>
    <mergeCell ref="B18:C18"/>
    <mergeCell ref="D18:E18"/>
    <mergeCell ref="F18:G18"/>
  </mergeCells>
  <conditionalFormatting sqref="E7 E9 E11">
    <cfRule type="cellIs" dxfId="166" priority="1" stopIfTrue="1" operator="equal">
      <formula>"Bye"</formula>
    </cfRule>
  </conditionalFormatting>
  <printOptions horizontalCentered="1" verticalCentered="1"/>
  <pageMargins left="0" right="0" top="0.98425196850393704" bottom="0.98425196850393704" header="0.51181102362204722" footer="0.51181102362204722"/>
  <pageSetup paperSize="9" scale="90" orientation="portrait" horizontalDpi="1200" verticalDpi="12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B66444-8B80-4366-8FB3-396CCCC0A1A5}">
  <sheetPr>
    <tabColor theme="5" tint="0.59999389629810485"/>
    <pageSetUpPr fitToPage="1"/>
  </sheetPr>
  <dimension ref="A1:AK57"/>
  <sheetViews>
    <sheetView showGridLines="0" showZeros="0" topLeftCell="A6" workbookViewId="0">
      <selection activeCell="K8" sqref="K8"/>
    </sheetView>
  </sheetViews>
  <sheetFormatPr defaultColWidth="8.88671875" defaultRowHeight="13.2" x14ac:dyDescent="0.25"/>
  <cols>
    <col min="1" max="2" width="3.33203125" style="366" customWidth="1"/>
    <col min="3" max="3" width="4.6640625" style="366" customWidth="1"/>
    <col min="4" max="4" width="7.44140625" style="366" customWidth="1"/>
    <col min="5" max="5" width="4.33203125" style="366" customWidth="1"/>
    <col min="6" max="6" width="12.6640625" style="366" customWidth="1"/>
    <col min="7" max="7" width="2.6640625" style="366" customWidth="1"/>
    <col min="8" max="8" width="7.6640625" style="366" customWidth="1"/>
    <col min="9" max="9" width="5.88671875" style="366" customWidth="1"/>
    <col min="10" max="10" width="1.6640625" style="511" customWidth="1"/>
    <col min="11" max="11" width="10.6640625" style="366" customWidth="1"/>
    <col min="12" max="12" width="1.6640625" style="511" customWidth="1"/>
    <col min="13" max="13" width="10.6640625" style="366" customWidth="1"/>
    <col min="14" max="14" width="1.6640625" style="512" customWidth="1"/>
    <col min="15" max="15" width="10.6640625" style="366" customWidth="1"/>
    <col min="16" max="16" width="1.6640625" style="511" customWidth="1"/>
    <col min="17" max="17" width="10.6640625" style="366" customWidth="1"/>
    <col min="18" max="18" width="1.6640625" style="512" customWidth="1"/>
    <col min="19" max="19" width="9.109375" style="366" hidden="1" customWidth="1"/>
    <col min="20" max="20" width="8.6640625" style="366" customWidth="1"/>
    <col min="21" max="21" width="9.109375" style="366" hidden="1" customWidth="1"/>
    <col min="22" max="24" width="8.88671875" style="366"/>
    <col min="25" max="34" width="9.109375" style="366" hidden="1" customWidth="1"/>
    <col min="35" max="37" width="9.109375" style="366" customWidth="1"/>
    <col min="38" max="16384" width="8.88671875" style="366"/>
  </cols>
  <sheetData>
    <row r="1" spans="1:37" s="354" customFormat="1" ht="21.75" customHeight="1" x14ac:dyDescent="0.25">
      <c r="A1" s="347" t="s">
        <v>242</v>
      </c>
      <c r="B1" s="347"/>
      <c r="C1" s="348"/>
      <c r="D1" s="348"/>
      <c r="E1" s="348"/>
      <c r="F1" s="348"/>
      <c r="G1" s="348"/>
      <c r="H1" s="347"/>
      <c r="I1" s="349"/>
      <c r="J1" s="350"/>
      <c r="K1" s="351" t="s">
        <v>38</v>
      </c>
      <c r="L1" s="352"/>
      <c r="M1" s="353"/>
      <c r="N1" s="350"/>
      <c r="O1" s="350" t="s">
        <v>290</v>
      </c>
      <c r="P1" s="350"/>
      <c r="Q1" s="348"/>
      <c r="R1" s="350"/>
      <c r="Y1" s="355"/>
      <c r="Z1" s="355"/>
      <c r="AA1" s="355"/>
      <c r="AB1" s="356" t="e">
        <f>IF($Y$5=1,CONCATENATE(VLOOKUP($Y$3,$AA$2:$AH$14,2)),CONCATENATE(VLOOKUP($Y$3,$AA$16:$AH$25,2)))</f>
        <v>#REF!</v>
      </c>
      <c r="AC1" s="356" t="e">
        <f>IF($Y$5=1,CONCATENATE(VLOOKUP($Y$3,$AA$2:$AH$14,3)),CONCATENATE(VLOOKUP($Y$3,$AA$16:$AH$25,3)))</f>
        <v>#REF!</v>
      </c>
      <c r="AD1" s="356" t="e">
        <f>IF($Y$5=1,CONCATENATE(VLOOKUP($Y$3,$AA$2:$AH$14,4)),CONCATENATE(VLOOKUP($Y$3,$AA$16:$AH$25,4)))</f>
        <v>#REF!</v>
      </c>
      <c r="AE1" s="356" t="e">
        <f>IF($Y$5=1,CONCATENATE(VLOOKUP($Y$3,$AA$2:$AH$14,5)),CONCATENATE(VLOOKUP($Y$3,$AA$16:$AH$25,5)))</f>
        <v>#REF!</v>
      </c>
      <c r="AF1" s="356" t="e">
        <f>IF($Y$5=1,CONCATENATE(VLOOKUP($Y$3,$AA$2:$AH$14,6)),CONCATENATE(VLOOKUP($Y$3,$AA$16:$AH$25,6)))</f>
        <v>#REF!</v>
      </c>
      <c r="AG1" s="356" t="e">
        <f>IF($Y$5=1,CONCATENATE(VLOOKUP($Y$3,$AA$2:$AH$14,7)),CONCATENATE(VLOOKUP($Y$3,$AA$16:$AH$25,7)))</f>
        <v>#REF!</v>
      </c>
      <c r="AH1" s="356" t="e">
        <f>IF($Y$5=1,CONCATENATE(VLOOKUP($Y$3,$AA$2:$AH$14,8)),CONCATENATE(VLOOKUP($Y$3,$AA$16:$AH$25,8)))</f>
        <v>#REF!</v>
      </c>
    </row>
    <row r="2" spans="1:37" s="362" customFormat="1" x14ac:dyDescent="0.25">
      <c r="A2" s="357" t="s">
        <v>37</v>
      </c>
      <c r="B2" s="358"/>
      <c r="C2" s="358"/>
      <c r="D2" s="358"/>
      <c r="E2" s="358" t="s">
        <v>293</v>
      </c>
      <c r="F2" s="358"/>
      <c r="G2" s="359"/>
      <c r="H2" s="360"/>
      <c r="I2" s="360"/>
      <c r="J2" s="361"/>
      <c r="K2" s="352"/>
      <c r="L2" s="352"/>
      <c r="M2" s="352"/>
      <c r="N2" s="361"/>
      <c r="O2" s="360"/>
      <c r="P2" s="361"/>
      <c r="Q2" s="360"/>
      <c r="R2" s="361"/>
      <c r="Y2" s="363"/>
      <c r="Z2" s="364"/>
      <c r="AA2" s="364" t="s">
        <v>50</v>
      </c>
      <c r="AB2" s="365">
        <v>300</v>
      </c>
      <c r="AC2" s="365">
        <v>250</v>
      </c>
      <c r="AD2" s="365">
        <v>200</v>
      </c>
      <c r="AE2" s="365">
        <v>150</v>
      </c>
      <c r="AF2" s="365">
        <v>120</v>
      </c>
      <c r="AG2" s="365">
        <v>90</v>
      </c>
      <c r="AH2" s="365">
        <v>40</v>
      </c>
      <c r="AI2" s="366"/>
      <c r="AJ2" s="366"/>
      <c r="AK2" s="366"/>
    </row>
    <row r="3" spans="1:37" s="370" customFormat="1" ht="11.25" customHeight="1" x14ac:dyDescent="0.25">
      <c r="A3" s="367" t="s">
        <v>19</v>
      </c>
      <c r="B3" s="367"/>
      <c r="C3" s="367"/>
      <c r="D3" s="367"/>
      <c r="E3" s="367"/>
      <c r="F3" s="367"/>
      <c r="G3" s="367" t="s">
        <v>16</v>
      </c>
      <c r="H3" s="367"/>
      <c r="I3" s="367"/>
      <c r="J3" s="368"/>
      <c r="K3" s="367" t="s">
        <v>24</v>
      </c>
      <c r="L3" s="368"/>
      <c r="M3" s="367"/>
      <c r="N3" s="368"/>
      <c r="O3" s="367"/>
      <c r="P3" s="368"/>
      <c r="Q3" s="367"/>
      <c r="R3" s="369" t="s">
        <v>25</v>
      </c>
      <c r="Y3" s="364" t="str">
        <f>IF(K4="OB","A",IF(K4="IX","W",IF(K4="","",K4)))</f>
        <v/>
      </c>
      <c r="Z3" s="364"/>
      <c r="AA3" s="364" t="s">
        <v>51</v>
      </c>
      <c r="AB3" s="365">
        <v>280</v>
      </c>
      <c r="AC3" s="365">
        <v>230</v>
      </c>
      <c r="AD3" s="365">
        <v>180</v>
      </c>
      <c r="AE3" s="365">
        <v>140</v>
      </c>
      <c r="AF3" s="365">
        <v>80</v>
      </c>
      <c r="AG3" s="365">
        <v>0</v>
      </c>
      <c r="AH3" s="365">
        <v>0</v>
      </c>
      <c r="AI3" s="366"/>
      <c r="AJ3" s="366"/>
      <c r="AK3" s="366"/>
    </row>
    <row r="4" spans="1:37" s="378" customFormat="1" ht="11.25" customHeight="1" thickBot="1" x14ac:dyDescent="0.3">
      <c r="A4" s="638">
        <v>45776</v>
      </c>
      <c r="B4" s="638"/>
      <c r="C4" s="638"/>
      <c r="D4" s="371"/>
      <c r="E4" s="372"/>
      <c r="F4" s="372"/>
      <c r="G4" s="372" t="s">
        <v>87</v>
      </c>
      <c r="H4" s="373"/>
      <c r="I4" s="372"/>
      <c r="J4" s="374"/>
      <c r="K4" s="375"/>
      <c r="L4" s="374"/>
      <c r="M4" s="376"/>
      <c r="N4" s="374"/>
      <c r="O4" s="372"/>
      <c r="P4" s="374"/>
      <c r="Q4" s="372"/>
      <c r="R4" s="377" t="s">
        <v>90</v>
      </c>
      <c r="Y4" s="364"/>
      <c r="Z4" s="364"/>
      <c r="AA4" s="364" t="s">
        <v>68</v>
      </c>
      <c r="AB4" s="365">
        <v>250</v>
      </c>
      <c r="AC4" s="365">
        <v>200</v>
      </c>
      <c r="AD4" s="365">
        <v>150</v>
      </c>
      <c r="AE4" s="365">
        <v>120</v>
      </c>
      <c r="AF4" s="365">
        <v>90</v>
      </c>
      <c r="AG4" s="365">
        <v>60</v>
      </c>
      <c r="AH4" s="365">
        <v>25</v>
      </c>
      <c r="AI4" s="366"/>
      <c r="AJ4" s="366"/>
      <c r="AK4" s="366"/>
    </row>
    <row r="5" spans="1:37" s="370" customFormat="1" x14ac:dyDescent="0.25">
      <c r="A5" s="379"/>
      <c r="B5" s="380" t="s">
        <v>1</v>
      </c>
      <c r="C5" s="381" t="s">
        <v>31</v>
      </c>
      <c r="D5" s="380" t="s">
        <v>30</v>
      </c>
      <c r="E5" s="380" t="s">
        <v>28</v>
      </c>
      <c r="F5" s="382" t="s">
        <v>22</v>
      </c>
      <c r="G5" s="382" t="s">
        <v>23</v>
      </c>
      <c r="H5" s="382"/>
      <c r="I5" s="382" t="s">
        <v>26</v>
      </c>
      <c r="J5" s="382"/>
      <c r="K5" s="380" t="s">
        <v>29</v>
      </c>
      <c r="L5" s="383"/>
      <c r="M5" s="380" t="s">
        <v>291</v>
      </c>
      <c r="N5" s="383"/>
      <c r="O5" s="380" t="s">
        <v>44</v>
      </c>
      <c r="P5" s="383"/>
      <c r="Q5" s="380" t="s">
        <v>43</v>
      </c>
      <c r="R5" s="384"/>
      <c r="Y5" s="364" t="e">
        <f>IF(OR([1]Altalanos!$A$8="F1",[1]Altalanos!$A$8="F2",[1]Altalanos!$A$8="N1",[1]Altalanos!$A$8="N2"),1,2)</f>
        <v>#REF!</v>
      </c>
      <c r="Z5" s="364"/>
      <c r="AA5" s="364" t="s">
        <v>69</v>
      </c>
      <c r="AB5" s="365">
        <v>200</v>
      </c>
      <c r="AC5" s="365">
        <v>150</v>
      </c>
      <c r="AD5" s="365">
        <v>120</v>
      </c>
      <c r="AE5" s="365">
        <v>90</v>
      </c>
      <c r="AF5" s="365">
        <v>60</v>
      </c>
      <c r="AG5" s="365">
        <v>40</v>
      </c>
      <c r="AH5" s="365">
        <v>15</v>
      </c>
      <c r="AI5" s="366"/>
      <c r="AJ5" s="366"/>
      <c r="AK5" s="366"/>
    </row>
    <row r="6" spans="1:37" s="392" customFormat="1" ht="11.1" customHeight="1" thickBot="1" x14ac:dyDescent="0.3">
      <c r="A6" s="385"/>
      <c r="B6" s="386"/>
      <c r="C6" s="386"/>
      <c r="D6" s="386"/>
      <c r="E6" s="386"/>
      <c r="F6" s="387" t="str">
        <f>IF(Y3="","",CONCATENATE(AH1," / ",VLOOKUP(Y3,AB1:AH1,5)," pont"))</f>
        <v/>
      </c>
      <c r="G6" s="388"/>
      <c r="H6" s="389"/>
      <c r="I6" s="388"/>
      <c r="J6" s="390"/>
      <c r="K6" s="386" t="str">
        <f>IF(Y3="","",CONCATENATE(VLOOKUP(Y3,AB1:AH1,4)," pont"))</f>
        <v/>
      </c>
      <c r="L6" s="390"/>
      <c r="M6" s="386" t="str">
        <f>IF(Y3="","",CONCATENATE(VLOOKUP(Y3,AB1:AH1,3)," pont"))</f>
        <v/>
      </c>
      <c r="N6" s="390"/>
      <c r="O6" s="386" t="str">
        <f>IF(Y3="","",CONCATENATE(VLOOKUP(Y3,AB1:AH1,2)," pont"))</f>
        <v/>
      </c>
      <c r="P6" s="390"/>
      <c r="Q6" s="386" t="str">
        <f>IF(Y3="","",CONCATENATE(VLOOKUP(Y3,AB1:AH1,1)," pont"))</f>
        <v/>
      </c>
      <c r="R6" s="391"/>
      <c r="Y6" s="393"/>
      <c r="Z6" s="393"/>
      <c r="AA6" s="393" t="s">
        <v>70</v>
      </c>
      <c r="AB6" s="394">
        <v>150</v>
      </c>
      <c r="AC6" s="394">
        <v>120</v>
      </c>
      <c r="AD6" s="394">
        <v>90</v>
      </c>
      <c r="AE6" s="394">
        <v>60</v>
      </c>
      <c r="AF6" s="394">
        <v>40</v>
      </c>
      <c r="AG6" s="394">
        <v>25</v>
      </c>
      <c r="AH6" s="394">
        <v>10</v>
      </c>
      <c r="AI6" s="395"/>
      <c r="AJ6" s="395"/>
      <c r="AK6" s="395"/>
    </row>
    <row r="7" spans="1:37" s="408" customFormat="1" ht="12.9" customHeight="1" x14ac:dyDescent="0.25">
      <c r="A7" s="396">
        <v>1</v>
      </c>
      <c r="B7" s="397" t="str">
        <f>IF($E7="","",VLOOKUP($E7,#REF!,14))</f>
        <v/>
      </c>
      <c r="C7" s="398" t="str">
        <f>IF($E7="","",VLOOKUP($E7,#REF!,15))</f>
        <v/>
      </c>
      <c r="D7" s="398" t="str">
        <f>IF($E7="","",VLOOKUP($E7,#REF!,5))</f>
        <v/>
      </c>
      <c r="E7" s="399"/>
      <c r="F7" s="400" t="s">
        <v>118</v>
      </c>
      <c r="G7" s="400"/>
      <c r="H7" s="400"/>
      <c r="I7" s="400" t="s">
        <v>294</v>
      </c>
      <c r="J7" s="401"/>
      <c r="K7" s="402"/>
      <c r="L7" s="402"/>
      <c r="M7" s="402"/>
      <c r="N7" s="402"/>
      <c r="O7" s="403"/>
      <c r="P7" s="404"/>
      <c r="Q7" s="405"/>
      <c r="R7" s="406"/>
      <c r="S7" s="407"/>
      <c r="U7" s="409" t="e">
        <f>#REF!</f>
        <v>#REF!</v>
      </c>
      <c r="Y7" s="364"/>
      <c r="Z7" s="364"/>
      <c r="AA7" s="364" t="s">
        <v>71</v>
      </c>
      <c r="AB7" s="365">
        <v>120</v>
      </c>
      <c r="AC7" s="365">
        <v>90</v>
      </c>
      <c r="AD7" s="365">
        <v>60</v>
      </c>
      <c r="AE7" s="365">
        <v>40</v>
      </c>
      <c r="AF7" s="365">
        <v>25</v>
      </c>
      <c r="AG7" s="365">
        <v>10</v>
      </c>
      <c r="AH7" s="365">
        <v>5</v>
      </c>
      <c r="AI7" s="366"/>
      <c r="AJ7" s="366"/>
      <c r="AK7" s="366"/>
    </row>
    <row r="8" spans="1:37" s="408" customFormat="1" ht="12.9" customHeight="1" x14ac:dyDescent="0.25">
      <c r="A8" s="410"/>
      <c r="B8" s="411"/>
      <c r="C8" s="412"/>
      <c r="D8" s="412"/>
      <c r="E8" s="413"/>
      <c r="F8" s="414"/>
      <c r="G8" s="414"/>
      <c r="H8" s="415"/>
      <c r="I8" s="416"/>
      <c r="J8" s="417"/>
      <c r="K8" s="400" t="s">
        <v>118</v>
      </c>
      <c r="L8" s="418"/>
      <c r="M8" s="402"/>
      <c r="N8" s="402"/>
      <c r="O8" s="403"/>
      <c r="P8" s="404"/>
      <c r="Q8" s="405"/>
      <c r="R8" s="406"/>
      <c r="S8" s="407"/>
      <c r="U8" s="419" t="e">
        <f>#REF!</f>
        <v>#REF!</v>
      </c>
      <c r="Y8" s="364"/>
      <c r="Z8" s="364"/>
      <c r="AA8" s="364" t="s">
        <v>72</v>
      </c>
      <c r="AB8" s="365">
        <v>90</v>
      </c>
      <c r="AC8" s="365">
        <v>60</v>
      </c>
      <c r="AD8" s="365">
        <v>40</v>
      </c>
      <c r="AE8" s="365">
        <v>25</v>
      </c>
      <c r="AF8" s="365">
        <v>10</v>
      </c>
      <c r="AG8" s="365">
        <v>5</v>
      </c>
      <c r="AH8" s="365">
        <v>2</v>
      </c>
      <c r="AI8" s="366"/>
      <c r="AJ8" s="366"/>
      <c r="AK8" s="366"/>
    </row>
    <row r="9" spans="1:37" s="408" customFormat="1" ht="12.9" customHeight="1" x14ac:dyDescent="0.25">
      <c r="A9" s="410">
        <v>2</v>
      </c>
      <c r="B9" s="397" t="str">
        <f>IF($E9="","",VLOOKUP($E9,#REF!,14))</f>
        <v/>
      </c>
      <c r="C9" s="398" t="str">
        <f>IF($E9="","",VLOOKUP($E9,#REF!,15))</f>
        <v/>
      </c>
      <c r="D9" s="398" t="str">
        <f>IF($E9="","",VLOOKUP($E9,#REF!,5))</f>
        <v/>
      </c>
      <c r="E9" s="399"/>
      <c r="F9" s="420" t="s">
        <v>292</v>
      </c>
      <c r="G9" s="420"/>
      <c r="H9" s="420"/>
      <c r="I9" s="400"/>
      <c r="J9" s="421"/>
      <c r="K9" s="402"/>
      <c r="L9" s="422"/>
      <c r="M9" s="402"/>
      <c r="N9" s="402"/>
      <c r="O9" s="403"/>
      <c r="P9" s="404"/>
      <c r="Q9" s="405"/>
      <c r="R9" s="406"/>
      <c r="S9" s="407"/>
      <c r="U9" s="419" t="e">
        <f>#REF!</f>
        <v>#REF!</v>
      </c>
      <c r="Y9" s="364"/>
      <c r="Z9" s="364"/>
      <c r="AA9" s="364" t="s">
        <v>73</v>
      </c>
      <c r="AB9" s="365">
        <v>60</v>
      </c>
      <c r="AC9" s="365">
        <v>40</v>
      </c>
      <c r="AD9" s="365">
        <v>25</v>
      </c>
      <c r="AE9" s="365">
        <v>10</v>
      </c>
      <c r="AF9" s="365">
        <v>5</v>
      </c>
      <c r="AG9" s="365">
        <v>2</v>
      </c>
      <c r="AH9" s="365">
        <v>1</v>
      </c>
      <c r="AI9" s="366"/>
      <c r="AJ9" s="366"/>
      <c r="AK9" s="366"/>
    </row>
    <row r="10" spans="1:37" s="408" customFormat="1" ht="12.9" customHeight="1" x14ac:dyDescent="0.25">
      <c r="A10" s="410"/>
      <c r="B10" s="411"/>
      <c r="C10" s="412"/>
      <c r="D10" s="412"/>
      <c r="E10" s="423"/>
      <c r="F10" s="414"/>
      <c r="G10" s="414"/>
      <c r="H10" s="415"/>
      <c r="I10" s="402"/>
      <c r="J10" s="424"/>
      <c r="K10" s="425"/>
      <c r="L10" s="426"/>
      <c r="M10" s="418"/>
      <c r="N10" s="427"/>
      <c r="O10" s="428"/>
      <c r="P10" s="428"/>
      <c r="Q10" s="405"/>
      <c r="R10" s="406"/>
      <c r="S10" s="407"/>
      <c r="U10" s="419" t="e">
        <f>#REF!</f>
        <v>#REF!</v>
      </c>
      <c r="Y10" s="364"/>
      <c r="Z10" s="364"/>
      <c r="AA10" s="364" t="s">
        <v>74</v>
      </c>
      <c r="AB10" s="365">
        <v>40</v>
      </c>
      <c r="AC10" s="365">
        <v>25</v>
      </c>
      <c r="AD10" s="365">
        <v>15</v>
      </c>
      <c r="AE10" s="365">
        <v>7</v>
      </c>
      <c r="AF10" s="365">
        <v>4</v>
      </c>
      <c r="AG10" s="365">
        <v>1</v>
      </c>
      <c r="AH10" s="365">
        <v>0</v>
      </c>
      <c r="AI10" s="366"/>
      <c r="AJ10" s="366"/>
      <c r="AK10" s="366"/>
    </row>
    <row r="11" spans="1:37" s="408" customFormat="1" ht="12.9" customHeight="1" x14ac:dyDescent="0.25">
      <c r="A11" s="410">
        <v>3</v>
      </c>
      <c r="B11" s="397" t="str">
        <f>IF($E11="","",VLOOKUP($E11,#REF!,14))</f>
        <v/>
      </c>
      <c r="C11" s="398" t="str">
        <f>IF($E11="","",VLOOKUP($E11,#REF!,15))</f>
        <v/>
      </c>
      <c r="D11" s="398" t="str">
        <f>IF($E11="","",VLOOKUP($E11,#REF!,5))</f>
        <v/>
      </c>
      <c r="E11" s="399"/>
      <c r="F11" s="420" t="s">
        <v>250</v>
      </c>
      <c r="G11" s="420"/>
      <c r="H11" s="420"/>
      <c r="I11" s="420" t="s">
        <v>295</v>
      </c>
      <c r="J11" s="401"/>
      <c r="K11" s="402"/>
      <c r="L11" s="429"/>
      <c r="M11" s="402"/>
      <c r="N11" s="430"/>
      <c r="O11" s="428"/>
      <c r="P11" s="428"/>
      <c r="Q11" s="405"/>
      <c r="R11" s="406"/>
      <c r="S11" s="407"/>
      <c r="U11" s="419" t="e">
        <f>#REF!</f>
        <v>#REF!</v>
      </c>
      <c r="Y11" s="364"/>
      <c r="Z11" s="364"/>
      <c r="AA11" s="364" t="s">
        <v>75</v>
      </c>
      <c r="AB11" s="365">
        <v>25</v>
      </c>
      <c r="AC11" s="365">
        <v>15</v>
      </c>
      <c r="AD11" s="365">
        <v>10</v>
      </c>
      <c r="AE11" s="365">
        <v>6</v>
      </c>
      <c r="AF11" s="365">
        <v>3</v>
      </c>
      <c r="AG11" s="365">
        <v>1</v>
      </c>
      <c r="AH11" s="365">
        <v>0</v>
      </c>
      <c r="AI11" s="366"/>
      <c r="AJ11" s="366"/>
      <c r="AK11" s="366"/>
    </row>
    <row r="12" spans="1:37" s="408" customFormat="1" ht="12.9" customHeight="1" x14ac:dyDescent="0.25">
      <c r="A12" s="410"/>
      <c r="B12" s="411"/>
      <c r="C12" s="412"/>
      <c r="D12" s="412"/>
      <c r="E12" s="423"/>
      <c r="F12" s="414"/>
      <c r="G12" s="414"/>
      <c r="H12" s="415"/>
      <c r="I12" s="416"/>
      <c r="J12" s="417"/>
      <c r="K12" s="418"/>
      <c r="L12" s="431"/>
      <c r="M12" s="402"/>
      <c r="N12" s="430"/>
      <c r="O12" s="428"/>
      <c r="P12" s="428"/>
      <c r="Q12" s="405"/>
      <c r="R12" s="406"/>
      <c r="S12" s="407"/>
      <c r="U12" s="419" t="e">
        <f>#REF!</f>
        <v>#REF!</v>
      </c>
      <c r="Y12" s="364"/>
      <c r="Z12" s="364"/>
      <c r="AA12" s="364" t="s">
        <v>80</v>
      </c>
      <c r="AB12" s="365">
        <v>15</v>
      </c>
      <c r="AC12" s="365">
        <v>10</v>
      </c>
      <c r="AD12" s="365">
        <v>6</v>
      </c>
      <c r="AE12" s="365">
        <v>3</v>
      </c>
      <c r="AF12" s="365">
        <v>1</v>
      </c>
      <c r="AG12" s="365">
        <v>0</v>
      </c>
      <c r="AH12" s="365">
        <v>0</v>
      </c>
      <c r="AI12" s="366"/>
      <c r="AJ12" s="366"/>
      <c r="AK12" s="366"/>
    </row>
    <row r="13" spans="1:37" s="408" customFormat="1" ht="12.9" customHeight="1" x14ac:dyDescent="0.25">
      <c r="A13" s="410">
        <v>4</v>
      </c>
      <c r="B13" s="397" t="str">
        <f>IF($E13="","",VLOOKUP($E13,#REF!,14))</f>
        <v/>
      </c>
      <c r="C13" s="398" t="str">
        <f>IF($E13="","",VLOOKUP($E13,#REF!,15))</f>
        <v/>
      </c>
      <c r="D13" s="398" t="str">
        <f>IF($E13="","",VLOOKUP($E13,#REF!,5))</f>
        <v/>
      </c>
      <c r="E13" s="399"/>
      <c r="F13" s="420" t="s">
        <v>254</v>
      </c>
      <c r="G13" s="420"/>
      <c r="H13" s="420"/>
      <c r="I13" s="420" t="s">
        <v>298</v>
      </c>
      <c r="J13" s="432"/>
      <c r="K13" s="402"/>
      <c r="L13" s="402"/>
      <c r="M13" s="402"/>
      <c r="N13" s="430"/>
      <c r="O13" s="428"/>
      <c r="P13" s="428"/>
      <c r="Q13" s="405"/>
      <c r="R13" s="406"/>
      <c r="S13" s="407"/>
      <c r="U13" s="419" t="e">
        <f>#REF!</f>
        <v>#REF!</v>
      </c>
      <c r="Y13" s="364"/>
      <c r="Z13" s="364"/>
      <c r="AA13" s="364" t="s">
        <v>76</v>
      </c>
      <c r="AB13" s="365">
        <v>10</v>
      </c>
      <c r="AC13" s="365">
        <v>6</v>
      </c>
      <c r="AD13" s="365">
        <v>3</v>
      </c>
      <c r="AE13" s="365">
        <v>1</v>
      </c>
      <c r="AF13" s="365">
        <v>0</v>
      </c>
      <c r="AG13" s="365">
        <v>0</v>
      </c>
      <c r="AH13" s="365">
        <v>0</v>
      </c>
      <c r="AI13" s="366"/>
      <c r="AJ13" s="366"/>
      <c r="AK13" s="366"/>
    </row>
    <row r="14" spans="1:37" s="408" customFormat="1" ht="12.9" customHeight="1" x14ac:dyDescent="0.25">
      <c r="A14" s="410"/>
      <c r="B14" s="411"/>
      <c r="C14" s="412"/>
      <c r="D14" s="412"/>
      <c r="E14" s="423"/>
      <c r="F14" s="402"/>
      <c r="G14" s="402"/>
      <c r="H14" s="433"/>
      <c r="I14" s="434"/>
      <c r="J14" s="424"/>
      <c r="K14" s="402"/>
      <c r="L14" s="402"/>
      <c r="M14" s="425"/>
      <c r="N14" s="426"/>
      <c r="O14" s="418"/>
      <c r="P14" s="427"/>
      <c r="Q14" s="405"/>
      <c r="R14" s="406"/>
      <c r="S14" s="407"/>
      <c r="U14" s="419" t="e">
        <f>#REF!</f>
        <v>#REF!</v>
      </c>
      <c r="Y14" s="364"/>
      <c r="Z14" s="364"/>
      <c r="AA14" s="364" t="s">
        <v>77</v>
      </c>
      <c r="AB14" s="365">
        <v>3</v>
      </c>
      <c r="AC14" s="365">
        <v>2</v>
      </c>
      <c r="AD14" s="365">
        <v>1</v>
      </c>
      <c r="AE14" s="365">
        <v>0</v>
      </c>
      <c r="AF14" s="365">
        <v>0</v>
      </c>
      <c r="AG14" s="365">
        <v>0</v>
      </c>
      <c r="AH14" s="365">
        <v>0</v>
      </c>
      <c r="AI14" s="366"/>
      <c r="AJ14" s="366"/>
      <c r="AK14" s="366"/>
    </row>
    <row r="15" spans="1:37" s="408" customFormat="1" ht="12.9" customHeight="1" x14ac:dyDescent="0.25">
      <c r="A15" s="396">
        <v>5</v>
      </c>
      <c r="B15" s="397" t="str">
        <f>IF($E15="","",VLOOKUP($E15,#REF!,14))</f>
        <v/>
      </c>
      <c r="C15" s="398" t="str">
        <f>IF($E15="","",VLOOKUP($E15,#REF!,15))</f>
        <v/>
      </c>
      <c r="D15" s="398" t="str">
        <f>IF($E15="","",VLOOKUP($E15,#REF!,5))</f>
        <v/>
      </c>
      <c r="E15" s="399"/>
      <c r="F15" s="400" t="s">
        <v>115</v>
      </c>
      <c r="G15" s="400"/>
      <c r="H15" s="400"/>
      <c r="I15" s="400" t="s">
        <v>109</v>
      </c>
      <c r="J15" s="435"/>
      <c r="K15" s="402"/>
      <c r="L15" s="402"/>
      <c r="M15" s="402"/>
      <c r="N15" s="430"/>
      <c r="O15" s="402"/>
      <c r="P15" s="430"/>
      <c r="Q15" s="405"/>
      <c r="R15" s="406"/>
      <c r="S15" s="407"/>
      <c r="U15" s="419" t="e">
        <f>#REF!</f>
        <v>#REF!</v>
      </c>
      <c r="Y15" s="364"/>
      <c r="Z15" s="364"/>
      <c r="AA15" s="364"/>
      <c r="AB15" s="364"/>
      <c r="AC15" s="364"/>
      <c r="AD15" s="364"/>
      <c r="AE15" s="364"/>
      <c r="AF15" s="364"/>
      <c r="AG15" s="364"/>
      <c r="AH15" s="364"/>
      <c r="AI15" s="366"/>
      <c r="AJ15" s="366"/>
      <c r="AK15" s="366"/>
    </row>
    <row r="16" spans="1:37" s="408" customFormat="1" ht="12.9" customHeight="1" thickBot="1" x14ac:dyDescent="0.3">
      <c r="A16" s="410"/>
      <c r="B16" s="411"/>
      <c r="C16" s="412"/>
      <c r="D16" s="412"/>
      <c r="E16" s="423"/>
      <c r="F16" s="414"/>
      <c r="G16" s="414"/>
      <c r="H16" s="415"/>
      <c r="I16" s="416"/>
      <c r="J16" s="417"/>
      <c r="K16" s="400" t="s">
        <v>115</v>
      </c>
      <c r="L16" s="418"/>
      <c r="M16" s="402"/>
      <c r="N16" s="430"/>
      <c r="O16" s="428"/>
      <c r="P16" s="430"/>
      <c r="Q16" s="405"/>
      <c r="R16" s="406"/>
      <c r="S16" s="407"/>
      <c r="U16" s="436" t="e">
        <f>#REF!</f>
        <v>#REF!</v>
      </c>
      <c r="Y16" s="364"/>
      <c r="Z16" s="364"/>
      <c r="AA16" s="364" t="s">
        <v>50</v>
      </c>
      <c r="AB16" s="365">
        <v>150</v>
      </c>
      <c r="AC16" s="365">
        <v>120</v>
      </c>
      <c r="AD16" s="365">
        <v>90</v>
      </c>
      <c r="AE16" s="365">
        <v>60</v>
      </c>
      <c r="AF16" s="365">
        <v>40</v>
      </c>
      <c r="AG16" s="365">
        <v>25</v>
      </c>
      <c r="AH16" s="365">
        <v>15</v>
      </c>
      <c r="AI16" s="366"/>
      <c r="AJ16" s="366"/>
      <c r="AK16" s="366"/>
    </row>
    <row r="17" spans="1:37" s="408" customFormat="1" ht="12.9" customHeight="1" x14ac:dyDescent="0.25">
      <c r="A17" s="410">
        <v>6</v>
      </c>
      <c r="B17" s="397" t="str">
        <f>IF($E17="","",VLOOKUP($E17,#REF!,14))</f>
        <v/>
      </c>
      <c r="C17" s="398" t="str">
        <f>IF($E17="","",VLOOKUP($E17,#REF!,15))</f>
        <v/>
      </c>
      <c r="D17" s="398" t="str">
        <f>IF($E17="","",VLOOKUP($E17,#REF!,5))</f>
        <v/>
      </c>
      <c r="E17" s="399"/>
      <c r="F17" s="420" t="s">
        <v>292</v>
      </c>
      <c r="G17" s="420"/>
      <c r="H17" s="420"/>
      <c r="I17" s="420"/>
      <c r="J17" s="421"/>
      <c r="K17" s="402"/>
      <c r="L17" s="422"/>
      <c r="M17" s="402"/>
      <c r="N17" s="430"/>
      <c r="O17" s="428"/>
      <c r="P17" s="430"/>
      <c r="Q17" s="405"/>
      <c r="R17" s="406"/>
      <c r="S17" s="407"/>
      <c r="Y17" s="364"/>
      <c r="Z17" s="364"/>
      <c r="AA17" s="364" t="s">
        <v>68</v>
      </c>
      <c r="AB17" s="365">
        <v>120</v>
      </c>
      <c r="AC17" s="365">
        <v>90</v>
      </c>
      <c r="AD17" s="365">
        <v>60</v>
      </c>
      <c r="AE17" s="365">
        <v>40</v>
      </c>
      <c r="AF17" s="365">
        <v>25</v>
      </c>
      <c r="AG17" s="365">
        <v>15</v>
      </c>
      <c r="AH17" s="365">
        <v>8</v>
      </c>
      <c r="AI17" s="366"/>
      <c r="AJ17" s="366"/>
      <c r="AK17" s="366"/>
    </row>
    <row r="18" spans="1:37" s="408" customFormat="1" ht="12.9" customHeight="1" x14ac:dyDescent="0.25">
      <c r="A18" s="410"/>
      <c r="B18" s="411"/>
      <c r="C18" s="412"/>
      <c r="D18" s="412"/>
      <c r="E18" s="423"/>
      <c r="F18" s="414"/>
      <c r="G18" s="414"/>
      <c r="H18" s="415"/>
      <c r="I18" s="402"/>
      <c r="J18" s="424"/>
      <c r="K18" s="425"/>
      <c r="L18" s="426"/>
      <c r="M18" s="418"/>
      <c r="N18" s="437"/>
      <c r="O18" s="428"/>
      <c r="P18" s="430"/>
      <c r="Q18" s="405"/>
      <c r="R18" s="406"/>
      <c r="S18" s="407"/>
      <c r="Y18" s="364"/>
      <c r="Z18" s="364"/>
      <c r="AA18" s="364" t="s">
        <v>69</v>
      </c>
      <c r="AB18" s="365">
        <v>90</v>
      </c>
      <c r="AC18" s="365">
        <v>60</v>
      </c>
      <c r="AD18" s="365">
        <v>40</v>
      </c>
      <c r="AE18" s="365">
        <v>25</v>
      </c>
      <c r="AF18" s="365">
        <v>15</v>
      </c>
      <c r="AG18" s="365">
        <v>8</v>
      </c>
      <c r="AH18" s="365">
        <v>4</v>
      </c>
      <c r="AI18" s="366"/>
      <c r="AJ18" s="366"/>
      <c r="AK18" s="366"/>
    </row>
    <row r="19" spans="1:37" s="408" customFormat="1" ht="12.9" customHeight="1" x14ac:dyDescent="0.25">
      <c r="A19" s="410">
        <v>7</v>
      </c>
      <c r="B19" s="397" t="str">
        <f>IF($E19="","",VLOOKUP($E19,#REF!,14))</f>
        <v/>
      </c>
      <c r="C19" s="398" t="str">
        <f>IF($E19="","",VLOOKUP($E19,#REF!,15))</f>
        <v/>
      </c>
      <c r="D19" s="398" t="str">
        <f>IF($E19="","",VLOOKUP($E19,#REF!,5))</f>
        <v/>
      </c>
      <c r="E19" s="399"/>
      <c r="F19" s="420" t="s">
        <v>255</v>
      </c>
      <c r="G19" s="420"/>
      <c r="H19" s="420"/>
      <c r="I19" s="420" t="s">
        <v>294</v>
      </c>
      <c r="J19" s="401"/>
      <c r="K19" s="402"/>
      <c r="L19" s="429"/>
      <c r="M19" s="402"/>
      <c r="N19" s="428"/>
      <c r="O19" s="428"/>
      <c r="P19" s="430"/>
      <c r="Q19" s="405"/>
      <c r="R19" s="406"/>
      <c r="S19" s="407"/>
      <c r="Y19" s="364"/>
      <c r="Z19" s="364"/>
      <c r="AA19" s="364" t="s">
        <v>70</v>
      </c>
      <c r="AB19" s="365">
        <v>60</v>
      </c>
      <c r="AC19" s="365">
        <v>40</v>
      </c>
      <c r="AD19" s="365">
        <v>25</v>
      </c>
      <c r="AE19" s="365">
        <v>15</v>
      </c>
      <c r="AF19" s="365">
        <v>8</v>
      </c>
      <c r="AG19" s="365">
        <v>4</v>
      </c>
      <c r="AH19" s="365">
        <v>2</v>
      </c>
      <c r="AI19" s="366"/>
      <c r="AJ19" s="366"/>
      <c r="AK19" s="366"/>
    </row>
    <row r="20" spans="1:37" s="408" customFormat="1" ht="12.9" customHeight="1" x14ac:dyDescent="0.25">
      <c r="A20" s="410"/>
      <c r="B20" s="411"/>
      <c r="C20" s="412"/>
      <c r="D20" s="412"/>
      <c r="E20" s="413"/>
      <c r="F20" s="414"/>
      <c r="G20" s="414"/>
      <c r="H20" s="415"/>
      <c r="I20" s="416"/>
      <c r="J20" s="417"/>
      <c r="K20" s="418" t="s">
        <v>255</v>
      </c>
      <c r="L20" s="431"/>
      <c r="M20" s="402"/>
      <c r="N20" s="428"/>
      <c r="O20" s="428"/>
      <c r="P20" s="430"/>
      <c r="Q20" s="405"/>
      <c r="R20" s="406"/>
      <c r="S20" s="407"/>
      <c r="Y20" s="364"/>
      <c r="Z20" s="364"/>
      <c r="AA20" s="364" t="s">
        <v>71</v>
      </c>
      <c r="AB20" s="365">
        <v>40</v>
      </c>
      <c r="AC20" s="365">
        <v>25</v>
      </c>
      <c r="AD20" s="365">
        <v>15</v>
      </c>
      <c r="AE20" s="365">
        <v>8</v>
      </c>
      <c r="AF20" s="365">
        <v>4</v>
      </c>
      <c r="AG20" s="365">
        <v>2</v>
      </c>
      <c r="AH20" s="365">
        <v>1</v>
      </c>
      <c r="AI20" s="366"/>
      <c r="AJ20" s="366"/>
      <c r="AK20" s="366"/>
    </row>
    <row r="21" spans="1:37" s="408" customFormat="1" ht="12.9" customHeight="1" x14ac:dyDescent="0.25">
      <c r="A21" s="410">
        <v>8</v>
      </c>
      <c r="B21" s="397" t="str">
        <f>IF($E21="","",VLOOKUP($E21,#REF!,14))</f>
        <v/>
      </c>
      <c r="C21" s="398" t="str">
        <f>IF($E21="","",VLOOKUP($E21,#REF!,15))</f>
        <v/>
      </c>
      <c r="D21" s="398" t="str">
        <f>IF($E21="","",VLOOKUP($E21,#REF!,5))</f>
        <v/>
      </c>
      <c r="E21" s="399"/>
      <c r="F21" s="420" t="s">
        <v>292</v>
      </c>
      <c r="G21" s="420"/>
      <c r="H21" s="420"/>
      <c r="I21" s="420"/>
      <c r="J21" s="432"/>
      <c r="K21" s="402"/>
      <c r="L21" s="402"/>
      <c r="M21" s="402"/>
      <c r="N21" s="428"/>
      <c r="O21" s="428"/>
      <c r="P21" s="430"/>
      <c r="Q21" s="405"/>
      <c r="R21" s="406"/>
      <c r="S21" s="407"/>
      <c r="Y21" s="364"/>
      <c r="Z21" s="364"/>
      <c r="AA21" s="364" t="s">
        <v>72</v>
      </c>
      <c r="AB21" s="365">
        <v>25</v>
      </c>
      <c r="AC21" s="365">
        <v>15</v>
      </c>
      <c r="AD21" s="365">
        <v>10</v>
      </c>
      <c r="AE21" s="365">
        <v>6</v>
      </c>
      <c r="AF21" s="365">
        <v>3</v>
      </c>
      <c r="AG21" s="365">
        <v>1</v>
      </c>
      <c r="AH21" s="365">
        <v>0</v>
      </c>
      <c r="AI21" s="366"/>
      <c r="AJ21" s="366"/>
      <c r="AK21" s="366"/>
    </row>
    <row r="22" spans="1:37" s="408" customFormat="1" ht="12.9" customHeight="1" x14ac:dyDescent="0.25">
      <c r="A22" s="410"/>
      <c r="B22" s="411"/>
      <c r="C22" s="412"/>
      <c r="D22" s="412"/>
      <c r="E22" s="413"/>
      <c r="F22" s="434"/>
      <c r="G22" s="434"/>
      <c r="H22" s="438"/>
      <c r="I22" s="434"/>
      <c r="J22" s="424"/>
      <c r="K22" s="402"/>
      <c r="L22" s="402"/>
      <c r="M22" s="402"/>
      <c r="N22" s="428"/>
      <c r="O22" s="425"/>
      <c r="P22" s="426"/>
      <c r="Q22" s="418"/>
      <c r="R22" s="427"/>
      <c r="S22" s="407"/>
      <c r="Y22" s="364"/>
      <c r="Z22" s="364"/>
      <c r="AA22" s="364" t="s">
        <v>73</v>
      </c>
      <c r="AB22" s="365">
        <v>15</v>
      </c>
      <c r="AC22" s="365">
        <v>10</v>
      </c>
      <c r="AD22" s="365">
        <v>6</v>
      </c>
      <c r="AE22" s="365">
        <v>3</v>
      </c>
      <c r="AF22" s="365">
        <v>1</v>
      </c>
      <c r="AG22" s="365">
        <v>0</v>
      </c>
      <c r="AH22" s="365">
        <v>0</v>
      </c>
      <c r="AI22" s="366"/>
      <c r="AJ22" s="366"/>
      <c r="AK22" s="366"/>
    </row>
    <row r="23" spans="1:37" s="408" customFormat="1" ht="12.9" customHeight="1" x14ac:dyDescent="0.25">
      <c r="A23" s="410">
        <v>9</v>
      </c>
      <c r="B23" s="397" t="str">
        <f>IF($E23="","",VLOOKUP($E23,#REF!,14))</f>
        <v/>
      </c>
      <c r="C23" s="398" t="str">
        <f>IF($E23="","",VLOOKUP($E23,#REF!,15))</f>
        <v/>
      </c>
      <c r="D23" s="398" t="str">
        <f>IF($E23="","",VLOOKUP($E23,#REF!,5))</f>
        <v/>
      </c>
      <c r="E23" s="399"/>
      <c r="F23" s="420" t="s">
        <v>252</v>
      </c>
      <c r="G23" s="420"/>
      <c r="H23" s="420"/>
      <c r="I23" s="420" t="s">
        <v>295</v>
      </c>
      <c r="J23" s="401"/>
      <c r="K23" s="402"/>
      <c r="L23" s="402"/>
      <c r="M23" s="402"/>
      <c r="N23" s="428"/>
      <c r="O23" s="402"/>
      <c r="P23" s="430"/>
      <c r="Q23" s="402"/>
      <c r="R23" s="428"/>
      <c r="S23" s="407"/>
      <c r="Y23" s="364"/>
      <c r="Z23" s="364"/>
      <c r="AA23" s="364" t="s">
        <v>74</v>
      </c>
      <c r="AB23" s="365">
        <v>10</v>
      </c>
      <c r="AC23" s="365">
        <v>6</v>
      </c>
      <c r="AD23" s="365">
        <v>3</v>
      </c>
      <c r="AE23" s="365">
        <v>1</v>
      </c>
      <c r="AF23" s="365">
        <v>0</v>
      </c>
      <c r="AG23" s="365">
        <v>0</v>
      </c>
      <c r="AH23" s="365">
        <v>0</v>
      </c>
      <c r="AI23" s="366"/>
      <c r="AJ23" s="366"/>
      <c r="AK23" s="366"/>
    </row>
    <row r="24" spans="1:37" s="408" customFormat="1" ht="12.9" customHeight="1" x14ac:dyDescent="0.25">
      <c r="A24" s="410"/>
      <c r="B24" s="411"/>
      <c r="C24" s="412"/>
      <c r="D24" s="412"/>
      <c r="E24" s="413"/>
      <c r="F24" s="414"/>
      <c r="G24" s="414"/>
      <c r="H24" s="415"/>
      <c r="I24" s="416"/>
      <c r="J24" s="417"/>
      <c r="K24" s="420" t="s">
        <v>252</v>
      </c>
      <c r="L24" s="418"/>
      <c r="M24" s="402"/>
      <c r="N24" s="428"/>
      <c r="O24" s="428"/>
      <c r="P24" s="430"/>
      <c r="Q24" s="405"/>
      <c r="R24" s="406"/>
      <c r="S24" s="407"/>
      <c r="Y24" s="364"/>
      <c r="Z24" s="364"/>
      <c r="AA24" s="364" t="s">
        <v>75</v>
      </c>
      <c r="AB24" s="365">
        <v>6</v>
      </c>
      <c r="AC24" s="365">
        <v>3</v>
      </c>
      <c r="AD24" s="365">
        <v>1</v>
      </c>
      <c r="AE24" s="365">
        <v>0</v>
      </c>
      <c r="AF24" s="365">
        <v>0</v>
      </c>
      <c r="AG24" s="365">
        <v>0</v>
      </c>
      <c r="AH24" s="365">
        <v>0</v>
      </c>
      <c r="AI24" s="366"/>
      <c r="AJ24" s="366"/>
      <c r="AK24" s="366"/>
    </row>
    <row r="25" spans="1:37" s="408" customFormat="1" ht="12.9" customHeight="1" x14ac:dyDescent="0.25">
      <c r="A25" s="410">
        <v>10</v>
      </c>
      <c r="B25" s="397" t="str">
        <f>IF($E25="","",VLOOKUP($E25,#REF!,14))</f>
        <v/>
      </c>
      <c r="C25" s="398" t="str">
        <f>IF($E25="","",VLOOKUP($E25,#REF!,15))</f>
        <v/>
      </c>
      <c r="D25" s="398" t="str">
        <f>IF($E25="","",VLOOKUP($E25,#REF!,5))</f>
        <v/>
      </c>
      <c r="E25" s="399"/>
      <c r="F25" s="420" t="s">
        <v>292</v>
      </c>
      <c r="G25" s="420"/>
      <c r="H25" s="420"/>
      <c r="I25" s="420"/>
      <c r="J25" s="421"/>
      <c r="K25" s="402"/>
      <c r="L25" s="422"/>
      <c r="M25" s="402"/>
      <c r="N25" s="428"/>
      <c r="O25" s="428"/>
      <c r="P25" s="430"/>
      <c r="Q25" s="405"/>
      <c r="R25" s="406"/>
      <c r="S25" s="407"/>
      <c r="Y25" s="364"/>
      <c r="Z25" s="364"/>
      <c r="AA25" s="364" t="s">
        <v>80</v>
      </c>
      <c r="AB25" s="365">
        <v>3</v>
      </c>
      <c r="AC25" s="365">
        <v>2</v>
      </c>
      <c r="AD25" s="365">
        <v>1</v>
      </c>
      <c r="AE25" s="365">
        <v>0</v>
      </c>
      <c r="AF25" s="365">
        <v>0</v>
      </c>
      <c r="AG25" s="365">
        <v>0</v>
      </c>
      <c r="AH25" s="365">
        <v>0</v>
      </c>
      <c r="AI25" s="366"/>
      <c r="AJ25" s="366"/>
      <c r="AK25" s="366"/>
    </row>
    <row r="26" spans="1:37" s="408" customFormat="1" ht="12.9" customHeight="1" x14ac:dyDescent="0.25">
      <c r="A26" s="410"/>
      <c r="B26" s="411"/>
      <c r="C26" s="412"/>
      <c r="D26" s="412"/>
      <c r="E26" s="423"/>
      <c r="F26" s="414"/>
      <c r="G26" s="414"/>
      <c r="H26" s="415"/>
      <c r="I26" s="402"/>
      <c r="J26" s="424"/>
      <c r="K26" s="425"/>
      <c r="L26" s="426"/>
      <c r="M26" s="418"/>
      <c r="N26" s="427"/>
      <c r="O26" s="428"/>
      <c r="P26" s="430"/>
      <c r="Q26" s="405"/>
      <c r="R26" s="406"/>
      <c r="S26" s="407"/>
      <c r="Y26" s="366"/>
      <c r="Z26" s="366"/>
      <c r="AA26" s="366"/>
      <c r="AB26" s="366"/>
      <c r="AC26" s="366"/>
      <c r="AD26" s="366"/>
      <c r="AE26" s="366"/>
      <c r="AF26" s="366"/>
      <c r="AG26" s="366"/>
      <c r="AH26" s="366"/>
      <c r="AI26" s="366"/>
      <c r="AJ26" s="366"/>
      <c r="AK26" s="366"/>
    </row>
    <row r="27" spans="1:37" s="408" customFormat="1" ht="12.9" customHeight="1" x14ac:dyDescent="0.25">
      <c r="A27" s="410">
        <v>11</v>
      </c>
      <c r="B27" s="397" t="str">
        <f>IF($E27="","",VLOOKUP($E27,#REF!,14))</f>
        <v/>
      </c>
      <c r="C27" s="398" t="str">
        <f>IF($E27="","",VLOOKUP($E27,#REF!,15))</f>
        <v/>
      </c>
      <c r="D27" s="398" t="str">
        <f>IF($E27="","",VLOOKUP($E27,#REF!,5))</f>
        <v/>
      </c>
      <c r="E27" s="399"/>
      <c r="F27" s="420" t="s">
        <v>292</v>
      </c>
      <c r="G27" s="420"/>
      <c r="H27" s="420"/>
      <c r="I27" s="420"/>
      <c r="J27" s="401"/>
      <c r="K27" s="402"/>
      <c r="L27" s="429"/>
      <c r="M27" s="402"/>
      <c r="N27" s="430"/>
      <c r="O27" s="428"/>
      <c r="P27" s="430"/>
      <c r="Q27" s="405"/>
      <c r="R27" s="406"/>
      <c r="S27" s="407"/>
      <c r="Y27" s="366"/>
      <c r="Z27" s="366"/>
      <c r="AA27" s="366"/>
      <c r="AB27" s="366"/>
      <c r="AC27" s="366"/>
      <c r="AD27" s="366"/>
      <c r="AE27" s="366"/>
      <c r="AF27" s="366"/>
      <c r="AG27" s="366"/>
      <c r="AH27" s="366"/>
      <c r="AI27" s="366"/>
      <c r="AJ27" s="366"/>
      <c r="AK27" s="366"/>
    </row>
    <row r="28" spans="1:37" s="408" customFormat="1" ht="12.9" customHeight="1" x14ac:dyDescent="0.25">
      <c r="A28" s="439"/>
      <c r="B28" s="411"/>
      <c r="C28" s="412"/>
      <c r="D28" s="412"/>
      <c r="E28" s="423"/>
      <c r="F28" s="414"/>
      <c r="G28" s="414"/>
      <c r="H28" s="415"/>
      <c r="I28" s="416"/>
      <c r="J28" s="417"/>
      <c r="K28" s="400" t="s">
        <v>256</v>
      </c>
      <c r="L28" s="431"/>
      <c r="M28" s="402"/>
      <c r="N28" s="430"/>
      <c r="O28" s="428"/>
      <c r="P28" s="430"/>
      <c r="Q28" s="405"/>
      <c r="R28" s="406"/>
      <c r="S28" s="407"/>
    </row>
    <row r="29" spans="1:37" s="408" customFormat="1" ht="12.9" customHeight="1" x14ac:dyDescent="0.25">
      <c r="A29" s="396">
        <v>12</v>
      </c>
      <c r="B29" s="397" t="str">
        <f>IF($E29="","",VLOOKUP($E29,#REF!,14))</f>
        <v/>
      </c>
      <c r="C29" s="398" t="str">
        <f>IF($E29="","",VLOOKUP($E29,#REF!,15))</f>
        <v/>
      </c>
      <c r="D29" s="398" t="str">
        <f>IF($E29="","",VLOOKUP($E29,#REF!,5))</f>
        <v/>
      </c>
      <c r="E29" s="399"/>
      <c r="F29" s="400" t="s">
        <v>256</v>
      </c>
      <c r="G29" s="400"/>
      <c r="H29" s="400"/>
      <c r="I29" s="400" t="s">
        <v>297</v>
      </c>
      <c r="J29" s="432"/>
      <c r="K29" s="402"/>
      <c r="L29" s="402"/>
      <c r="M29" s="402"/>
      <c r="N29" s="430"/>
      <c r="O29" s="428"/>
      <c r="P29" s="430"/>
      <c r="Q29" s="405"/>
      <c r="R29" s="406"/>
      <c r="S29" s="407"/>
    </row>
    <row r="30" spans="1:37" s="408" customFormat="1" ht="12.9" customHeight="1" x14ac:dyDescent="0.25">
      <c r="A30" s="410"/>
      <c r="B30" s="411"/>
      <c r="C30" s="412"/>
      <c r="D30" s="412"/>
      <c r="E30" s="423"/>
      <c r="F30" s="402"/>
      <c r="G30" s="402"/>
      <c r="H30" s="433"/>
      <c r="I30" s="434"/>
      <c r="J30" s="424"/>
      <c r="K30" s="402"/>
      <c r="L30" s="402"/>
      <c r="M30" s="425"/>
      <c r="N30" s="426"/>
      <c r="O30" s="418"/>
      <c r="P30" s="437"/>
      <c r="Q30" s="405"/>
      <c r="R30" s="406"/>
      <c r="S30" s="407"/>
    </row>
    <row r="31" spans="1:37" s="408" customFormat="1" ht="12.9" customHeight="1" x14ac:dyDescent="0.25">
      <c r="A31" s="410">
        <v>13</v>
      </c>
      <c r="B31" s="397" t="str">
        <f>IF($E31="","",VLOOKUP($E31,#REF!,14))</f>
        <v/>
      </c>
      <c r="C31" s="398" t="str">
        <f>IF($E31="","",VLOOKUP($E31,#REF!,15))</f>
        <v/>
      </c>
      <c r="D31" s="398" t="str">
        <f>IF($E31="","",VLOOKUP($E31,#REF!,5))</f>
        <v/>
      </c>
      <c r="E31" s="399"/>
      <c r="F31" s="420" t="s">
        <v>253</v>
      </c>
      <c r="G31" s="420"/>
      <c r="H31" s="420"/>
      <c r="I31" s="420" t="s">
        <v>296</v>
      </c>
      <c r="J31" s="435"/>
      <c r="K31" s="402"/>
      <c r="L31" s="402"/>
      <c r="M31" s="402"/>
      <c r="N31" s="430"/>
      <c r="O31" s="402"/>
      <c r="P31" s="428"/>
      <c r="Q31" s="405"/>
      <c r="R31" s="406"/>
      <c r="S31" s="407"/>
    </row>
    <row r="32" spans="1:37" s="408" customFormat="1" ht="12.9" customHeight="1" x14ac:dyDescent="0.25">
      <c r="A32" s="410"/>
      <c r="B32" s="411"/>
      <c r="C32" s="412"/>
      <c r="D32" s="412"/>
      <c r="E32" s="423"/>
      <c r="F32" s="414"/>
      <c r="G32" s="414"/>
      <c r="H32" s="415"/>
      <c r="I32" s="425"/>
      <c r="J32" s="417"/>
      <c r="K32" s="420" t="s">
        <v>253</v>
      </c>
      <c r="L32" s="418"/>
      <c r="M32" s="402"/>
      <c r="N32" s="430"/>
      <c r="O32" s="428"/>
      <c r="P32" s="428"/>
      <c r="Q32" s="405"/>
      <c r="R32" s="406"/>
      <c r="S32" s="407"/>
    </row>
    <row r="33" spans="1:19" s="408" customFormat="1" ht="12.9" customHeight="1" x14ac:dyDescent="0.25">
      <c r="A33" s="410">
        <v>14</v>
      </c>
      <c r="B33" s="397" t="str">
        <f>IF($E33="","",VLOOKUP($E33,#REF!,14))</f>
        <v/>
      </c>
      <c r="C33" s="398" t="str">
        <f>IF($E33="","",VLOOKUP($E33,#REF!,15))</f>
        <v/>
      </c>
      <c r="D33" s="398" t="str">
        <f>IF($E33="","",VLOOKUP($E33,#REF!,5))</f>
        <v/>
      </c>
      <c r="E33" s="399"/>
      <c r="F33" s="420" t="s">
        <v>292</v>
      </c>
      <c r="G33" s="420"/>
      <c r="H33" s="420"/>
      <c r="I33" s="420"/>
      <c r="J33" s="421"/>
      <c r="K33" s="402"/>
      <c r="L33" s="422"/>
      <c r="M33" s="402"/>
      <c r="N33" s="430"/>
      <c r="O33" s="428"/>
      <c r="P33" s="428"/>
      <c r="Q33" s="405"/>
      <c r="R33" s="406"/>
      <c r="S33" s="407"/>
    </row>
    <row r="34" spans="1:19" s="408" customFormat="1" ht="12.9" customHeight="1" x14ac:dyDescent="0.25">
      <c r="A34" s="410"/>
      <c r="B34" s="411"/>
      <c r="C34" s="412"/>
      <c r="D34" s="412"/>
      <c r="E34" s="423"/>
      <c r="F34" s="414"/>
      <c r="G34" s="414"/>
      <c r="H34" s="415"/>
      <c r="I34" s="402"/>
      <c r="J34" s="424"/>
      <c r="K34" s="425"/>
      <c r="L34" s="426"/>
      <c r="M34" s="418"/>
      <c r="N34" s="437"/>
      <c r="O34" s="428"/>
      <c r="P34" s="428"/>
      <c r="Q34" s="405"/>
      <c r="R34" s="406"/>
      <c r="S34" s="407"/>
    </row>
    <row r="35" spans="1:19" s="408" customFormat="1" ht="12.9" customHeight="1" x14ac:dyDescent="0.25">
      <c r="A35" s="410">
        <v>15</v>
      </c>
      <c r="B35" s="397" t="str">
        <f>IF($E35="","",VLOOKUP($E35,#REF!,14))</f>
        <v/>
      </c>
      <c r="C35" s="398" t="str">
        <f>IF($E35="","",VLOOKUP($E35,#REF!,15))</f>
        <v/>
      </c>
      <c r="D35" s="398" t="str">
        <f>IF($E35="","",VLOOKUP($E35,#REF!,5))</f>
        <v/>
      </c>
      <c r="E35" s="399"/>
      <c r="F35" s="420" t="s">
        <v>292</v>
      </c>
      <c r="G35" s="420"/>
      <c r="H35" s="420"/>
      <c r="I35" s="420"/>
      <c r="J35" s="401"/>
      <c r="K35" s="402"/>
      <c r="L35" s="429"/>
      <c r="M35" s="402"/>
      <c r="N35" s="428"/>
      <c r="O35" s="428"/>
      <c r="P35" s="428"/>
      <c r="Q35" s="405"/>
      <c r="R35" s="406"/>
      <c r="S35" s="407"/>
    </row>
    <row r="36" spans="1:19" s="408" customFormat="1" ht="12.9" customHeight="1" x14ac:dyDescent="0.25">
      <c r="A36" s="410"/>
      <c r="B36" s="411"/>
      <c r="C36" s="412"/>
      <c r="D36" s="412"/>
      <c r="E36" s="413"/>
      <c r="F36" s="414"/>
      <c r="G36" s="414"/>
      <c r="H36" s="415"/>
      <c r="I36" s="425"/>
      <c r="J36" s="417"/>
      <c r="K36" s="400" t="s">
        <v>251</v>
      </c>
      <c r="L36" s="431"/>
      <c r="M36" s="402"/>
      <c r="N36" s="428"/>
      <c r="O36" s="428"/>
      <c r="P36" s="428"/>
      <c r="Q36" s="405"/>
      <c r="R36" s="406"/>
      <c r="S36" s="407"/>
    </row>
    <row r="37" spans="1:19" s="408" customFormat="1" ht="12.9" customHeight="1" x14ac:dyDescent="0.25">
      <c r="A37" s="396">
        <v>16</v>
      </c>
      <c r="B37" s="397" t="str">
        <f>IF($E37="","",VLOOKUP($E37,#REF!,14))</f>
        <v/>
      </c>
      <c r="C37" s="398" t="str">
        <f>IF($E37="","",VLOOKUP($E37,#REF!,15))</f>
        <v/>
      </c>
      <c r="D37" s="398" t="str">
        <f>IF($E37="","",VLOOKUP($E37,#REF!,5))</f>
        <v/>
      </c>
      <c r="E37" s="399"/>
      <c r="F37" s="400" t="s">
        <v>251</v>
      </c>
      <c r="G37" s="400"/>
      <c r="H37" s="420"/>
      <c r="I37" s="400" t="s">
        <v>295</v>
      </c>
      <c r="J37" s="432"/>
      <c r="K37" s="402"/>
      <c r="L37" s="402"/>
      <c r="M37" s="402"/>
      <c r="N37" s="428"/>
      <c r="O37" s="428"/>
      <c r="P37" s="428"/>
      <c r="Q37" s="405"/>
      <c r="R37" s="406"/>
      <c r="S37" s="407"/>
    </row>
    <row r="38" spans="1:19" s="408" customFormat="1" ht="9.6" customHeight="1" x14ac:dyDescent="0.25">
      <c r="A38" s="440"/>
      <c r="B38" s="413"/>
      <c r="C38" s="413"/>
      <c r="D38" s="413"/>
      <c r="E38" s="413"/>
      <c r="F38" s="434"/>
      <c r="G38" s="434"/>
      <c r="H38" s="438"/>
      <c r="I38" s="402"/>
      <c r="J38" s="424"/>
      <c r="K38" s="402"/>
      <c r="L38" s="402"/>
      <c r="M38" s="402"/>
      <c r="N38" s="428"/>
      <c r="O38" s="428"/>
      <c r="P38" s="428"/>
      <c r="Q38" s="405"/>
      <c r="R38" s="406"/>
      <c r="S38" s="407"/>
    </row>
    <row r="39" spans="1:19" s="408" customFormat="1" ht="9.6" customHeight="1" x14ac:dyDescent="0.25">
      <c r="A39" s="441"/>
      <c r="B39" s="442"/>
      <c r="C39" s="442"/>
      <c r="D39" s="442"/>
      <c r="E39" s="413"/>
      <c r="F39" s="442"/>
      <c r="G39" s="442"/>
      <c r="H39" s="442"/>
      <c r="I39" s="442"/>
      <c r="J39" s="413"/>
      <c r="K39" s="442"/>
      <c r="L39" s="442"/>
      <c r="M39" s="442"/>
      <c r="N39" s="443"/>
      <c r="O39" s="443"/>
      <c r="P39" s="443"/>
      <c r="Q39" s="405"/>
      <c r="R39" s="406"/>
      <c r="S39" s="407"/>
    </row>
    <row r="40" spans="1:19" s="408" customFormat="1" ht="9.6" customHeight="1" x14ac:dyDescent="0.25">
      <c r="A40" s="440"/>
      <c r="B40" s="413"/>
      <c r="C40" s="413"/>
      <c r="D40" s="413"/>
      <c r="E40" s="413"/>
      <c r="F40" s="442"/>
      <c r="G40" s="442"/>
      <c r="I40" s="442"/>
      <c r="J40" s="413"/>
      <c r="K40" s="442"/>
      <c r="L40" s="442"/>
      <c r="M40" s="444"/>
      <c r="N40" s="413"/>
      <c r="O40" s="442"/>
      <c r="P40" s="443"/>
      <c r="Q40" s="405"/>
      <c r="R40" s="406"/>
      <c r="S40" s="407"/>
    </row>
    <row r="41" spans="1:19" s="408" customFormat="1" ht="9.6" customHeight="1" x14ac:dyDescent="0.25">
      <c r="A41" s="440"/>
      <c r="B41" s="442"/>
      <c r="C41" s="442"/>
      <c r="D41" s="442"/>
      <c r="E41" s="413"/>
      <c r="F41" s="442"/>
      <c r="G41" s="442"/>
      <c r="H41" s="442"/>
      <c r="I41" s="442"/>
      <c r="J41" s="413"/>
      <c r="K41" s="442"/>
      <c r="L41" s="442"/>
      <c r="M41" s="442"/>
      <c r="N41" s="443"/>
      <c r="O41" s="442"/>
      <c r="P41" s="443"/>
      <c r="Q41" s="405"/>
      <c r="R41" s="406"/>
      <c r="S41" s="407"/>
    </row>
    <row r="42" spans="1:19" s="408" customFormat="1" ht="9.6" customHeight="1" x14ac:dyDescent="0.25">
      <c r="A42" s="440"/>
      <c r="B42" s="413"/>
      <c r="C42" s="413"/>
      <c r="D42" s="413"/>
      <c r="E42" s="413"/>
      <c r="F42" s="442"/>
      <c r="G42" s="442"/>
      <c r="I42" s="444"/>
      <c r="J42" s="413"/>
      <c r="K42" s="442"/>
      <c r="L42" s="442"/>
      <c r="M42" s="442"/>
      <c r="N42" s="443"/>
      <c r="O42" s="443"/>
      <c r="P42" s="443"/>
      <c r="Q42" s="405"/>
      <c r="R42" s="406"/>
      <c r="S42" s="407"/>
    </row>
    <row r="43" spans="1:19" s="408" customFormat="1" ht="9.6" customHeight="1" x14ac:dyDescent="0.25">
      <c r="A43" s="440"/>
      <c r="B43" s="442"/>
      <c r="C43" s="442"/>
      <c r="D43" s="442"/>
      <c r="E43" s="413"/>
      <c r="F43" s="442"/>
      <c r="G43" s="442"/>
      <c r="H43" s="442"/>
      <c r="I43" s="442"/>
      <c r="J43" s="413"/>
      <c r="K43" s="442"/>
      <c r="L43" s="445"/>
      <c r="M43" s="442"/>
      <c r="N43" s="443"/>
      <c r="O43" s="443"/>
      <c r="P43" s="443"/>
      <c r="Q43" s="405"/>
      <c r="R43" s="406"/>
      <c r="S43" s="407"/>
    </row>
    <row r="44" spans="1:19" s="408" customFormat="1" ht="9.6" customHeight="1" x14ac:dyDescent="0.25">
      <c r="A44" s="440"/>
      <c r="B44" s="413"/>
      <c r="C44" s="413"/>
      <c r="D44" s="413"/>
      <c r="E44" s="413"/>
      <c r="F44" s="442"/>
      <c r="G44" s="442"/>
      <c r="I44" s="442"/>
      <c r="J44" s="413"/>
      <c r="K44" s="444"/>
      <c r="L44" s="413"/>
      <c r="M44" s="442"/>
      <c r="N44" s="443"/>
      <c r="O44" s="443"/>
      <c r="P44" s="443"/>
      <c r="Q44" s="405"/>
      <c r="R44" s="406"/>
      <c r="S44" s="407"/>
    </row>
    <row r="45" spans="1:19" s="408" customFormat="1" ht="9.6" customHeight="1" x14ac:dyDescent="0.25">
      <c r="A45" s="440"/>
      <c r="B45" s="442"/>
      <c r="C45" s="442"/>
      <c r="D45" s="442"/>
      <c r="E45" s="413"/>
      <c r="F45" s="442"/>
      <c r="G45" s="442"/>
      <c r="H45" s="442"/>
      <c r="I45" s="442"/>
      <c r="J45" s="413"/>
      <c r="K45" s="442"/>
      <c r="L45" s="442"/>
      <c r="M45" s="442"/>
      <c r="N45" s="443"/>
      <c r="O45" s="443"/>
      <c r="P45" s="443"/>
      <c r="Q45" s="405"/>
      <c r="R45" s="406"/>
      <c r="S45" s="407"/>
    </row>
    <row r="46" spans="1:19" s="408" customFormat="1" ht="9.6" customHeight="1" x14ac:dyDescent="0.25">
      <c r="A46" s="440"/>
      <c r="B46" s="413"/>
      <c r="C46" s="413"/>
      <c r="D46" s="413"/>
      <c r="E46" s="413"/>
      <c r="F46" s="442"/>
      <c r="G46" s="442"/>
      <c r="I46" s="444"/>
      <c r="J46" s="413"/>
      <c r="K46" s="442"/>
      <c r="L46" s="442"/>
      <c r="M46" s="442"/>
      <c r="N46" s="443"/>
      <c r="O46" s="443"/>
      <c r="P46" s="443"/>
      <c r="Q46" s="405"/>
      <c r="R46" s="406"/>
      <c r="S46" s="407"/>
    </row>
    <row r="47" spans="1:19" s="408" customFormat="1" ht="9.6" customHeight="1" x14ac:dyDescent="0.25">
      <c r="A47" s="441"/>
      <c r="B47" s="442"/>
      <c r="C47" s="442"/>
      <c r="D47" s="442"/>
      <c r="E47" s="413"/>
      <c r="F47" s="442"/>
      <c r="G47" s="442"/>
      <c r="H47" s="442"/>
      <c r="I47" s="442"/>
      <c r="J47" s="413"/>
      <c r="K47" s="442"/>
      <c r="L47" s="442"/>
      <c r="M47" s="442"/>
      <c r="N47" s="442"/>
      <c r="O47" s="403"/>
      <c r="P47" s="403"/>
      <c r="Q47" s="405"/>
      <c r="R47" s="406"/>
      <c r="S47" s="407"/>
    </row>
    <row r="48" spans="1:19" s="452" customFormat="1" ht="6.75" customHeight="1" x14ac:dyDescent="0.25">
      <c r="A48" s="446"/>
      <c r="B48" s="446"/>
      <c r="C48" s="446"/>
      <c r="D48" s="446"/>
      <c r="E48" s="446"/>
      <c r="F48" s="447"/>
      <c r="G48" s="447"/>
      <c r="H48" s="447"/>
      <c r="I48" s="447"/>
      <c r="J48" s="448"/>
      <c r="K48" s="449"/>
      <c r="L48" s="450"/>
      <c r="M48" s="449"/>
      <c r="N48" s="450"/>
      <c r="O48" s="449"/>
      <c r="P48" s="450"/>
      <c r="Q48" s="449"/>
      <c r="R48" s="450"/>
      <c r="S48" s="451"/>
    </row>
    <row r="49" spans="1:18" s="465" customFormat="1" ht="10.5" customHeight="1" x14ac:dyDescent="0.25">
      <c r="A49" s="453" t="s">
        <v>31</v>
      </c>
      <c r="B49" s="454"/>
      <c r="C49" s="454"/>
      <c r="D49" s="455"/>
      <c r="E49" s="456" t="s">
        <v>2</v>
      </c>
      <c r="F49" s="457" t="s">
        <v>33</v>
      </c>
      <c r="G49" s="456"/>
      <c r="H49" s="458"/>
      <c r="I49" s="459"/>
      <c r="J49" s="456" t="s">
        <v>2</v>
      </c>
      <c r="K49" s="457" t="s">
        <v>40</v>
      </c>
      <c r="L49" s="460"/>
      <c r="M49" s="457" t="s">
        <v>41</v>
      </c>
      <c r="N49" s="461"/>
      <c r="O49" s="462" t="s">
        <v>42</v>
      </c>
      <c r="P49" s="462"/>
      <c r="Q49" s="463"/>
      <c r="R49" s="464"/>
    </row>
    <row r="50" spans="1:18" s="465" customFormat="1" ht="9" customHeight="1" x14ac:dyDescent="0.25">
      <c r="A50" s="466" t="s">
        <v>32</v>
      </c>
      <c r="B50" s="467"/>
      <c r="C50" s="468"/>
      <c r="D50" s="469"/>
      <c r="E50" s="470">
        <v>1</v>
      </c>
      <c r="F50" s="471" t="e">
        <f>IF(E50&gt;$R$57,,UPPER(VLOOKUP(E50,#REF!,2)))</f>
        <v>#REF!</v>
      </c>
      <c r="G50" s="472"/>
      <c r="H50" s="471"/>
      <c r="I50" s="473"/>
      <c r="J50" s="474" t="s">
        <v>3</v>
      </c>
      <c r="K50" s="475"/>
      <c r="L50" s="476"/>
      <c r="M50" s="475"/>
      <c r="N50" s="477"/>
      <c r="O50" s="478" t="s">
        <v>34</v>
      </c>
      <c r="P50" s="479"/>
      <c r="Q50" s="479"/>
      <c r="R50" s="480"/>
    </row>
    <row r="51" spans="1:18" s="465" customFormat="1" ht="9" customHeight="1" x14ac:dyDescent="0.25">
      <c r="A51" s="481" t="s">
        <v>39</v>
      </c>
      <c r="B51" s="482"/>
      <c r="C51" s="483"/>
      <c r="D51" s="484"/>
      <c r="E51" s="470">
        <v>2</v>
      </c>
      <c r="F51" s="471" t="e">
        <f>IF(E51&gt;$R$57,,UPPER(VLOOKUP(E51,#REF!,2)))</f>
        <v>#REF!</v>
      </c>
      <c r="G51" s="472"/>
      <c r="H51" s="471"/>
      <c r="I51" s="473"/>
      <c r="J51" s="474" t="s">
        <v>4</v>
      </c>
      <c r="K51" s="475"/>
      <c r="L51" s="476"/>
      <c r="M51" s="475"/>
      <c r="N51" s="477"/>
      <c r="O51" s="485"/>
      <c r="P51" s="486"/>
      <c r="Q51" s="482"/>
      <c r="R51" s="487"/>
    </row>
    <row r="52" spans="1:18" s="465" customFormat="1" ht="9" customHeight="1" x14ac:dyDescent="0.25">
      <c r="A52" s="488"/>
      <c r="B52" s="489"/>
      <c r="C52" s="490"/>
      <c r="D52" s="491"/>
      <c r="E52" s="470">
        <v>3</v>
      </c>
      <c r="F52" s="471" t="e">
        <f>IF(E52&gt;$R$57,,UPPER(VLOOKUP(E52,#REF!,2)))</f>
        <v>#REF!</v>
      </c>
      <c r="G52" s="472"/>
      <c r="H52" s="471"/>
      <c r="I52" s="473"/>
      <c r="J52" s="474" t="s">
        <v>5</v>
      </c>
      <c r="K52" s="475"/>
      <c r="L52" s="476"/>
      <c r="M52" s="475"/>
      <c r="N52" s="477"/>
      <c r="O52" s="478" t="s">
        <v>35</v>
      </c>
      <c r="P52" s="479"/>
      <c r="Q52" s="479"/>
      <c r="R52" s="480"/>
    </row>
    <row r="53" spans="1:18" s="465" customFormat="1" ht="9" customHeight="1" x14ac:dyDescent="0.25">
      <c r="A53" s="492"/>
      <c r="B53" s="379"/>
      <c r="C53" s="379"/>
      <c r="D53" s="493"/>
      <c r="E53" s="470">
        <v>4</v>
      </c>
      <c r="F53" s="471" t="e">
        <f>IF(E53&gt;$R$57,,UPPER(VLOOKUP(E53,#REF!,2)))</f>
        <v>#REF!</v>
      </c>
      <c r="G53" s="472"/>
      <c r="H53" s="471"/>
      <c r="I53" s="473"/>
      <c r="J53" s="474" t="s">
        <v>6</v>
      </c>
      <c r="K53" s="475"/>
      <c r="L53" s="476"/>
      <c r="M53" s="475"/>
      <c r="N53" s="477"/>
      <c r="O53" s="475"/>
      <c r="P53" s="476"/>
      <c r="Q53" s="475"/>
      <c r="R53" s="477"/>
    </row>
    <row r="54" spans="1:18" s="465" customFormat="1" ht="9" customHeight="1" x14ac:dyDescent="0.25">
      <c r="A54" s="494"/>
      <c r="B54" s="495"/>
      <c r="C54" s="495"/>
      <c r="D54" s="496"/>
      <c r="E54" s="470"/>
      <c r="F54" s="471"/>
      <c r="G54" s="472"/>
      <c r="H54" s="471"/>
      <c r="I54" s="473"/>
      <c r="J54" s="474" t="s">
        <v>7</v>
      </c>
      <c r="K54" s="475"/>
      <c r="L54" s="476"/>
      <c r="M54" s="475"/>
      <c r="N54" s="477"/>
      <c r="O54" s="482"/>
      <c r="P54" s="486"/>
      <c r="Q54" s="482"/>
      <c r="R54" s="487"/>
    </row>
    <row r="55" spans="1:18" s="465" customFormat="1" ht="9" customHeight="1" x14ac:dyDescent="0.25">
      <c r="A55" s="497"/>
      <c r="B55" s="498"/>
      <c r="C55" s="379"/>
      <c r="D55" s="493"/>
      <c r="E55" s="470"/>
      <c r="F55" s="471"/>
      <c r="G55" s="472"/>
      <c r="H55" s="471"/>
      <c r="I55" s="473"/>
      <c r="J55" s="474" t="s">
        <v>8</v>
      </c>
      <c r="K55" s="475"/>
      <c r="L55" s="476"/>
      <c r="M55" s="475"/>
      <c r="N55" s="477"/>
      <c r="O55" s="478" t="s">
        <v>27</v>
      </c>
      <c r="P55" s="479"/>
      <c r="Q55" s="479"/>
      <c r="R55" s="480"/>
    </row>
    <row r="56" spans="1:18" s="465" customFormat="1" ht="9" customHeight="1" x14ac:dyDescent="0.25">
      <c r="A56" s="497"/>
      <c r="B56" s="498"/>
      <c r="C56" s="499"/>
      <c r="D56" s="500"/>
      <c r="E56" s="470"/>
      <c r="F56" s="471"/>
      <c r="G56" s="472"/>
      <c r="H56" s="471"/>
      <c r="I56" s="473"/>
      <c r="J56" s="474" t="s">
        <v>9</v>
      </c>
      <c r="K56" s="475"/>
      <c r="L56" s="476"/>
      <c r="M56" s="475"/>
      <c r="N56" s="477"/>
      <c r="O56" s="475"/>
      <c r="P56" s="476"/>
      <c r="Q56" s="475"/>
      <c r="R56" s="477"/>
    </row>
    <row r="57" spans="1:18" s="465" customFormat="1" ht="9" customHeight="1" x14ac:dyDescent="0.25">
      <c r="A57" s="501"/>
      <c r="B57" s="502"/>
      <c r="C57" s="503"/>
      <c r="D57" s="504"/>
      <c r="E57" s="505"/>
      <c r="F57" s="506"/>
      <c r="G57" s="507"/>
      <c r="H57" s="506"/>
      <c r="I57" s="508"/>
      <c r="J57" s="509" t="s">
        <v>10</v>
      </c>
      <c r="K57" s="482"/>
      <c r="L57" s="486"/>
      <c r="M57" s="482"/>
      <c r="N57" s="487"/>
      <c r="O57" s="482" t="str">
        <f>R4</f>
        <v>Sági István</v>
      </c>
      <c r="P57" s="486"/>
      <c r="Q57" s="482"/>
      <c r="R57" s="510" t="e">
        <f>MIN(4,#REF!)</f>
        <v>#REF!</v>
      </c>
    </row>
  </sheetData>
  <mergeCells count="1">
    <mergeCell ref="A4:C4"/>
  </mergeCells>
  <conditionalFormatting sqref="B39 B41 B43 B45 B47">
    <cfRule type="cellIs" dxfId="165" priority="16" stopIfTrue="1" operator="equal">
      <formula>"QA"</formula>
    </cfRule>
    <cfRule type="cellIs" dxfId="164" priority="17" stopIfTrue="1" operator="equal">
      <formula>"DA"</formula>
    </cfRule>
  </conditionalFormatting>
  <conditionalFormatting sqref="E7 E9 E11 E13 E15 E17 E19 E21 E23 E25 E27 E29 E31 E33 E35 E37">
    <cfRule type="expression" dxfId="163" priority="19" stopIfTrue="1">
      <formula>$E7&lt;5</formula>
    </cfRule>
  </conditionalFormatting>
  <conditionalFormatting sqref="E39 E41 E43 E45 E47">
    <cfRule type="expression" dxfId="162" priority="11" stopIfTrue="1">
      <formula>AND($E39&lt;9,$C39&gt;0)</formula>
    </cfRule>
  </conditionalFormatting>
  <conditionalFormatting sqref="F7 F9 F11 F13 F15 F17 F19 F21 F23 F25 F27 F29 F31 F33 F35 F37">
    <cfRule type="cellIs" dxfId="161" priority="20" stopIfTrue="1" operator="equal">
      <formula>"Bye"</formula>
    </cfRule>
  </conditionalFormatting>
  <conditionalFormatting sqref="F39 F41 F43 F45 F47">
    <cfRule type="cellIs" dxfId="160" priority="12" stopIfTrue="1" operator="equal">
      <formula>"Bye"</formula>
    </cfRule>
    <cfRule type="expression" dxfId="159" priority="13" stopIfTrue="1">
      <formula>AND($E39&lt;9,$C39&gt;0)</formula>
    </cfRule>
  </conditionalFormatting>
  <conditionalFormatting sqref="H7 H9 H11 H13 H15 H17 H19 H21 H23 H25 H27 H29 H31 H33 H35 H37 G39:I39 G41:I41 G43:I43 G45:I45 G47:I47">
    <cfRule type="expression" dxfId="158" priority="7" stopIfTrue="1">
      <formula>AND($E7&lt;9,$C7&gt;0)</formula>
    </cfRule>
  </conditionalFormatting>
  <conditionalFormatting sqref="I8 K10 I12 M14 I16 K18 I20 O22 I24 K26 I28 M30 I32 K34 I36 M40 I42 K44 I46">
    <cfRule type="expression" dxfId="157" priority="8" stopIfTrue="1">
      <formula>AND($O$1="CU",I8="Umpire")</formula>
    </cfRule>
    <cfRule type="expression" dxfId="156" priority="9" stopIfTrue="1">
      <formula>AND($O$1="CU",I8&lt;&gt;"Umpire",J8&lt;&gt;"")</formula>
    </cfRule>
    <cfRule type="expression" dxfId="155" priority="10" stopIfTrue="1">
      <formula>AND($O$1="CU",I8&lt;&gt;"Umpire")</formula>
    </cfRule>
  </conditionalFormatting>
  <conditionalFormatting sqref="J8 L10 J12 N14 J16 L18 J20 P22 J24 L26 J28 N30 J32 L34 J36 R57">
    <cfRule type="expression" dxfId="154" priority="18" stopIfTrue="1">
      <formula>$O$1="CU"</formula>
    </cfRule>
  </conditionalFormatting>
  <conditionalFormatting sqref="K8">
    <cfRule type="cellIs" dxfId="153" priority="6" stopIfTrue="1" operator="equal">
      <formula>"Bye"</formula>
    </cfRule>
  </conditionalFormatting>
  <conditionalFormatting sqref="K16">
    <cfRule type="cellIs" dxfId="152" priority="1" stopIfTrue="1" operator="equal">
      <formula>"Bye"</formula>
    </cfRule>
  </conditionalFormatting>
  <conditionalFormatting sqref="K24">
    <cfRule type="cellIs" dxfId="151" priority="3" stopIfTrue="1" operator="equal">
      <formula>"Bye"</formula>
    </cfRule>
  </conditionalFormatting>
  <conditionalFormatting sqref="K28">
    <cfRule type="cellIs" dxfId="150" priority="2" stopIfTrue="1" operator="equal">
      <formula>"Bye"</formula>
    </cfRule>
  </conditionalFormatting>
  <conditionalFormatting sqref="K32">
    <cfRule type="cellIs" dxfId="149" priority="4" stopIfTrue="1" operator="equal">
      <formula>"Bye"</formula>
    </cfRule>
  </conditionalFormatting>
  <conditionalFormatting sqref="K36">
    <cfRule type="cellIs" dxfId="148" priority="5" stopIfTrue="1" operator="equal">
      <formula>"Bye"</formula>
    </cfRule>
  </conditionalFormatting>
  <conditionalFormatting sqref="M10 K12 O14 M18 K20 Q22 M26 O30 M34 O40 K42 M44 K46">
    <cfRule type="expression" dxfId="147" priority="14" stopIfTrue="1">
      <formula>J10="as"</formula>
    </cfRule>
    <cfRule type="expression" dxfId="146" priority="15" stopIfTrue="1">
      <formula>J10="bs"</formula>
    </cfRule>
  </conditionalFormatting>
  <dataValidations count="1">
    <dataValidation type="list" allowBlank="1" showInputMessage="1" sqref="I46 I42 K44 M40 I8 M14 K10 K18 K26 K34 M30 I12 I36 O22 I16 I32 I24 I20 I28" xr:uid="{AC8BEC28-51E3-4AC4-84B2-3CFD47239429}">
      <formula1>$U$7:$U$16</formula1>
    </dataValidation>
  </dataValidations>
  <printOptions horizontalCentered="1"/>
  <pageMargins left="0.35" right="0.35" top="0.39" bottom="0.39" header="0" footer="0"/>
  <pageSetup paperSize="9" scale="95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95937" r:id="rId4" name="Button 1">
              <controlPr defaultSize="0" print="0" autoFill="0" autoPict="0" macro="[0]!Jun_Show_CU">
                <anchor moveWithCells="1" sizeWithCells="1">
                  <from>
                    <xdr:col>12</xdr:col>
                    <xdr:colOff>525780</xdr:colOff>
                    <xdr:row>0</xdr:row>
                    <xdr:rowOff>7620</xdr:rowOff>
                  </from>
                  <to>
                    <xdr:col>14</xdr:col>
                    <xdr:colOff>373380</xdr:colOff>
                    <xdr:row>0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5938" r:id="rId5" name="Button 2">
              <controlPr defaultSize="0" print="0" autoFill="0" autoPict="0" macro="[0]!Jun_Hide_CU">
                <anchor moveWithCells="1" sizeWithCells="1">
                  <from>
                    <xdr:col>12</xdr:col>
                    <xdr:colOff>518160</xdr:colOff>
                    <xdr:row>0</xdr:row>
                    <xdr:rowOff>182880</xdr:rowOff>
                  </from>
                  <to>
                    <xdr:col>14</xdr:col>
                    <xdr:colOff>373380</xdr:colOff>
                    <xdr:row>1</xdr:row>
                    <xdr:rowOff>60960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689002-FD5E-4297-95CF-03D6E3B7A005}">
  <sheetPr>
    <tabColor theme="6" tint="0.59999389629810485"/>
  </sheetPr>
  <dimension ref="A1:AG41"/>
  <sheetViews>
    <sheetView workbookViewId="0">
      <selection activeCell="E7" sqref="E7"/>
    </sheetView>
  </sheetViews>
  <sheetFormatPr defaultRowHeight="13.2" x14ac:dyDescent="0.25"/>
  <cols>
    <col min="1" max="1" width="5.44140625" customWidth="1"/>
    <col min="2" max="2" width="4.44140625" customWidth="1"/>
    <col min="3" max="3" width="8.33203125" customWidth="1"/>
    <col min="4" max="4" width="7.109375" customWidth="1"/>
    <col min="5" max="5" width="9.33203125" customWidth="1"/>
    <col min="6" max="6" width="7.109375" customWidth="1"/>
    <col min="7" max="7" width="9.33203125" customWidth="1"/>
    <col min="8" max="8" width="7.109375" customWidth="1"/>
    <col min="9" max="9" width="9.33203125" customWidth="1"/>
    <col min="10" max="10" width="8.44140625" customWidth="1"/>
    <col min="11" max="13" width="8.5546875" customWidth="1"/>
    <col min="21" max="21" width="10.33203125" hidden="1" customWidth="1"/>
    <col min="22" max="33" width="0" hidden="1" customWidth="1"/>
  </cols>
  <sheetData>
    <row r="1" spans="1:33" ht="24.6" x14ac:dyDescent="0.25">
      <c r="A1" s="627" t="str">
        <f>Altalanos!$A$6</f>
        <v>2024/25. DO J-NK-SZ Vármegye</v>
      </c>
      <c r="B1" s="627"/>
      <c r="C1" s="627"/>
      <c r="D1" s="627"/>
      <c r="E1" s="627"/>
      <c r="F1" s="627"/>
      <c r="G1" s="164"/>
      <c r="H1" s="167" t="s">
        <v>38</v>
      </c>
      <c r="I1" s="165"/>
      <c r="J1" s="166"/>
      <c r="L1" s="168"/>
      <c r="M1" s="169"/>
      <c r="N1" s="88"/>
      <c r="X1" s="285" t="e">
        <f>IF(U5=1,CONCATENATE(VLOOKUP(U3,W16:AD27,2)),CONCATENATE(VLOOKUP(U3,W2:AG13,2)))</f>
        <v>#N/A</v>
      </c>
      <c r="Y1" s="285" t="e">
        <f>IF(U5=1,CONCATENATE(VLOOKUP(U3,W16:AG27,3)),CONCATENATE(VLOOKUP(U3,W2:AG13,3)))</f>
        <v>#N/A</v>
      </c>
      <c r="Z1" s="285" t="e">
        <f>IF(U5=1,CONCATENATE(VLOOKUP(U3,W16:AG27,4)),CONCATENATE(VLOOKUP(U3,W2:AG13,4)))</f>
        <v>#N/A</v>
      </c>
      <c r="AA1" s="285" t="e">
        <f>IF(U5=1,CONCATENATE(VLOOKUP(U3,W16:AG27,5)),CONCATENATE(VLOOKUP(U3,W2:AG13,5)))</f>
        <v>#N/A</v>
      </c>
      <c r="AB1" s="285" t="e">
        <f>IF(U5=1,CONCATENATE(VLOOKUP(U3,W16:AG27,6)),CONCATENATE(VLOOKUP(U3,W2:AG13,6)))</f>
        <v>#N/A</v>
      </c>
      <c r="AC1" s="285" t="e">
        <f>IF(U5=1,CONCATENATE(VLOOKUP(U3,W16:AG27,7)),CONCATENATE(VLOOKUP(U3,W2:AG13,7)))</f>
        <v>#N/A</v>
      </c>
      <c r="AD1" s="285" t="e">
        <f>IF(U5=1,CONCATENATE(VLOOKUP(U3,W16:AG27,8)),CONCATENATE(VLOOKUP(U3,W2:AG13,8)))</f>
        <v>#N/A</v>
      </c>
      <c r="AE1" s="285" t="e">
        <f>IF(U5=1,CONCATENATE(VLOOKUP(U3,W16:AG27,9)),CONCATENATE(VLOOKUP(U3,W2:AG13,9)))</f>
        <v>#N/A</v>
      </c>
      <c r="AF1" s="285" t="e">
        <f>IF(U5=1,CONCATENATE(VLOOKUP(U3,W16:AG27,10)),CONCATENATE(VLOOKUP(U3,W2:AG13,10)))</f>
        <v>#N/A</v>
      </c>
      <c r="AG1" s="285" t="e">
        <f>IF(U5=1,CONCATENATE(VLOOKUP(U3,W16:AG27,11)),CONCATENATE(VLOOKUP(U3,W2:AG13,11)))</f>
        <v>#N/A</v>
      </c>
    </row>
    <row r="2" spans="1:33" x14ac:dyDescent="0.25">
      <c r="A2" s="170" t="s">
        <v>37</v>
      </c>
      <c r="B2" s="171"/>
      <c r="C2" s="171"/>
      <c r="D2" s="171"/>
      <c r="E2" s="171" t="s">
        <v>299</v>
      </c>
      <c r="F2" s="171"/>
      <c r="G2" s="172"/>
      <c r="H2" s="173"/>
      <c r="I2" s="173"/>
      <c r="J2" s="174"/>
      <c r="K2" s="168"/>
      <c r="L2" s="168"/>
      <c r="M2" s="168"/>
      <c r="N2" s="89"/>
      <c r="U2" s="280"/>
      <c r="V2" s="279"/>
      <c r="W2" s="279" t="s">
        <v>50</v>
      </c>
      <c r="X2" s="273">
        <v>150</v>
      </c>
      <c r="Y2" s="273">
        <v>120</v>
      </c>
      <c r="Z2" s="273">
        <v>100</v>
      </c>
      <c r="AA2" s="273">
        <v>80</v>
      </c>
      <c r="AB2" s="273">
        <v>70</v>
      </c>
      <c r="AC2" s="273">
        <v>60</v>
      </c>
      <c r="AD2" s="273">
        <v>55</v>
      </c>
      <c r="AE2" s="273">
        <v>50</v>
      </c>
      <c r="AF2" s="273">
        <v>45</v>
      </c>
      <c r="AG2" s="273">
        <v>40</v>
      </c>
    </row>
    <row r="3" spans="1:33" x14ac:dyDescent="0.25">
      <c r="A3" s="50" t="s">
        <v>19</v>
      </c>
      <c r="B3" s="50"/>
      <c r="C3" s="50"/>
      <c r="D3" s="50"/>
      <c r="E3" s="50" t="s">
        <v>16</v>
      </c>
      <c r="F3" s="50"/>
      <c r="G3" s="50"/>
      <c r="H3" s="50" t="s">
        <v>24</v>
      </c>
      <c r="I3" s="50"/>
      <c r="J3" s="90"/>
      <c r="K3" s="50"/>
      <c r="L3" s="51" t="s">
        <v>25</v>
      </c>
      <c r="M3" s="50"/>
      <c r="N3" s="241"/>
      <c r="U3" s="279">
        <f>IF(H4="OB","A",IF(H4="IX","W",H4))</f>
        <v>0</v>
      </c>
      <c r="V3" s="279"/>
      <c r="W3" s="279" t="s">
        <v>68</v>
      </c>
      <c r="X3" s="273">
        <v>120</v>
      </c>
      <c r="Y3" s="273">
        <v>90</v>
      </c>
      <c r="Z3" s="273">
        <v>65</v>
      </c>
      <c r="AA3" s="273">
        <v>55</v>
      </c>
      <c r="AB3" s="273">
        <v>50</v>
      </c>
      <c r="AC3" s="273">
        <v>45</v>
      </c>
      <c r="AD3" s="273">
        <v>40</v>
      </c>
      <c r="AE3" s="273">
        <v>35</v>
      </c>
      <c r="AF3" s="273">
        <v>25</v>
      </c>
      <c r="AG3" s="273">
        <v>20</v>
      </c>
    </row>
    <row r="4" spans="1:33" ht="13.8" thickBot="1" x14ac:dyDescent="0.3">
      <c r="A4" s="628">
        <f>Altalanos!$A$10</f>
        <v>45776</v>
      </c>
      <c r="B4" s="628"/>
      <c r="C4" s="628"/>
      <c r="D4" s="175"/>
      <c r="E4" s="176" t="str">
        <f>Altalanos!$C$10</f>
        <v>Jászberény</v>
      </c>
      <c r="F4" s="176"/>
      <c r="G4" s="176"/>
      <c r="H4" s="179"/>
      <c r="I4" s="176"/>
      <c r="J4" s="178"/>
      <c r="K4" s="179"/>
      <c r="L4" s="181" t="str">
        <f>Altalanos!$E$10</f>
        <v>Sági István</v>
      </c>
      <c r="M4" s="179"/>
      <c r="N4" s="242"/>
      <c r="U4" s="279"/>
      <c r="V4" s="279"/>
      <c r="W4" s="279" t="s">
        <v>69</v>
      </c>
      <c r="X4" s="273">
        <v>90</v>
      </c>
      <c r="Y4" s="273">
        <v>60</v>
      </c>
      <c r="Z4" s="273">
        <v>45</v>
      </c>
      <c r="AA4" s="273">
        <v>34</v>
      </c>
      <c r="AB4" s="273">
        <v>27</v>
      </c>
      <c r="AC4" s="273">
        <v>22</v>
      </c>
      <c r="AD4" s="273">
        <v>18</v>
      </c>
      <c r="AE4" s="273">
        <v>15</v>
      </c>
      <c r="AF4" s="273">
        <v>12</v>
      </c>
      <c r="AG4" s="273">
        <v>9</v>
      </c>
    </row>
    <row r="5" spans="1:33" x14ac:dyDescent="0.25">
      <c r="A5" s="33"/>
      <c r="B5" s="33" t="s">
        <v>36</v>
      </c>
      <c r="C5" s="237" t="s">
        <v>48</v>
      </c>
      <c r="D5" s="33" t="s">
        <v>31</v>
      </c>
      <c r="E5" s="33" t="s">
        <v>53</v>
      </c>
      <c r="F5" s="33"/>
      <c r="G5" s="33" t="s">
        <v>23</v>
      </c>
      <c r="H5" s="33"/>
      <c r="I5" s="33" t="s">
        <v>26</v>
      </c>
      <c r="J5" s="33"/>
      <c r="K5" s="266" t="s">
        <v>54</v>
      </c>
      <c r="L5" s="266" t="s">
        <v>55</v>
      </c>
      <c r="M5" s="266" t="s">
        <v>56</v>
      </c>
      <c r="U5" s="279">
        <f>IF(OR(Altalanos!$A$8="F1",Altalanos!$A$8="F2",Altalanos!$A$8="N1",Altalanos!$A$8="N2"),1,2)</f>
        <v>2</v>
      </c>
      <c r="V5" s="279"/>
      <c r="W5" s="279" t="s">
        <v>70</v>
      </c>
      <c r="X5" s="273">
        <v>60</v>
      </c>
      <c r="Y5" s="273">
        <v>40</v>
      </c>
      <c r="Z5" s="273">
        <v>30</v>
      </c>
      <c r="AA5" s="273">
        <v>20</v>
      </c>
      <c r="AB5" s="273">
        <v>18</v>
      </c>
      <c r="AC5" s="273">
        <v>15</v>
      </c>
      <c r="AD5" s="273">
        <v>12</v>
      </c>
      <c r="AE5" s="273">
        <v>10</v>
      </c>
      <c r="AF5" s="273">
        <v>8</v>
      </c>
      <c r="AG5" s="273">
        <v>6</v>
      </c>
    </row>
    <row r="6" spans="1:33" x14ac:dyDescent="0.25">
      <c r="A6" s="215"/>
      <c r="B6" s="215"/>
      <c r="C6" s="265"/>
      <c r="D6" s="215"/>
      <c r="E6" s="215"/>
      <c r="F6" s="215"/>
      <c r="G6" s="215"/>
      <c r="H6" s="215"/>
      <c r="I6" s="215"/>
      <c r="J6" s="215"/>
      <c r="K6" s="215"/>
      <c r="L6" s="215"/>
      <c r="M6" s="215"/>
      <c r="U6" s="279"/>
      <c r="V6" s="279"/>
      <c r="W6" s="279" t="s">
        <v>71</v>
      </c>
      <c r="X6" s="273">
        <v>40</v>
      </c>
      <c r="Y6" s="273">
        <v>25</v>
      </c>
      <c r="Z6" s="273">
        <v>18</v>
      </c>
      <c r="AA6" s="273">
        <v>13</v>
      </c>
      <c r="AB6" s="273">
        <v>10</v>
      </c>
      <c r="AC6" s="273">
        <v>8</v>
      </c>
      <c r="AD6" s="273">
        <v>6</v>
      </c>
      <c r="AE6" s="273">
        <v>5</v>
      </c>
      <c r="AF6" s="273">
        <v>4</v>
      </c>
      <c r="AG6" s="273">
        <v>3</v>
      </c>
    </row>
    <row r="7" spans="1:33" x14ac:dyDescent="0.25">
      <c r="A7" s="244" t="s">
        <v>50</v>
      </c>
      <c r="B7" s="267"/>
      <c r="C7" s="238" t="str">
        <f>IF($B7="","",VLOOKUP($B7,#REF!,5))</f>
        <v/>
      </c>
      <c r="D7" s="238" t="str">
        <f>IF($B7="","",VLOOKUP($B7,#REF!,15))</f>
        <v/>
      </c>
      <c r="E7" s="317" t="s">
        <v>211</v>
      </c>
      <c r="F7" s="239"/>
      <c r="G7" s="234" t="str">
        <f>IF($B7="","",VLOOKUP($B7,#REF!,3))</f>
        <v/>
      </c>
      <c r="H7" s="239"/>
      <c r="I7" s="317" t="s">
        <v>301</v>
      </c>
      <c r="J7" s="215"/>
      <c r="K7" s="286"/>
      <c r="L7" s="281" t="str">
        <f>IF(K7="","",CONCATENATE(VLOOKUP($U$3,$X$1:$AG$1,K7)," pont"))</f>
        <v/>
      </c>
      <c r="M7" s="287"/>
      <c r="U7" s="279"/>
      <c r="V7" s="279"/>
      <c r="W7" s="279" t="s">
        <v>72</v>
      </c>
      <c r="X7" s="273">
        <v>25</v>
      </c>
      <c r="Y7" s="273">
        <v>15</v>
      </c>
      <c r="Z7" s="273">
        <v>13</v>
      </c>
      <c r="AA7" s="273">
        <v>8</v>
      </c>
      <c r="AB7" s="273">
        <v>6</v>
      </c>
      <c r="AC7" s="273">
        <v>4</v>
      </c>
      <c r="AD7" s="273">
        <v>3</v>
      </c>
      <c r="AE7" s="273">
        <v>2</v>
      </c>
      <c r="AF7" s="273">
        <v>1</v>
      </c>
      <c r="AG7" s="273">
        <v>0</v>
      </c>
    </row>
    <row r="8" spans="1:33" x14ac:dyDescent="0.25">
      <c r="A8" s="244"/>
      <c r="B8" s="268"/>
      <c r="C8" s="245"/>
      <c r="D8" s="245"/>
      <c r="E8" s="245"/>
      <c r="F8" s="245"/>
      <c r="G8" s="245"/>
      <c r="H8" s="245"/>
      <c r="I8" s="245"/>
      <c r="J8" s="215"/>
      <c r="K8" s="244"/>
      <c r="L8" s="244"/>
      <c r="M8" s="288"/>
      <c r="U8" s="279"/>
      <c r="V8" s="279"/>
      <c r="W8" s="279" t="s">
        <v>73</v>
      </c>
      <c r="X8" s="273">
        <v>15</v>
      </c>
      <c r="Y8" s="273">
        <v>10</v>
      </c>
      <c r="Z8" s="273">
        <v>7</v>
      </c>
      <c r="AA8" s="273">
        <v>5</v>
      </c>
      <c r="AB8" s="273">
        <v>4</v>
      </c>
      <c r="AC8" s="273">
        <v>3</v>
      </c>
      <c r="AD8" s="273">
        <v>2</v>
      </c>
      <c r="AE8" s="273">
        <v>1</v>
      </c>
      <c r="AF8" s="273">
        <v>0</v>
      </c>
      <c r="AG8" s="273">
        <v>0</v>
      </c>
    </row>
    <row r="9" spans="1:33" x14ac:dyDescent="0.25">
      <c r="A9" s="244" t="s">
        <v>51</v>
      </c>
      <c r="B9" s="267"/>
      <c r="C9" s="238" t="str">
        <f>IF($B9="","",VLOOKUP($B9,#REF!,5))</f>
        <v/>
      </c>
      <c r="D9" s="238" t="str">
        <f>IF($B9="","",VLOOKUP($B9,#REF!,15))</f>
        <v/>
      </c>
      <c r="E9" s="317" t="s">
        <v>213</v>
      </c>
      <c r="F9" s="239"/>
      <c r="G9" s="234" t="str">
        <f>IF($B9="","",VLOOKUP($B9,#REF!,3))</f>
        <v/>
      </c>
      <c r="H9" s="239"/>
      <c r="I9" s="317" t="s">
        <v>302</v>
      </c>
      <c r="J9" s="215"/>
      <c r="K9" s="286"/>
      <c r="L9" s="281" t="str">
        <f>IF(K9="","",CONCATENATE(VLOOKUP($U$3,$X$1:$AG$1,K9)," pont"))</f>
        <v/>
      </c>
      <c r="M9" s="287"/>
      <c r="U9" s="279"/>
      <c r="V9" s="279"/>
      <c r="W9" s="279" t="s">
        <v>74</v>
      </c>
      <c r="X9" s="273">
        <v>10</v>
      </c>
      <c r="Y9" s="273">
        <v>6</v>
      </c>
      <c r="Z9" s="273">
        <v>4</v>
      </c>
      <c r="AA9" s="273">
        <v>2</v>
      </c>
      <c r="AB9" s="273">
        <v>1</v>
      </c>
      <c r="AC9" s="273">
        <v>0</v>
      </c>
      <c r="AD9" s="273">
        <v>0</v>
      </c>
      <c r="AE9" s="273">
        <v>0</v>
      </c>
      <c r="AF9" s="273">
        <v>0</v>
      </c>
      <c r="AG9" s="273">
        <v>0</v>
      </c>
    </row>
    <row r="10" spans="1:33" x14ac:dyDescent="0.25">
      <c r="A10" s="244"/>
      <c r="B10" s="268"/>
      <c r="C10" s="245"/>
      <c r="D10" s="245"/>
      <c r="E10" s="245"/>
      <c r="F10" s="245"/>
      <c r="G10" s="245"/>
      <c r="H10" s="245"/>
      <c r="I10" s="245"/>
      <c r="J10" s="215"/>
      <c r="K10" s="244"/>
      <c r="L10" s="244"/>
      <c r="M10" s="288"/>
      <c r="U10" s="279"/>
      <c r="V10" s="279"/>
      <c r="W10" s="279" t="s">
        <v>75</v>
      </c>
      <c r="X10" s="273">
        <v>6</v>
      </c>
      <c r="Y10" s="273">
        <v>3</v>
      </c>
      <c r="Z10" s="273">
        <v>2</v>
      </c>
      <c r="AA10" s="273">
        <v>1</v>
      </c>
      <c r="AB10" s="273">
        <v>0</v>
      </c>
      <c r="AC10" s="273">
        <v>0</v>
      </c>
      <c r="AD10" s="273">
        <v>0</v>
      </c>
      <c r="AE10" s="273">
        <v>0</v>
      </c>
      <c r="AF10" s="273">
        <v>0</v>
      </c>
      <c r="AG10" s="273">
        <v>0</v>
      </c>
    </row>
    <row r="11" spans="1:33" x14ac:dyDescent="0.25">
      <c r="A11" s="244" t="s">
        <v>52</v>
      </c>
      <c r="B11" s="267"/>
      <c r="C11" s="238" t="str">
        <f>IF($B11="","",VLOOKUP($B11,#REF!,5))</f>
        <v/>
      </c>
      <c r="D11" s="238" t="str">
        <f>IF($B11="","",VLOOKUP($B11,#REF!,15))</f>
        <v/>
      </c>
      <c r="E11" s="317" t="s">
        <v>133</v>
      </c>
      <c r="F11" s="239"/>
      <c r="G11" s="234" t="str">
        <f>IF($B11="","",VLOOKUP($B11,#REF!,3))</f>
        <v/>
      </c>
      <c r="H11" s="239"/>
      <c r="I11" s="317" t="s">
        <v>109</v>
      </c>
      <c r="J11" s="215"/>
      <c r="K11" s="286"/>
      <c r="L11" s="281" t="str">
        <f>IF(K11="","",CONCATENATE(VLOOKUP($U$3,$X$1:$AG$1,K11)," pont"))</f>
        <v/>
      </c>
      <c r="M11" s="287"/>
      <c r="U11" s="279"/>
      <c r="V11" s="279"/>
      <c r="W11" s="279" t="s">
        <v>80</v>
      </c>
      <c r="X11" s="273">
        <v>3</v>
      </c>
      <c r="Y11" s="273">
        <v>2</v>
      </c>
      <c r="Z11" s="273">
        <v>1</v>
      </c>
      <c r="AA11" s="273">
        <v>0</v>
      </c>
      <c r="AB11" s="273">
        <v>0</v>
      </c>
      <c r="AC11" s="273">
        <v>0</v>
      </c>
      <c r="AD11" s="273">
        <v>0</v>
      </c>
      <c r="AE11" s="273">
        <v>0</v>
      </c>
      <c r="AF11" s="273">
        <v>0</v>
      </c>
      <c r="AG11" s="273">
        <v>0</v>
      </c>
    </row>
    <row r="12" spans="1:33" x14ac:dyDescent="0.25">
      <c r="A12" s="215"/>
      <c r="B12" s="215"/>
      <c r="C12" s="215"/>
      <c r="D12" s="215"/>
      <c r="E12" s="215"/>
      <c r="F12" s="215"/>
      <c r="G12" s="215"/>
      <c r="H12" s="215"/>
      <c r="I12" s="215"/>
      <c r="J12" s="215"/>
      <c r="K12" s="215"/>
      <c r="L12" s="215"/>
      <c r="M12" s="215"/>
      <c r="U12" s="279"/>
      <c r="V12" s="279"/>
      <c r="W12" s="279" t="s">
        <v>76</v>
      </c>
      <c r="X12" s="284">
        <v>0</v>
      </c>
      <c r="Y12" s="284">
        <v>0</v>
      </c>
      <c r="Z12" s="284">
        <v>0</v>
      </c>
      <c r="AA12" s="284">
        <v>0</v>
      </c>
      <c r="AB12" s="284">
        <v>0</v>
      </c>
      <c r="AC12" s="284">
        <v>0</v>
      </c>
      <c r="AD12" s="284">
        <v>0</v>
      </c>
      <c r="AE12" s="284">
        <v>0</v>
      </c>
      <c r="AF12" s="284">
        <v>0</v>
      </c>
      <c r="AG12" s="284">
        <v>0</v>
      </c>
    </row>
    <row r="13" spans="1:33" x14ac:dyDescent="0.25">
      <c r="A13" s="215"/>
      <c r="B13" s="215"/>
      <c r="C13" s="215"/>
      <c r="D13" s="215"/>
      <c r="E13" s="215"/>
      <c r="F13" s="215"/>
      <c r="G13" s="215"/>
      <c r="H13" s="215"/>
      <c r="I13" s="215"/>
      <c r="J13" s="215"/>
      <c r="K13" s="215"/>
      <c r="L13" s="215"/>
      <c r="M13" s="215"/>
      <c r="U13" s="279"/>
      <c r="V13" s="279"/>
      <c r="W13" s="279" t="s">
        <v>77</v>
      </c>
      <c r="X13" s="284">
        <v>0</v>
      </c>
      <c r="Y13" s="284">
        <v>0</v>
      </c>
      <c r="Z13" s="284">
        <v>0</v>
      </c>
      <c r="AA13" s="284">
        <v>0</v>
      </c>
      <c r="AB13" s="284">
        <v>0</v>
      </c>
      <c r="AC13" s="284">
        <v>0</v>
      </c>
      <c r="AD13" s="284">
        <v>0</v>
      </c>
      <c r="AE13" s="284">
        <v>0</v>
      </c>
      <c r="AF13" s="284">
        <v>0</v>
      </c>
      <c r="AG13" s="284">
        <v>0</v>
      </c>
    </row>
    <row r="14" spans="1:33" x14ac:dyDescent="0.25">
      <c r="A14" s="215"/>
      <c r="B14" s="215"/>
      <c r="C14" s="215"/>
      <c r="D14" s="215"/>
      <c r="E14" s="215"/>
      <c r="F14" s="215"/>
      <c r="G14" s="215"/>
      <c r="H14" s="215"/>
      <c r="I14" s="215"/>
      <c r="J14" s="215"/>
      <c r="K14" s="215"/>
      <c r="L14" s="215"/>
      <c r="M14" s="215"/>
      <c r="U14" s="279"/>
      <c r="V14" s="279"/>
      <c r="W14" s="279"/>
      <c r="X14" s="279"/>
      <c r="Y14" s="279"/>
      <c r="Z14" s="279"/>
      <c r="AA14" s="279"/>
      <c r="AB14" s="279"/>
      <c r="AC14" s="279"/>
      <c r="AD14" s="279"/>
      <c r="AE14" s="279"/>
      <c r="AF14" s="279"/>
      <c r="AG14" s="279"/>
    </row>
    <row r="15" spans="1:33" x14ac:dyDescent="0.25">
      <c r="A15" s="215"/>
      <c r="B15" s="215"/>
      <c r="C15" s="215"/>
      <c r="D15" s="215"/>
      <c r="E15" s="215"/>
      <c r="F15" s="215"/>
      <c r="G15" s="215"/>
      <c r="H15" s="215"/>
      <c r="I15" s="215"/>
      <c r="J15" s="215"/>
      <c r="K15" s="215"/>
      <c r="L15" s="215"/>
      <c r="M15" s="215"/>
      <c r="U15" s="279"/>
      <c r="V15" s="279"/>
      <c r="W15" s="279"/>
      <c r="X15" s="279"/>
      <c r="Y15" s="279"/>
      <c r="Z15" s="279"/>
      <c r="AA15" s="279"/>
      <c r="AB15" s="279"/>
      <c r="AC15" s="279"/>
      <c r="AD15" s="279"/>
      <c r="AE15" s="279"/>
      <c r="AF15" s="279"/>
      <c r="AG15" s="279"/>
    </row>
    <row r="16" spans="1:33" x14ac:dyDescent="0.25">
      <c r="A16" s="215"/>
      <c r="B16" s="215"/>
      <c r="C16" s="215"/>
      <c r="D16" s="215"/>
      <c r="E16" s="215"/>
      <c r="F16" s="215"/>
      <c r="G16" s="215"/>
      <c r="H16" s="215"/>
      <c r="I16" s="215"/>
      <c r="J16" s="215"/>
      <c r="K16" s="215"/>
      <c r="L16" s="215"/>
      <c r="M16" s="215"/>
      <c r="U16" s="279"/>
      <c r="V16" s="279"/>
      <c r="W16" s="279" t="s">
        <v>50</v>
      </c>
      <c r="X16" s="279">
        <v>300</v>
      </c>
      <c r="Y16" s="279">
        <v>250</v>
      </c>
      <c r="Z16" s="279">
        <v>220</v>
      </c>
      <c r="AA16" s="279">
        <v>180</v>
      </c>
      <c r="AB16" s="279">
        <v>160</v>
      </c>
      <c r="AC16" s="279">
        <v>150</v>
      </c>
      <c r="AD16" s="279">
        <v>140</v>
      </c>
      <c r="AE16" s="279">
        <v>130</v>
      </c>
      <c r="AF16" s="279">
        <v>120</v>
      </c>
      <c r="AG16" s="279">
        <v>110</v>
      </c>
    </row>
    <row r="17" spans="1:33" x14ac:dyDescent="0.25">
      <c r="A17" s="215"/>
      <c r="B17" s="215"/>
      <c r="C17" s="215"/>
      <c r="D17" s="215"/>
      <c r="E17" s="215"/>
      <c r="F17" s="215"/>
      <c r="G17" s="215"/>
      <c r="H17" s="215"/>
      <c r="I17" s="215"/>
      <c r="J17" s="215"/>
      <c r="K17" s="215"/>
      <c r="L17" s="215"/>
      <c r="M17" s="215"/>
      <c r="U17" s="279"/>
      <c r="V17" s="279"/>
      <c r="W17" s="279" t="s">
        <v>68</v>
      </c>
      <c r="X17" s="279">
        <v>250</v>
      </c>
      <c r="Y17" s="279">
        <v>200</v>
      </c>
      <c r="Z17" s="279">
        <v>160</v>
      </c>
      <c r="AA17" s="279">
        <v>140</v>
      </c>
      <c r="AB17" s="279">
        <v>120</v>
      </c>
      <c r="AC17" s="279">
        <v>110</v>
      </c>
      <c r="AD17" s="279">
        <v>100</v>
      </c>
      <c r="AE17" s="279">
        <v>90</v>
      </c>
      <c r="AF17" s="279">
        <v>80</v>
      </c>
      <c r="AG17" s="279">
        <v>70</v>
      </c>
    </row>
    <row r="18" spans="1:33" ht="18.75" customHeight="1" x14ac:dyDescent="0.25">
      <c r="A18" s="215"/>
      <c r="B18" s="631"/>
      <c r="C18" s="631"/>
      <c r="D18" s="632" t="str">
        <f>E7</f>
        <v>Szabó Anna</v>
      </c>
      <c r="E18" s="632"/>
      <c r="F18" s="632" t="str">
        <f>E9</f>
        <v>Székely Alina</v>
      </c>
      <c r="G18" s="632"/>
      <c r="H18" s="632" t="str">
        <f>E11</f>
        <v>Monori Maja</v>
      </c>
      <c r="I18" s="632"/>
      <c r="J18" s="215"/>
      <c r="K18" s="215"/>
      <c r="L18" s="215"/>
      <c r="M18" s="215"/>
      <c r="U18" s="279"/>
      <c r="V18" s="279"/>
      <c r="W18" s="279" t="s">
        <v>69</v>
      </c>
      <c r="X18" s="279">
        <v>200</v>
      </c>
      <c r="Y18" s="279">
        <v>150</v>
      </c>
      <c r="Z18" s="279">
        <v>130</v>
      </c>
      <c r="AA18" s="279">
        <v>110</v>
      </c>
      <c r="AB18" s="279">
        <v>95</v>
      </c>
      <c r="AC18" s="279">
        <v>80</v>
      </c>
      <c r="AD18" s="279">
        <v>70</v>
      </c>
      <c r="AE18" s="279">
        <v>60</v>
      </c>
      <c r="AF18" s="279">
        <v>55</v>
      </c>
      <c r="AG18" s="279">
        <v>50</v>
      </c>
    </row>
    <row r="19" spans="1:33" ht="18.75" customHeight="1" x14ac:dyDescent="0.25">
      <c r="A19" s="271" t="s">
        <v>50</v>
      </c>
      <c r="B19" s="633" t="str">
        <f>E7</f>
        <v>Szabó Anna</v>
      </c>
      <c r="C19" s="633"/>
      <c r="D19" s="634"/>
      <c r="E19" s="634"/>
      <c r="F19" s="635"/>
      <c r="G19" s="635"/>
      <c r="H19" s="635"/>
      <c r="I19" s="635"/>
      <c r="J19" s="215"/>
      <c r="K19" s="215"/>
      <c r="L19" s="215"/>
      <c r="M19" s="215"/>
      <c r="U19" s="279"/>
      <c r="V19" s="279"/>
      <c r="W19" s="279" t="s">
        <v>70</v>
      </c>
      <c r="X19" s="279">
        <v>150</v>
      </c>
      <c r="Y19" s="279">
        <v>120</v>
      </c>
      <c r="Z19" s="279">
        <v>100</v>
      </c>
      <c r="AA19" s="279">
        <v>80</v>
      </c>
      <c r="AB19" s="279">
        <v>70</v>
      </c>
      <c r="AC19" s="279">
        <v>60</v>
      </c>
      <c r="AD19" s="279">
        <v>55</v>
      </c>
      <c r="AE19" s="279">
        <v>50</v>
      </c>
      <c r="AF19" s="279">
        <v>45</v>
      </c>
      <c r="AG19" s="279">
        <v>40</v>
      </c>
    </row>
    <row r="20" spans="1:33" ht="18.75" customHeight="1" x14ac:dyDescent="0.25">
      <c r="A20" s="271" t="s">
        <v>51</v>
      </c>
      <c r="B20" s="633" t="str">
        <f>E9</f>
        <v>Székely Alina</v>
      </c>
      <c r="C20" s="633"/>
      <c r="D20" s="635"/>
      <c r="E20" s="635"/>
      <c r="F20" s="634"/>
      <c r="G20" s="634"/>
      <c r="H20" s="635"/>
      <c r="I20" s="635"/>
      <c r="J20" s="215"/>
      <c r="K20" s="215"/>
      <c r="L20" s="215"/>
      <c r="M20" s="215"/>
      <c r="U20" s="279"/>
      <c r="V20" s="279"/>
      <c r="W20" s="279" t="s">
        <v>71</v>
      </c>
      <c r="X20" s="279">
        <v>120</v>
      </c>
      <c r="Y20" s="279">
        <v>90</v>
      </c>
      <c r="Z20" s="279">
        <v>65</v>
      </c>
      <c r="AA20" s="279">
        <v>55</v>
      </c>
      <c r="AB20" s="279">
        <v>50</v>
      </c>
      <c r="AC20" s="279">
        <v>45</v>
      </c>
      <c r="AD20" s="279">
        <v>40</v>
      </c>
      <c r="AE20" s="279">
        <v>35</v>
      </c>
      <c r="AF20" s="279">
        <v>25</v>
      </c>
      <c r="AG20" s="279">
        <v>20</v>
      </c>
    </row>
    <row r="21" spans="1:33" ht="18.75" customHeight="1" x14ac:dyDescent="0.25">
      <c r="A21" s="271" t="s">
        <v>52</v>
      </c>
      <c r="B21" s="633" t="str">
        <f>E11</f>
        <v>Monori Maja</v>
      </c>
      <c r="C21" s="633"/>
      <c r="D21" s="635"/>
      <c r="E21" s="635"/>
      <c r="F21" s="635"/>
      <c r="G21" s="635"/>
      <c r="H21" s="634"/>
      <c r="I21" s="634"/>
      <c r="J21" s="215"/>
      <c r="K21" s="215"/>
      <c r="L21" s="215"/>
      <c r="M21" s="215"/>
      <c r="U21" s="279"/>
      <c r="V21" s="279"/>
      <c r="W21" s="279" t="s">
        <v>72</v>
      </c>
      <c r="X21" s="279">
        <v>90</v>
      </c>
      <c r="Y21" s="279">
        <v>60</v>
      </c>
      <c r="Z21" s="279">
        <v>45</v>
      </c>
      <c r="AA21" s="279">
        <v>34</v>
      </c>
      <c r="AB21" s="279">
        <v>27</v>
      </c>
      <c r="AC21" s="279">
        <v>22</v>
      </c>
      <c r="AD21" s="279">
        <v>18</v>
      </c>
      <c r="AE21" s="279">
        <v>15</v>
      </c>
      <c r="AF21" s="279">
        <v>12</v>
      </c>
      <c r="AG21" s="279">
        <v>9</v>
      </c>
    </row>
    <row r="22" spans="1:33" x14ac:dyDescent="0.25">
      <c r="A22" s="215"/>
      <c r="B22" s="215"/>
      <c r="C22" s="215"/>
      <c r="D22" s="215"/>
      <c r="E22" s="215"/>
      <c r="F22" s="215"/>
      <c r="G22" s="215"/>
      <c r="H22" s="215"/>
      <c r="I22" s="215"/>
      <c r="J22" s="215"/>
      <c r="K22" s="215"/>
      <c r="L22" s="215"/>
      <c r="M22" s="215"/>
      <c r="U22" s="279"/>
      <c r="V22" s="279"/>
      <c r="W22" s="279" t="s">
        <v>73</v>
      </c>
      <c r="X22" s="279">
        <v>60</v>
      </c>
      <c r="Y22" s="279">
        <v>40</v>
      </c>
      <c r="Z22" s="279">
        <v>30</v>
      </c>
      <c r="AA22" s="279">
        <v>20</v>
      </c>
      <c r="AB22" s="279">
        <v>18</v>
      </c>
      <c r="AC22" s="279">
        <v>15</v>
      </c>
      <c r="AD22" s="279">
        <v>12</v>
      </c>
      <c r="AE22" s="279">
        <v>10</v>
      </c>
      <c r="AF22" s="279">
        <v>8</v>
      </c>
      <c r="AG22" s="279">
        <v>6</v>
      </c>
    </row>
    <row r="23" spans="1:33" x14ac:dyDescent="0.25">
      <c r="A23" s="215"/>
      <c r="B23" s="215"/>
      <c r="C23" s="272" t="s">
        <v>59</v>
      </c>
      <c r="D23" s="273" t="s">
        <v>65</v>
      </c>
      <c r="E23" s="215"/>
      <c r="F23" s="215"/>
      <c r="G23" s="215"/>
      <c r="H23" s="215"/>
      <c r="I23" s="215"/>
      <c r="J23" s="215"/>
      <c r="K23" s="215"/>
      <c r="L23" s="215"/>
      <c r="M23" s="215"/>
      <c r="U23" s="279"/>
      <c r="V23" s="279"/>
      <c r="W23" s="279" t="s">
        <v>74</v>
      </c>
      <c r="X23" s="279">
        <v>40</v>
      </c>
      <c r="Y23" s="279">
        <v>25</v>
      </c>
      <c r="Z23" s="279">
        <v>18</v>
      </c>
      <c r="AA23" s="279">
        <v>13</v>
      </c>
      <c r="AB23" s="279">
        <v>8</v>
      </c>
      <c r="AC23" s="279">
        <v>7</v>
      </c>
      <c r="AD23" s="279">
        <v>6</v>
      </c>
      <c r="AE23" s="279">
        <v>5</v>
      </c>
      <c r="AF23" s="279">
        <v>4</v>
      </c>
      <c r="AG23" s="279">
        <v>3</v>
      </c>
    </row>
    <row r="24" spans="1:33" x14ac:dyDescent="0.25">
      <c r="A24" s="215"/>
      <c r="B24" s="215"/>
      <c r="C24" s="274" t="s">
        <v>66</v>
      </c>
      <c r="D24" s="275" t="s">
        <v>61</v>
      </c>
      <c r="E24" s="215"/>
      <c r="F24" s="215"/>
      <c r="G24" s="215"/>
      <c r="H24" s="215"/>
      <c r="I24" s="215"/>
      <c r="J24" s="215"/>
      <c r="K24" s="215"/>
      <c r="L24" s="215"/>
      <c r="M24" s="215"/>
      <c r="U24" s="279"/>
      <c r="V24" s="279"/>
      <c r="W24" s="279" t="s">
        <v>75</v>
      </c>
      <c r="X24" s="279">
        <v>25</v>
      </c>
      <c r="Y24" s="279">
        <v>15</v>
      </c>
      <c r="Z24" s="279">
        <v>13</v>
      </c>
      <c r="AA24" s="279">
        <v>7</v>
      </c>
      <c r="AB24" s="279">
        <v>6</v>
      </c>
      <c r="AC24" s="279">
        <v>5</v>
      </c>
      <c r="AD24" s="279">
        <v>4</v>
      </c>
      <c r="AE24" s="279">
        <v>3</v>
      </c>
      <c r="AF24" s="279">
        <v>2</v>
      </c>
      <c r="AG24" s="279">
        <v>1</v>
      </c>
    </row>
    <row r="25" spans="1:33" x14ac:dyDescent="0.25">
      <c r="A25" s="215"/>
      <c r="B25" s="215"/>
      <c r="C25" s="276" t="s">
        <v>67</v>
      </c>
      <c r="D25" s="277" t="s">
        <v>63</v>
      </c>
      <c r="E25" s="215"/>
      <c r="F25" s="215"/>
      <c r="G25" s="215"/>
      <c r="H25" s="215"/>
      <c r="I25" s="215"/>
      <c r="J25" s="215"/>
      <c r="K25" s="215"/>
      <c r="L25" s="215"/>
      <c r="M25" s="215"/>
      <c r="U25" s="279"/>
      <c r="V25" s="279"/>
      <c r="W25" s="279" t="s">
        <v>80</v>
      </c>
      <c r="X25" s="279">
        <v>15</v>
      </c>
      <c r="Y25" s="279">
        <v>10</v>
      </c>
      <c r="Z25" s="279">
        <v>8</v>
      </c>
      <c r="AA25" s="279">
        <v>4</v>
      </c>
      <c r="AB25" s="279">
        <v>3</v>
      </c>
      <c r="AC25" s="279">
        <v>2</v>
      </c>
      <c r="AD25" s="279">
        <v>1</v>
      </c>
      <c r="AE25" s="279">
        <v>0</v>
      </c>
      <c r="AF25" s="279">
        <v>0</v>
      </c>
      <c r="AG25" s="279">
        <v>0</v>
      </c>
    </row>
    <row r="26" spans="1:33" x14ac:dyDescent="0.25">
      <c r="A26" s="215"/>
      <c r="B26" s="215"/>
      <c r="C26" s="215"/>
      <c r="D26" s="215"/>
      <c r="E26" s="215"/>
      <c r="F26" s="215"/>
      <c r="G26" s="215"/>
      <c r="H26" s="215"/>
      <c r="I26" s="215"/>
      <c r="J26" s="215"/>
      <c r="K26" s="215"/>
      <c r="L26" s="215"/>
      <c r="M26" s="215"/>
      <c r="U26" s="279"/>
      <c r="V26" s="279"/>
      <c r="W26" s="279" t="s">
        <v>76</v>
      </c>
      <c r="X26" s="279">
        <v>10</v>
      </c>
      <c r="Y26" s="279">
        <v>6</v>
      </c>
      <c r="Z26" s="279">
        <v>4</v>
      </c>
      <c r="AA26" s="279">
        <v>2</v>
      </c>
      <c r="AB26" s="279">
        <v>1</v>
      </c>
      <c r="AC26" s="279">
        <v>0</v>
      </c>
      <c r="AD26" s="279">
        <v>0</v>
      </c>
      <c r="AE26" s="279">
        <v>0</v>
      </c>
      <c r="AF26" s="279">
        <v>0</v>
      </c>
      <c r="AG26" s="279">
        <v>0</v>
      </c>
    </row>
    <row r="27" spans="1:33" x14ac:dyDescent="0.25">
      <c r="A27" s="215"/>
      <c r="B27" s="215"/>
      <c r="C27" s="215"/>
      <c r="D27" s="215"/>
      <c r="E27" s="215"/>
      <c r="F27" s="215"/>
      <c r="G27" s="215"/>
      <c r="H27" s="215"/>
      <c r="I27" s="215"/>
      <c r="J27" s="215"/>
      <c r="K27" s="215"/>
      <c r="L27" s="215"/>
      <c r="M27" s="215"/>
      <c r="U27" s="279"/>
      <c r="V27" s="279"/>
      <c r="W27" s="279" t="s">
        <v>77</v>
      </c>
      <c r="X27" s="279">
        <v>3</v>
      </c>
      <c r="Y27" s="279">
        <v>2</v>
      </c>
      <c r="Z27" s="279">
        <v>1</v>
      </c>
      <c r="AA27" s="279">
        <v>0</v>
      </c>
      <c r="AB27" s="279">
        <v>0</v>
      </c>
      <c r="AC27" s="279">
        <v>0</v>
      </c>
      <c r="AD27" s="279">
        <v>0</v>
      </c>
      <c r="AE27" s="279">
        <v>0</v>
      </c>
      <c r="AF27" s="279">
        <v>0</v>
      </c>
      <c r="AG27" s="279">
        <v>0</v>
      </c>
    </row>
    <row r="28" spans="1:33" x14ac:dyDescent="0.25">
      <c r="A28" s="215"/>
      <c r="B28" s="215"/>
      <c r="C28" s="215"/>
      <c r="D28" s="215"/>
      <c r="E28" s="215"/>
      <c r="F28" s="215"/>
      <c r="G28" s="215"/>
      <c r="H28" s="215"/>
      <c r="I28" s="215"/>
      <c r="J28" s="215"/>
      <c r="K28" s="215"/>
      <c r="L28" s="215"/>
      <c r="M28" s="215"/>
    </row>
    <row r="29" spans="1:33" x14ac:dyDescent="0.25">
      <c r="A29" s="215"/>
      <c r="B29" s="215"/>
      <c r="C29" s="215"/>
      <c r="D29" s="215"/>
      <c r="E29" s="215"/>
      <c r="F29" s="215"/>
      <c r="G29" s="215"/>
      <c r="H29" s="215"/>
      <c r="I29" s="215"/>
      <c r="J29" s="215"/>
      <c r="K29" s="215"/>
      <c r="L29" s="215"/>
      <c r="M29" s="215"/>
    </row>
    <row r="30" spans="1:33" x14ac:dyDescent="0.25">
      <c r="A30" s="215"/>
      <c r="B30" s="215"/>
      <c r="C30" s="215"/>
      <c r="D30" s="215"/>
      <c r="E30" s="215"/>
      <c r="F30" s="215"/>
      <c r="G30" s="215"/>
      <c r="H30" s="215"/>
      <c r="I30" s="215"/>
      <c r="J30" s="215"/>
      <c r="K30" s="215"/>
      <c r="L30" s="215"/>
      <c r="M30" s="215"/>
    </row>
    <row r="31" spans="1:33" x14ac:dyDescent="0.25">
      <c r="A31" s="215"/>
      <c r="B31" s="215"/>
      <c r="C31" s="215"/>
      <c r="D31" s="215"/>
      <c r="E31" s="215"/>
      <c r="F31" s="215"/>
      <c r="G31" s="215"/>
      <c r="H31" s="215"/>
      <c r="I31" s="215"/>
      <c r="J31" s="215"/>
      <c r="K31" s="215"/>
      <c r="L31" s="215"/>
      <c r="M31" s="215"/>
    </row>
    <row r="32" spans="1:33" x14ac:dyDescent="0.25">
      <c r="A32" s="215"/>
      <c r="B32" s="215"/>
      <c r="C32" s="215"/>
      <c r="D32" s="215"/>
      <c r="E32" s="215"/>
      <c r="F32" s="215"/>
      <c r="G32" s="215"/>
      <c r="H32" s="215"/>
      <c r="I32" s="215"/>
      <c r="J32" s="215"/>
      <c r="K32" s="215"/>
      <c r="L32" s="193"/>
      <c r="M32" s="193"/>
    </row>
    <row r="33" spans="1:14" x14ac:dyDescent="0.25">
      <c r="A33" s="111" t="s">
        <v>31</v>
      </c>
      <c r="B33" s="112"/>
      <c r="C33" s="158"/>
      <c r="D33" s="248" t="s">
        <v>2</v>
      </c>
      <c r="E33" s="249" t="s">
        <v>33</v>
      </c>
      <c r="F33" s="263"/>
      <c r="G33" s="248" t="s">
        <v>2</v>
      </c>
      <c r="H33" s="249" t="s">
        <v>40</v>
      </c>
      <c r="I33" s="135"/>
      <c r="J33" s="249" t="s">
        <v>41</v>
      </c>
      <c r="K33" s="134" t="s">
        <v>42</v>
      </c>
      <c r="L33" s="33"/>
      <c r="M33" s="301"/>
      <c r="N33" s="300"/>
    </row>
    <row r="34" spans="1:14" x14ac:dyDescent="0.25">
      <c r="A34" s="226" t="s">
        <v>32</v>
      </c>
      <c r="B34" s="227"/>
      <c r="C34" s="229"/>
      <c r="D34" s="250"/>
      <c r="E34" s="636"/>
      <c r="F34" s="636"/>
      <c r="G34" s="257" t="s">
        <v>3</v>
      </c>
      <c r="H34" s="227"/>
      <c r="I34" s="251"/>
      <c r="J34" s="258"/>
      <c r="K34" s="221" t="s">
        <v>34</v>
      </c>
      <c r="L34" s="264"/>
      <c r="M34" s="254"/>
    </row>
    <row r="35" spans="1:14" x14ac:dyDescent="0.25">
      <c r="A35" s="230" t="s">
        <v>39</v>
      </c>
      <c r="B35" s="133"/>
      <c r="C35" s="232"/>
      <c r="D35" s="253"/>
      <c r="E35" s="637"/>
      <c r="F35" s="637"/>
      <c r="G35" s="259" t="s">
        <v>4</v>
      </c>
      <c r="H35" s="80"/>
      <c r="I35" s="219"/>
      <c r="J35" s="81"/>
      <c r="K35" s="261"/>
      <c r="L35" s="193"/>
      <c r="M35" s="256"/>
    </row>
    <row r="36" spans="1:14" x14ac:dyDescent="0.25">
      <c r="A36" s="148"/>
      <c r="B36" s="149"/>
      <c r="C36" s="150"/>
      <c r="D36" s="253"/>
      <c r="E36" s="82"/>
      <c r="F36" s="215"/>
      <c r="G36" s="259" t="s">
        <v>5</v>
      </c>
      <c r="H36" s="80"/>
      <c r="I36" s="219"/>
      <c r="J36" s="81"/>
      <c r="K36" s="221" t="s">
        <v>35</v>
      </c>
      <c r="L36" s="264"/>
      <c r="M36" s="252"/>
    </row>
    <row r="37" spans="1:14" x14ac:dyDescent="0.25">
      <c r="A37" s="124"/>
      <c r="B37" s="91"/>
      <c r="C37" s="125"/>
      <c r="D37" s="253"/>
      <c r="E37" s="82"/>
      <c r="F37" s="215"/>
      <c r="G37" s="259" t="s">
        <v>6</v>
      </c>
      <c r="H37" s="80"/>
      <c r="I37" s="219"/>
      <c r="J37" s="81"/>
      <c r="K37" s="262"/>
      <c r="L37" s="215"/>
      <c r="M37" s="254"/>
    </row>
    <row r="38" spans="1:14" x14ac:dyDescent="0.25">
      <c r="A38" s="137"/>
      <c r="B38" s="151"/>
      <c r="C38" s="157"/>
      <c r="D38" s="253"/>
      <c r="E38" s="82"/>
      <c r="F38" s="215"/>
      <c r="G38" s="259" t="s">
        <v>7</v>
      </c>
      <c r="H38" s="80"/>
      <c r="I38" s="219"/>
      <c r="J38" s="81"/>
      <c r="K38" s="230"/>
      <c r="L38" s="193"/>
      <c r="M38" s="256"/>
    </row>
    <row r="39" spans="1:14" x14ac:dyDescent="0.25">
      <c r="A39" s="138"/>
      <c r="B39" s="22"/>
      <c r="C39" s="125"/>
      <c r="D39" s="253"/>
      <c r="E39" s="82"/>
      <c r="F39" s="215"/>
      <c r="G39" s="259" t="s">
        <v>8</v>
      </c>
      <c r="H39" s="80"/>
      <c r="I39" s="219"/>
      <c r="J39" s="81"/>
      <c r="K39" s="221" t="s">
        <v>27</v>
      </c>
      <c r="L39" s="264"/>
      <c r="M39" s="252"/>
    </row>
    <row r="40" spans="1:14" x14ac:dyDescent="0.25">
      <c r="A40" s="138"/>
      <c r="B40" s="22"/>
      <c r="C40" s="146"/>
      <c r="D40" s="253"/>
      <c r="E40" s="82"/>
      <c r="F40" s="215"/>
      <c r="G40" s="259" t="s">
        <v>9</v>
      </c>
      <c r="H40" s="80"/>
      <c r="I40" s="219"/>
      <c r="J40" s="81"/>
      <c r="K40" s="262"/>
      <c r="L40" s="215"/>
      <c r="M40" s="254"/>
    </row>
    <row r="41" spans="1:14" x14ac:dyDescent="0.25">
      <c r="A41" s="139"/>
      <c r="B41" s="136"/>
      <c r="C41" s="147"/>
      <c r="D41" s="255"/>
      <c r="E41" s="126"/>
      <c r="F41" s="193"/>
      <c r="G41" s="260" t="s">
        <v>10</v>
      </c>
      <c r="H41" s="133"/>
      <c r="I41" s="223"/>
      <c r="J41" s="128"/>
      <c r="K41" s="230" t="str">
        <f>L4</f>
        <v>Sági István</v>
      </c>
      <c r="L41" s="193"/>
      <c r="M41" s="256"/>
    </row>
  </sheetData>
  <mergeCells count="20">
    <mergeCell ref="E35:F35"/>
    <mergeCell ref="B19:C19"/>
    <mergeCell ref="D19:E19"/>
    <mergeCell ref="F19:G19"/>
    <mergeCell ref="H19:I19"/>
    <mergeCell ref="B20:C20"/>
    <mergeCell ref="D20:E20"/>
    <mergeCell ref="F20:G20"/>
    <mergeCell ref="H20:I20"/>
    <mergeCell ref="B21:C21"/>
    <mergeCell ref="D21:E21"/>
    <mergeCell ref="F21:G21"/>
    <mergeCell ref="H21:I21"/>
    <mergeCell ref="E34:F34"/>
    <mergeCell ref="H18:I18"/>
    <mergeCell ref="A1:F1"/>
    <mergeCell ref="A4:C4"/>
    <mergeCell ref="B18:C18"/>
    <mergeCell ref="D18:E18"/>
    <mergeCell ref="F18:G18"/>
  </mergeCells>
  <conditionalFormatting sqref="E7 E9 E11">
    <cfRule type="cellIs" dxfId="145" priority="1" stopIfTrue="1" operator="equal">
      <formula>"Bye"</formula>
    </cfRule>
  </conditionalFormatting>
  <printOptions horizontalCentered="1" verticalCentered="1"/>
  <pageMargins left="0" right="0" top="0.98425196850393704" bottom="0.98425196850393704" header="0.51181102362204722" footer="0.51181102362204722"/>
  <pageSetup paperSize="9" scale="90" orientation="portrait" horizontalDpi="1200" verticalDpi="12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A6CC4B-5FED-432B-832A-60B330EB5E11}">
  <sheetPr>
    <tabColor theme="6" tint="0.59999389629810485"/>
  </sheetPr>
  <dimension ref="A1:AG41"/>
  <sheetViews>
    <sheetView workbookViewId="0">
      <selection activeCell="E7" sqref="E7"/>
    </sheetView>
  </sheetViews>
  <sheetFormatPr defaultRowHeight="13.2" x14ac:dyDescent="0.25"/>
  <cols>
    <col min="1" max="1" width="5.44140625" customWidth="1"/>
    <col min="2" max="2" width="4.44140625" customWidth="1"/>
    <col min="3" max="3" width="8.33203125" customWidth="1"/>
    <col min="4" max="4" width="7.109375" customWidth="1"/>
    <col min="5" max="5" width="9.33203125" customWidth="1"/>
    <col min="6" max="6" width="7.109375" customWidth="1"/>
    <col min="7" max="7" width="9.33203125" customWidth="1"/>
    <col min="8" max="8" width="7.109375" customWidth="1"/>
    <col min="9" max="9" width="9.33203125" customWidth="1"/>
    <col min="10" max="10" width="8.44140625" customWidth="1"/>
    <col min="11" max="13" width="8.5546875" customWidth="1"/>
    <col min="15" max="15" width="5.5546875" customWidth="1"/>
    <col min="21" max="21" width="10.33203125" hidden="1" customWidth="1"/>
    <col min="22" max="33" width="0" hidden="1" customWidth="1"/>
  </cols>
  <sheetData>
    <row r="1" spans="1:33" ht="24.6" x14ac:dyDescent="0.25">
      <c r="A1" s="627" t="str">
        <f>Altalanos!$A$6</f>
        <v>2024/25. DO J-NK-SZ Vármegye</v>
      </c>
      <c r="B1" s="627"/>
      <c r="C1" s="627"/>
      <c r="D1" s="627"/>
      <c r="E1" s="627"/>
      <c r="F1" s="627"/>
      <c r="G1" s="164"/>
      <c r="H1" s="167" t="s">
        <v>38</v>
      </c>
      <c r="I1" s="165"/>
      <c r="J1" s="166"/>
      <c r="L1" s="168"/>
      <c r="M1" s="169"/>
      <c r="N1" s="88"/>
      <c r="O1" s="88" t="s">
        <v>11</v>
      </c>
      <c r="X1" s="285" t="e">
        <f>IF(U5=1,CONCATENATE(VLOOKUP(U3,W16:AD27,2)),CONCATENATE(VLOOKUP(U3,W2:AG13,2)))</f>
        <v>#N/A</v>
      </c>
      <c r="Y1" s="285" t="e">
        <f>IF(U5=1,CONCATENATE(VLOOKUP(U3,W16:AG27,3)),CONCATENATE(VLOOKUP(U3,W2:AG13,3)))</f>
        <v>#N/A</v>
      </c>
      <c r="Z1" s="285" t="e">
        <f>IF(U5=1,CONCATENATE(VLOOKUP(U3,W16:AG27,4)),CONCATENATE(VLOOKUP(U3,W2:AG13,4)))</f>
        <v>#N/A</v>
      </c>
      <c r="AA1" s="285" t="e">
        <f>IF(U5=1,CONCATENATE(VLOOKUP(U3,W16:AG27,5)),CONCATENATE(VLOOKUP(U3,W2:AG13,5)))</f>
        <v>#N/A</v>
      </c>
      <c r="AB1" s="285" t="e">
        <f>IF(U5=1,CONCATENATE(VLOOKUP(U3,W16:AG27,6)),CONCATENATE(VLOOKUP(U3,W2:AG13,6)))</f>
        <v>#N/A</v>
      </c>
      <c r="AC1" s="285" t="e">
        <f>IF(U5=1,CONCATENATE(VLOOKUP(U3,W16:AG27,7)),CONCATENATE(VLOOKUP(U3,W2:AG13,7)))</f>
        <v>#N/A</v>
      </c>
      <c r="AD1" s="285" t="e">
        <f>IF(U5=1,CONCATENATE(VLOOKUP(U3,W16:AG27,8)),CONCATENATE(VLOOKUP(U3,W2:AG13,8)))</f>
        <v>#N/A</v>
      </c>
      <c r="AE1" s="285" t="e">
        <f>IF(U5=1,CONCATENATE(VLOOKUP(U3,W16:AG27,9)),CONCATENATE(VLOOKUP(U3,W2:AG13,9)))</f>
        <v>#N/A</v>
      </c>
      <c r="AF1" s="285" t="e">
        <f>IF(U5=1,CONCATENATE(VLOOKUP(U3,W16:AG27,10)),CONCATENATE(VLOOKUP(U3,W2:AG13,10)))</f>
        <v>#N/A</v>
      </c>
      <c r="AG1" s="285" t="e">
        <f>IF(U5=1,CONCATENATE(VLOOKUP(U3,W16:AG27,11)),CONCATENATE(VLOOKUP(U3,W2:AG13,11)))</f>
        <v>#N/A</v>
      </c>
    </row>
    <row r="2" spans="1:33" x14ac:dyDescent="0.25">
      <c r="A2" s="170" t="s">
        <v>37</v>
      </c>
      <c r="B2" s="171"/>
      <c r="C2" s="171"/>
      <c r="D2" s="171"/>
      <c r="E2" s="171" t="s">
        <v>300</v>
      </c>
      <c r="F2" s="171"/>
      <c r="G2" s="172"/>
      <c r="H2" s="173"/>
      <c r="I2" s="173"/>
      <c r="J2" s="174"/>
      <c r="K2" s="168"/>
      <c r="L2" s="168"/>
      <c r="M2" s="168"/>
      <c r="N2" s="89"/>
      <c r="O2" s="84"/>
      <c r="U2" s="280"/>
      <c r="V2" s="279"/>
      <c r="W2" s="279" t="s">
        <v>50</v>
      </c>
      <c r="X2" s="273">
        <v>150</v>
      </c>
      <c r="Y2" s="273">
        <v>120</v>
      </c>
      <c r="Z2" s="273">
        <v>100</v>
      </c>
      <c r="AA2" s="273">
        <v>80</v>
      </c>
      <c r="AB2" s="273">
        <v>70</v>
      </c>
      <c r="AC2" s="273">
        <v>60</v>
      </c>
      <c r="AD2" s="273">
        <v>55</v>
      </c>
      <c r="AE2" s="273">
        <v>50</v>
      </c>
      <c r="AF2" s="273">
        <v>45</v>
      </c>
      <c r="AG2" s="273">
        <v>40</v>
      </c>
    </row>
    <row r="3" spans="1:33" x14ac:dyDescent="0.25">
      <c r="A3" s="50" t="s">
        <v>19</v>
      </c>
      <c r="B3" s="50"/>
      <c r="C3" s="50"/>
      <c r="D3" s="50"/>
      <c r="E3" s="50" t="s">
        <v>16</v>
      </c>
      <c r="F3" s="50"/>
      <c r="G3" s="50"/>
      <c r="H3" s="50" t="s">
        <v>24</v>
      </c>
      <c r="I3" s="50"/>
      <c r="J3" s="90"/>
      <c r="K3" s="50"/>
      <c r="L3" s="51" t="s">
        <v>25</v>
      </c>
      <c r="M3" s="50"/>
      <c r="N3" s="241"/>
      <c r="O3" s="240"/>
      <c r="U3" s="279">
        <f>IF(H4="OB","A",IF(H4="IX","W",H4))</f>
        <v>0</v>
      </c>
      <c r="V3" s="279"/>
      <c r="W3" s="279" t="s">
        <v>68</v>
      </c>
      <c r="X3" s="273">
        <v>120</v>
      </c>
      <c r="Y3" s="273">
        <v>90</v>
      </c>
      <c r="Z3" s="273">
        <v>65</v>
      </c>
      <c r="AA3" s="273">
        <v>55</v>
      </c>
      <c r="AB3" s="273">
        <v>50</v>
      </c>
      <c r="AC3" s="273">
        <v>45</v>
      </c>
      <c r="AD3" s="273">
        <v>40</v>
      </c>
      <c r="AE3" s="273">
        <v>35</v>
      </c>
      <c r="AF3" s="273">
        <v>25</v>
      </c>
      <c r="AG3" s="273">
        <v>20</v>
      </c>
    </row>
    <row r="4" spans="1:33" ht="13.8" thickBot="1" x14ac:dyDescent="0.3">
      <c r="A4" s="628">
        <f>Altalanos!$A$10</f>
        <v>45776</v>
      </c>
      <c r="B4" s="628"/>
      <c r="C4" s="628"/>
      <c r="D4" s="175"/>
      <c r="E4" s="176" t="str">
        <f>Altalanos!$C$10</f>
        <v>Jászberény</v>
      </c>
      <c r="F4" s="176"/>
      <c r="G4" s="176"/>
      <c r="H4" s="179"/>
      <c r="I4" s="176"/>
      <c r="J4" s="178"/>
      <c r="K4" s="179"/>
      <c r="L4" s="181" t="str">
        <f>Altalanos!$E$10</f>
        <v>Sági István</v>
      </c>
      <c r="M4" s="179"/>
      <c r="N4" s="242"/>
      <c r="O4" s="243"/>
      <c r="U4" s="279"/>
      <c r="V4" s="279"/>
      <c r="W4" s="279" t="s">
        <v>69</v>
      </c>
      <c r="X4" s="273">
        <v>90</v>
      </c>
      <c r="Y4" s="273">
        <v>60</v>
      </c>
      <c r="Z4" s="273">
        <v>45</v>
      </c>
      <c r="AA4" s="273">
        <v>34</v>
      </c>
      <c r="AB4" s="273">
        <v>27</v>
      </c>
      <c r="AC4" s="273">
        <v>22</v>
      </c>
      <c r="AD4" s="273">
        <v>18</v>
      </c>
      <c r="AE4" s="273">
        <v>15</v>
      </c>
      <c r="AF4" s="273">
        <v>12</v>
      </c>
      <c r="AG4" s="273">
        <v>9</v>
      </c>
    </row>
    <row r="5" spans="1:33" x14ac:dyDescent="0.25">
      <c r="A5" s="33"/>
      <c r="B5" s="33" t="s">
        <v>36</v>
      </c>
      <c r="C5" s="237" t="s">
        <v>48</v>
      </c>
      <c r="D5" s="33" t="s">
        <v>31</v>
      </c>
      <c r="E5" s="33" t="s">
        <v>53</v>
      </c>
      <c r="F5" s="33"/>
      <c r="G5" s="33" t="s">
        <v>23</v>
      </c>
      <c r="H5" s="33"/>
      <c r="I5" s="33" t="s">
        <v>26</v>
      </c>
      <c r="J5" s="33"/>
      <c r="K5" s="266" t="s">
        <v>54</v>
      </c>
      <c r="L5" s="266" t="s">
        <v>55</v>
      </c>
      <c r="M5" s="266" t="s">
        <v>56</v>
      </c>
      <c r="U5" s="279">
        <f>IF(OR(Altalanos!$A$8="F1",Altalanos!$A$8="F2",Altalanos!$A$8="N1",Altalanos!$A$8="N2"),1,2)</f>
        <v>2</v>
      </c>
      <c r="V5" s="279"/>
      <c r="W5" s="279" t="s">
        <v>70</v>
      </c>
      <c r="X5" s="273">
        <v>60</v>
      </c>
      <c r="Y5" s="273">
        <v>40</v>
      </c>
      <c r="Z5" s="273">
        <v>30</v>
      </c>
      <c r="AA5" s="273">
        <v>20</v>
      </c>
      <c r="AB5" s="273">
        <v>18</v>
      </c>
      <c r="AC5" s="273">
        <v>15</v>
      </c>
      <c r="AD5" s="273">
        <v>12</v>
      </c>
      <c r="AE5" s="273">
        <v>10</v>
      </c>
      <c r="AF5" s="273">
        <v>8</v>
      </c>
      <c r="AG5" s="273">
        <v>6</v>
      </c>
    </row>
    <row r="6" spans="1:33" x14ac:dyDescent="0.25">
      <c r="A6" s="215"/>
      <c r="B6" s="215"/>
      <c r="C6" s="265"/>
      <c r="D6" s="215"/>
      <c r="E6" s="215"/>
      <c r="F6" s="215"/>
      <c r="G6" s="215"/>
      <c r="H6" s="215"/>
      <c r="I6" s="215"/>
      <c r="J6" s="215"/>
      <c r="K6" s="215"/>
      <c r="L6" s="215"/>
      <c r="M6" s="215"/>
      <c r="U6" s="279"/>
      <c r="V6" s="279"/>
      <c r="W6" s="279" t="s">
        <v>71</v>
      </c>
      <c r="X6" s="273">
        <v>40</v>
      </c>
      <c r="Y6" s="273">
        <v>25</v>
      </c>
      <c r="Z6" s="273">
        <v>18</v>
      </c>
      <c r="AA6" s="273">
        <v>13</v>
      </c>
      <c r="AB6" s="273">
        <v>10</v>
      </c>
      <c r="AC6" s="273">
        <v>8</v>
      </c>
      <c r="AD6" s="273">
        <v>6</v>
      </c>
      <c r="AE6" s="273">
        <v>5</v>
      </c>
      <c r="AF6" s="273">
        <v>4</v>
      </c>
      <c r="AG6" s="273">
        <v>3</v>
      </c>
    </row>
    <row r="7" spans="1:33" x14ac:dyDescent="0.25">
      <c r="A7" s="244" t="s">
        <v>50</v>
      </c>
      <c r="B7" s="267"/>
      <c r="C7" s="238" t="str">
        <f>IF($B7="","",VLOOKUP($B7,#REF!,5))</f>
        <v/>
      </c>
      <c r="D7" s="238" t="str">
        <f>IF($B7="","",VLOOKUP($B7,#REF!,15))</f>
        <v/>
      </c>
      <c r="E7" s="317" t="s">
        <v>134</v>
      </c>
      <c r="F7" s="239"/>
      <c r="G7" s="234" t="str">
        <f>IF($B7="","",VLOOKUP($B7,#REF!,3))</f>
        <v/>
      </c>
      <c r="H7" s="239"/>
      <c r="I7" s="317" t="s">
        <v>203</v>
      </c>
      <c r="J7" s="215"/>
      <c r="K7" s="286"/>
      <c r="L7" s="281" t="str">
        <f>IF(K7="","",CONCATENATE(VLOOKUP($U$3,$X$1:$AG$1,K7)," pont"))</f>
        <v/>
      </c>
      <c r="M7" s="287"/>
      <c r="U7" s="279"/>
      <c r="V7" s="279"/>
      <c r="W7" s="279" t="s">
        <v>72</v>
      </c>
      <c r="X7" s="273">
        <v>25</v>
      </c>
      <c r="Y7" s="273">
        <v>15</v>
      </c>
      <c r="Z7" s="273">
        <v>13</v>
      </c>
      <c r="AA7" s="273">
        <v>8</v>
      </c>
      <c r="AB7" s="273">
        <v>6</v>
      </c>
      <c r="AC7" s="273">
        <v>4</v>
      </c>
      <c r="AD7" s="273">
        <v>3</v>
      </c>
      <c r="AE7" s="273">
        <v>2</v>
      </c>
      <c r="AF7" s="273">
        <v>1</v>
      </c>
      <c r="AG7" s="273">
        <v>0</v>
      </c>
    </row>
    <row r="8" spans="1:33" x14ac:dyDescent="0.25">
      <c r="A8" s="244"/>
      <c r="B8" s="268"/>
      <c r="C8" s="245"/>
      <c r="D8" s="245"/>
      <c r="E8" s="245"/>
      <c r="F8" s="245"/>
      <c r="G8" s="245"/>
      <c r="H8" s="245"/>
      <c r="I8" s="245"/>
      <c r="J8" s="215"/>
      <c r="K8" s="244"/>
      <c r="L8" s="244"/>
      <c r="M8" s="288"/>
      <c r="U8" s="279"/>
      <c r="V8" s="279"/>
      <c r="W8" s="279" t="s">
        <v>73</v>
      </c>
      <c r="X8" s="273">
        <v>15</v>
      </c>
      <c r="Y8" s="273">
        <v>10</v>
      </c>
      <c r="Z8" s="273">
        <v>7</v>
      </c>
      <c r="AA8" s="273">
        <v>5</v>
      </c>
      <c r="AB8" s="273">
        <v>4</v>
      </c>
      <c r="AC8" s="273">
        <v>3</v>
      </c>
      <c r="AD8" s="273">
        <v>2</v>
      </c>
      <c r="AE8" s="273">
        <v>1</v>
      </c>
      <c r="AF8" s="273">
        <v>0</v>
      </c>
      <c r="AG8" s="273">
        <v>0</v>
      </c>
    </row>
    <row r="9" spans="1:33" x14ac:dyDescent="0.25">
      <c r="A9" s="244" t="s">
        <v>51</v>
      </c>
      <c r="B9" s="267"/>
      <c r="C9" s="238" t="str">
        <f>IF($B9="","",VLOOKUP($B9,#REF!,5))</f>
        <v/>
      </c>
      <c r="D9" s="238" t="str">
        <f>IF($B9="","",VLOOKUP($B9,#REF!,15))</f>
        <v/>
      </c>
      <c r="E9" s="317" t="s">
        <v>258</v>
      </c>
      <c r="F9" s="239"/>
      <c r="G9" s="234" t="str">
        <f>IF($B9="","",VLOOKUP($B9,#REF!,3))</f>
        <v/>
      </c>
      <c r="H9" s="239"/>
      <c r="I9" s="317" t="s">
        <v>231</v>
      </c>
      <c r="J9" s="215"/>
      <c r="K9" s="286"/>
      <c r="L9" s="281" t="str">
        <f>IF(K9="","",CONCATENATE(VLOOKUP($U$3,$X$1:$AG$1,K9)," pont"))</f>
        <v/>
      </c>
      <c r="M9" s="287"/>
      <c r="U9" s="279"/>
      <c r="V9" s="279"/>
      <c r="W9" s="279" t="s">
        <v>74</v>
      </c>
      <c r="X9" s="273">
        <v>10</v>
      </c>
      <c r="Y9" s="273">
        <v>6</v>
      </c>
      <c r="Z9" s="273">
        <v>4</v>
      </c>
      <c r="AA9" s="273">
        <v>2</v>
      </c>
      <c r="AB9" s="273">
        <v>1</v>
      </c>
      <c r="AC9" s="273">
        <v>0</v>
      </c>
      <c r="AD9" s="273">
        <v>0</v>
      </c>
      <c r="AE9" s="273">
        <v>0</v>
      </c>
      <c r="AF9" s="273">
        <v>0</v>
      </c>
      <c r="AG9" s="273">
        <v>0</v>
      </c>
    </row>
    <row r="10" spans="1:33" x14ac:dyDescent="0.25">
      <c r="A10" s="244"/>
      <c r="B10" s="268"/>
      <c r="C10" s="245"/>
      <c r="D10" s="245"/>
      <c r="E10" s="245"/>
      <c r="F10" s="245"/>
      <c r="G10" s="245"/>
      <c r="H10" s="245"/>
      <c r="I10" s="245"/>
      <c r="J10" s="215"/>
      <c r="K10" s="244"/>
      <c r="L10" s="244"/>
      <c r="M10" s="288"/>
      <c r="U10" s="279"/>
      <c r="V10" s="279"/>
      <c r="W10" s="279" t="s">
        <v>75</v>
      </c>
      <c r="X10" s="273">
        <v>6</v>
      </c>
      <c r="Y10" s="273">
        <v>3</v>
      </c>
      <c r="Z10" s="273">
        <v>2</v>
      </c>
      <c r="AA10" s="273">
        <v>1</v>
      </c>
      <c r="AB10" s="273">
        <v>0</v>
      </c>
      <c r="AC10" s="273">
        <v>0</v>
      </c>
      <c r="AD10" s="273">
        <v>0</v>
      </c>
      <c r="AE10" s="273">
        <v>0</v>
      </c>
      <c r="AF10" s="273">
        <v>0</v>
      </c>
      <c r="AG10" s="273">
        <v>0</v>
      </c>
    </row>
    <row r="11" spans="1:33" x14ac:dyDescent="0.25">
      <c r="A11" s="244" t="s">
        <v>52</v>
      </c>
      <c r="B11" s="267"/>
      <c r="C11" s="238" t="str">
        <f>IF($B11="","",VLOOKUP($B11,#REF!,5))</f>
        <v/>
      </c>
      <c r="D11" s="238" t="str">
        <f>IF($B11="","",VLOOKUP($B11,#REF!,15))</f>
        <v/>
      </c>
      <c r="E11" s="317" t="s">
        <v>257</v>
      </c>
      <c r="F11" s="239"/>
      <c r="G11" s="234" t="str">
        <f>IF($B11="","",VLOOKUP($B11,#REF!,3))</f>
        <v/>
      </c>
      <c r="H11" s="239"/>
      <c r="I11" s="317" t="s">
        <v>301</v>
      </c>
      <c r="J11" s="215"/>
      <c r="K11" s="286"/>
      <c r="L11" s="281" t="str">
        <f>IF(K11="","",CONCATENATE(VLOOKUP($U$3,$X$1:$AG$1,K11)," pont"))</f>
        <v/>
      </c>
      <c r="M11" s="287"/>
      <c r="U11" s="279"/>
      <c r="V11" s="279"/>
      <c r="W11" s="279" t="s">
        <v>80</v>
      </c>
      <c r="X11" s="273">
        <v>3</v>
      </c>
      <c r="Y11" s="273">
        <v>2</v>
      </c>
      <c r="Z11" s="273">
        <v>1</v>
      </c>
      <c r="AA11" s="273">
        <v>0</v>
      </c>
      <c r="AB11" s="273">
        <v>0</v>
      </c>
      <c r="AC11" s="273">
        <v>0</v>
      </c>
      <c r="AD11" s="273">
        <v>0</v>
      </c>
      <c r="AE11" s="273">
        <v>0</v>
      </c>
      <c r="AF11" s="273">
        <v>0</v>
      </c>
      <c r="AG11" s="273">
        <v>0</v>
      </c>
    </row>
    <row r="12" spans="1:33" x14ac:dyDescent="0.25">
      <c r="A12" s="215"/>
      <c r="B12" s="215"/>
      <c r="C12" s="215"/>
      <c r="D12" s="215"/>
      <c r="E12" s="215"/>
      <c r="F12" s="215"/>
      <c r="G12" s="215"/>
      <c r="H12" s="215"/>
      <c r="I12" s="215"/>
      <c r="J12" s="215"/>
      <c r="K12" s="215"/>
      <c r="L12" s="215"/>
      <c r="M12" s="215"/>
      <c r="U12" s="279"/>
      <c r="V12" s="279"/>
      <c r="W12" s="279" t="s">
        <v>76</v>
      </c>
      <c r="X12" s="284">
        <v>0</v>
      </c>
      <c r="Y12" s="284">
        <v>0</v>
      </c>
      <c r="Z12" s="284">
        <v>0</v>
      </c>
      <c r="AA12" s="284">
        <v>0</v>
      </c>
      <c r="AB12" s="284">
        <v>0</v>
      </c>
      <c r="AC12" s="284">
        <v>0</v>
      </c>
      <c r="AD12" s="284">
        <v>0</v>
      </c>
      <c r="AE12" s="284">
        <v>0</v>
      </c>
      <c r="AF12" s="284">
        <v>0</v>
      </c>
      <c r="AG12" s="284">
        <v>0</v>
      </c>
    </row>
    <row r="13" spans="1:33" x14ac:dyDescent="0.25">
      <c r="A13" s="215"/>
      <c r="B13" s="215"/>
      <c r="C13" s="215"/>
      <c r="D13" s="215"/>
      <c r="E13" s="215"/>
      <c r="F13" s="215"/>
      <c r="G13" s="215"/>
      <c r="H13" s="215"/>
      <c r="I13" s="215"/>
      <c r="J13" s="215"/>
      <c r="K13" s="215"/>
      <c r="L13" s="215"/>
      <c r="M13" s="215"/>
      <c r="U13" s="279"/>
      <c r="V13" s="279"/>
      <c r="W13" s="279" t="s">
        <v>77</v>
      </c>
      <c r="X13" s="284">
        <v>0</v>
      </c>
      <c r="Y13" s="284">
        <v>0</v>
      </c>
      <c r="Z13" s="284">
        <v>0</v>
      </c>
      <c r="AA13" s="284">
        <v>0</v>
      </c>
      <c r="AB13" s="284">
        <v>0</v>
      </c>
      <c r="AC13" s="284">
        <v>0</v>
      </c>
      <c r="AD13" s="284">
        <v>0</v>
      </c>
      <c r="AE13" s="284">
        <v>0</v>
      </c>
      <c r="AF13" s="284">
        <v>0</v>
      </c>
      <c r="AG13" s="284">
        <v>0</v>
      </c>
    </row>
    <row r="14" spans="1:33" x14ac:dyDescent="0.25">
      <c r="A14" s="215"/>
      <c r="B14" s="215"/>
      <c r="C14" s="215"/>
      <c r="D14" s="215"/>
      <c r="E14" s="215"/>
      <c r="F14" s="215"/>
      <c r="G14" s="215"/>
      <c r="H14" s="215"/>
      <c r="I14" s="215"/>
      <c r="J14" s="215"/>
      <c r="K14" s="215"/>
      <c r="L14" s="215"/>
      <c r="M14" s="215"/>
      <c r="U14" s="279"/>
      <c r="V14" s="279"/>
      <c r="W14" s="279"/>
      <c r="X14" s="279"/>
      <c r="Y14" s="279"/>
      <c r="Z14" s="279"/>
      <c r="AA14" s="279"/>
      <c r="AB14" s="279"/>
      <c r="AC14" s="279"/>
      <c r="AD14" s="279"/>
      <c r="AE14" s="279"/>
      <c r="AF14" s="279"/>
      <c r="AG14" s="279"/>
    </row>
    <row r="15" spans="1:33" x14ac:dyDescent="0.25">
      <c r="A15" s="215"/>
      <c r="B15" s="215"/>
      <c r="C15" s="215"/>
      <c r="D15" s="215"/>
      <c r="E15" s="215"/>
      <c r="F15" s="215"/>
      <c r="G15" s="215"/>
      <c r="H15" s="215"/>
      <c r="I15" s="215"/>
      <c r="J15" s="215"/>
      <c r="K15" s="215"/>
      <c r="L15" s="215"/>
      <c r="M15" s="215"/>
      <c r="U15" s="279"/>
      <c r="V15" s="279"/>
      <c r="W15" s="279"/>
      <c r="X15" s="279"/>
      <c r="Y15" s="279"/>
      <c r="Z15" s="279"/>
      <c r="AA15" s="279"/>
      <c r="AB15" s="279"/>
      <c r="AC15" s="279"/>
      <c r="AD15" s="279"/>
      <c r="AE15" s="279"/>
      <c r="AF15" s="279"/>
      <c r="AG15" s="279"/>
    </row>
    <row r="16" spans="1:33" x14ac:dyDescent="0.25">
      <c r="A16" s="215"/>
      <c r="B16" s="215"/>
      <c r="C16" s="215"/>
      <c r="D16" s="215"/>
      <c r="E16" s="215"/>
      <c r="F16" s="215"/>
      <c r="G16" s="215"/>
      <c r="H16" s="215"/>
      <c r="I16" s="215"/>
      <c r="J16" s="215"/>
      <c r="K16" s="215"/>
      <c r="L16" s="215"/>
      <c r="M16" s="215"/>
      <c r="U16" s="279"/>
      <c r="V16" s="279"/>
      <c r="W16" s="279" t="s">
        <v>50</v>
      </c>
      <c r="X16" s="279">
        <v>300</v>
      </c>
      <c r="Y16" s="279">
        <v>250</v>
      </c>
      <c r="Z16" s="279">
        <v>220</v>
      </c>
      <c r="AA16" s="279">
        <v>180</v>
      </c>
      <c r="AB16" s="279">
        <v>160</v>
      </c>
      <c r="AC16" s="279">
        <v>150</v>
      </c>
      <c r="AD16" s="279">
        <v>140</v>
      </c>
      <c r="AE16" s="279">
        <v>130</v>
      </c>
      <c r="AF16" s="279">
        <v>120</v>
      </c>
      <c r="AG16" s="279">
        <v>110</v>
      </c>
    </row>
    <row r="17" spans="1:33" x14ac:dyDescent="0.25">
      <c r="A17" s="215"/>
      <c r="B17" s="215"/>
      <c r="C17" s="215"/>
      <c r="D17" s="215"/>
      <c r="E17" s="215"/>
      <c r="F17" s="215"/>
      <c r="G17" s="215"/>
      <c r="H17" s="215"/>
      <c r="I17" s="215"/>
      <c r="J17" s="215"/>
      <c r="K17" s="215"/>
      <c r="L17" s="215"/>
      <c r="M17" s="215"/>
      <c r="U17" s="279"/>
      <c r="V17" s="279"/>
      <c r="W17" s="279" t="s">
        <v>68</v>
      </c>
      <c r="X17" s="279">
        <v>250</v>
      </c>
      <c r="Y17" s="279">
        <v>200</v>
      </c>
      <c r="Z17" s="279">
        <v>160</v>
      </c>
      <c r="AA17" s="279">
        <v>140</v>
      </c>
      <c r="AB17" s="279">
        <v>120</v>
      </c>
      <c r="AC17" s="279">
        <v>110</v>
      </c>
      <c r="AD17" s="279">
        <v>100</v>
      </c>
      <c r="AE17" s="279">
        <v>90</v>
      </c>
      <c r="AF17" s="279">
        <v>80</v>
      </c>
      <c r="AG17" s="279">
        <v>70</v>
      </c>
    </row>
    <row r="18" spans="1:33" ht="18.75" customHeight="1" x14ac:dyDescent="0.25">
      <c r="A18" s="215"/>
      <c r="B18" s="631"/>
      <c r="C18" s="631"/>
      <c r="D18" s="632" t="str">
        <f>E7</f>
        <v>Csató Eszter</v>
      </c>
      <c r="E18" s="632"/>
      <c r="F18" s="632" t="str">
        <f>E9</f>
        <v>Tyukodi Szonja</v>
      </c>
      <c r="G18" s="632"/>
      <c r="H18" s="632" t="str">
        <f>E11</f>
        <v>Kerekes Leonóra</v>
      </c>
      <c r="I18" s="632"/>
      <c r="J18" s="215"/>
      <c r="K18" s="215"/>
      <c r="L18" s="215"/>
      <c r="M18" s="215"/>
      <c r="U18" s="279"/>
      <c r="V18" s="279"/>
      <c r="W18" s="279" t="s">
        <v>69</v>
      </c>
      <c r="X18" s="279">
        <v>200</v>
      </c>
      <c r="Y18" s="279">
        <v>150</v>
      </c>
      <c r="Z18" s="279">
        <v>130</v>
      </c>
      <c r="AA18" s="279">
        <v>110</v>
      </c>
      <c r="AB18" s="279">
        <v>95</v>
      </c>
      <c r="AC18" s="279">
        <v>80</v>
      </c>
      <c r="AD18" s="279">
        <v>70</v>
      </c>
      <c r="AE18" s="279">
        <v>60</v>
      </c>
      <c r="AF18" s="279">
        <v>55</v>
      </c>
      <c r="AG18" s="279">
        <v>50</v>
      </c>
    </row>
    <row r="19" spans="1:33" ht="18.75" customHeight="1" x14ac:dyDescent="0.25">
      <c r="A19" s="271" t="s">
        <v>50</v>
      </c>
      <c r="B19" s="633" t="str">
        <f>E7</f>
        <v>Csató Eszter</v>
      </c>
      <c r="C19" s="633"/>
      <c r="D19" s="634"/>
      <c r="E19" s="634"/>
      <c r="F19" s="635"/>
      <c r="G19" s="635"/>
      <c r="H19" s="635"/>
      <c r="I19" s="635"/>
      <c r="J19" s="215"/>
      <c r="K19" s="215"/>
      <c r="L19" s="215"/>
      <c r="M19" s="215"/>
      <c r="U19" s="279"/>
      <c r="V19" s="279"/>
      <c r="W19" s="279" t="s">
        <v>70</v>
      </c>
      <c r="X19" s="279">
        <v>150</v>
      </c>
      <c r="Y19" s="279">
        <v>120</v>
      </c>
      <c r="Z19" s="279">
        <v>100</v>
      </c>
      <c r="AA19" s="279">
        <v>80</v>
      </c>
      <c r="AB19" s="279">
        <v>70</v>
      </c>
      <c r="AC19" s="279">
        <v>60</v>
      </c>
      <c r="AD19" s="279">
        <v>55</v>
      </c>
      <c r="AE19" s="279">
        <v>50</v>
      </c>
      <c r="AF19" s="279">
        <v>45</v>
      </c>
      <c r="AG19" s="279">
        <v>40</v>
      </c>
    </row>
    <row r="20" spans="1:33" ht="18.75" customHeight="1" x14ac:dyDescent="0.25">
      <c r="A20" s="271" t="s">
        <v>51</v>
      </c>
      <c r="B20" s="633" t="str">
        <f>E9</f>
        <v>Tyukodi Szonja</v>
      </c>
      <c r="C20" s="633"/>
      <c r="D20" s="635"/>
      <c r="E20" s="635"/>
      <c r="F20" s="634"/>
      <c r="G20" s="634"/>
      <c r="H20" s="635"/>
      <c r="I20" s="635"/>
      <c r="J20" s="215"/>
      <c r="K20" s="215"/>
      <c r="L20" s="215"/>
      <c r="M20" s="215"/>
      <c r="U20" s="279"/>
      <c r="V20" s="279"/>
      <c r="W20" s="279" t="s">
        <v>71</v>
      </c>
      <c r="X20" s="279">
        <v>120</v>
      </c>
      <c r="Y20" s="279">
        <v>90</v>
      </c>
      <c r="Z20" s="279">
        <v>65</v>
      </c>
      <c r="AA20" s="279">
        <v>55</v>
      </c>
      <c r="AB20" s="279">
        <v>50</v>
      </c>
      <c r="AC20" s="279">
        <v>45</v>
      </c>
      <c r="AD20" s="279">
        <v>40</v>
      </c>
      <c r="AE20" s="279">
        <v>35</v>
      </c>
      <c r="AF20" s="279">
        <v>25</v>
      </c>
      <c r="AG20" s="279">
        <v>20</v>
      </c>
    </row>
    <row r="21" spans="1:33" ht="18.75" customHeight="1" x14ac:dyDescent="0.25">
      <c r="A21" s="271" t="s">
        <v>52</v>
      </c>
      <c r="B21" s="633" t="str">
        <f>E11</f>
        <v>Kerekes Leonóra</v>
      </c>
      <c r="C21" s="633"/>
      <c r="D21" s="635"/>
      <c r="E21" s="635"/>
      <c r="F21" s="635"/>
      <c r="G21" s="635"/>
      <c r="H21" s="634"/>
      <c r="I21" s="634"/>
      <c r="J21" s="215"/>
      <c r="K21" s="215"/>
      <c r="L21" s="215"/>
      <c r="M21" s="215"/>
      <c r="U21" s="279"/>
      <c r="V21" s="279"/>
      <c r="W21" s="279" t="s">
        <v>72</v>
      </c>
      <c r="X21" s="279">
        <v>90</v>
      </c>
      <c r="Y21" s="279">
        <v>60</v>
      </c>
      <c r="Z21" s="279">
        <v>45</v>
      </c>
      <c r="AA21" s="279">
        <v>34</v>
      </c>
      <c r="AB21" s="279">
        <v>27</v>
      </c>
      <c r="AC21" s="279">
        <v>22</v>
      </c>
      <c r="AD21" s="279">
        <v>18</v>
      </c>
      <c r="AE21" s="279">
        <v>15</v>
      </c>
      <c r="AF21" s="279">
        <v>12</v>
      </c>
      <c r="AG21" s="279">
        <v>9</v>
      </c>
    </row>
    <row r="22" spans="1:33" x14ac:dyDescent="0.25">
      <c r="A22" s="215"/>
      <c r="B22" s="215"/>
      <c r="C22" s="215"/>
      <c r="D22" s="215"/>
      <c r="E22" s="215"/>
      <c r="F22" s="215"/>
      <c r="G22" s="215"/>
      <c r="H22" s="215"/>
      <c r="I22" s="215"/>
      <c r="J22" s="215"/>
      <c r="K22" s="215"/>
      <c r="L22" s="215"/>
      <c r="M22" s="215"/>
      <c r="U22" s="279"/>
      <c r="V22" s="279"/>
      <c r="W22" s="279" t="s">
        <v>73</v>
      </c>
      <c r="X22" s="279">
        <v>60</v>
      </c>
      <c r="Y22" s="279">
        <v>40</v>
      </c>
      <c r="Z22" s="279">
        <v>30</v>
      </c>
      <c r="AA22" s="279">
        <v>20</v>
      </c>
      <c r="AB22" s="279">
        <v>18</v>
      </c>
      <c r="AC22" s="279">
        <v>15</v>
      </c>
      <c r="AD22" s="279">
        <v>12</v>
      </c>
      <c r="AE22" s="279">
        <v>10</v>
      </c>
      <c r="AF22" s="279">
        <v>8</v>
      </c>
      <c r="AG22" s="279">
        <v>6</v>
      </c>
    </row>
    <row r="23" spans="1:33" x14ac:dyDescent="0.25">
      <c r="A23" s="215"/>
      <c r="B23" s="215"/>
      <c r="C23" s="215"/>
      <c r="D23" s="215"/>
      <c r="E23" s="215"/>
      <c r="F23" s="215"/>
      <c r="G23" s="215"/>
      <c r="H23" s="215"/>
      <c r="I23" s="215"/>
      <c r="J23" s="215"/>
      <c r="K23" s="215"/>
      <c r="L23" s="215"/>
      <c r="M23" s="215"/>
      <c r="U23" s="279"/>
      <c r="V23" s="279"/>
      <c r="W23" s="279" t="s">
        <v>74</v>
      </c>
      <c r="X23" s="279">
        <v>40</v>
      </c>
      <c r="Y23" s="279">
        <v>25</v>
      </c>
      <c r="Z23" s="279">
        <v>18</v>
      </c>
      <c r="AA23" s="279">
        <v>13</v>
      </c>
      <c r="AB23" s="279">
        <v>8</v>
      </c>
      <c r="AC23" s="279">
        <v>7</v>
      </c>
      <c r="AD23" s="279">
        <v>6</v>
      </c>
      <c r="AE23" s="279">
        <v>5</v>
      </c>
      <c r="AF23" s="279">
        <v>4</v>
      </c>
      <c r="AG23" s="279">
        <v>3</v>
      </c>
    </row>
    <row r="24" spans="1:33" x14ac:dyDescent="0.25">
      <c r="A24" s="215"/>
      <c r="B24" s="215"/>
      <c r="C24" s="272" t="s">
        <v>59</v>
      </c>
      <c r="D24" s="273" t="s">
        <v>65</v>
      </c>
      <c r="E24" s="215"/>
      <c r="F24" s="215"/>
      <c r="G24" s="215"/>
      <c r="H24" s="215"/>
      <c r="I24" s="215"/>
      <c r="J24" s="215"/>
      <c r="K24" s="215"/>
      <c r="L24" s="215"/>
      <c r="M24" s="215"/>
      <c r="U24" s="279"/>
      <c r="V24" s="279"/>
      <c r="W24" s="279" t="s">
        <v>75</v>
      </c>
      <c r="X24" s="279">
        <v>25</v>
      </c>
      <c r="Y24" s="279">
        <v>15</v>
      </c>
      <c r="Z24" s="279">
        <v>13</v>
      </c>
      <c r="AA24" s="279">
        <v>7</v>
      </c>
      <c r="AB24" s="279">
        <v>6</v>
      </c>
      <c r="AC24" s="279">
        <v>5</v>
      </c>
      <c r="AD24" s="279">
        <v>4</v>
      </c>
      <c r="AE24" s="279">
        <v>3</v>
      </c>
      <c r="AF24" s="279">
        <v>2</v>
      </c>
      <c r="AG24" s="279">
        <v>1</v>
      </c>
    </row>
    <row r="25" spans="1:33" x14ac:dyDescent="0.25">
      <c r="A25" s="215"/>
      <c r="B25" s="215"/>
      <c r="C25" s="274" t="s">
        <v>66</v>
      </c>
      <c r="D25" s="275" t="s">
        <v>61</v>
      </c>
      <c r="E25" s="215"/>
      <c r="F25" s="215"/>
      <c r="G25" s="215"/>
      <c r="H25" s="215"/>
      <c r="I25" s="215"/>
      <c r="J25" s="215"/>
      <c r="K25" s="215"/>
      <c r="L25" s="215"/>
      <c r="M25" s="215"/>
      <c r="U25" s="279"/>
      <c r="V25" s="279"/>
      <c r="W25" s="279" t="s">
        <v>80</v>
      </c>
      <c r="X25" s="279">
        <v>15</v>
      </c>
      <c r="Y25" s="279">
        <v>10</v>
      </c>
      <c r="Z25" s="279">
        <v>8</v>
      </c>
      <c r="AA25" s="279">
        <v>4</v>
      </c>
      <c r="AB25" s="279">
        <v>3</v>
      </c>
      <c r="AC25" s="279">
        <v>2</v>
      </c>
      <c r="AD25" s="279">
        <v>1</v>
      </c>
      <c r="AE25" s="279">
        <v>0</v>
      </c>
      <c r="AF25" s="279">
        <v>0</v>
      </c>
      <c r="AG25" s="279">
        <v>0</v>
      </c>
    </row>
    <row r="26" spans="1:33" x14ac:dyDescent="0.25">
      <c r="A26" s="215"/>
      <c r="B26" s="215"/>
      <c r="C26" s="276" t="s">
        <v>67</v>
      </c>
      <c r="D26" s="277" t="s">
        <v>63</v>
      </c>
      <c r="E26" s="215"/>
      <c r="F26" s="215"/>
      <c r="G26" s="215"/>
      <c r="H26" s="215"/>
      <c r="I26" s="215"/>
      <c r="J26" s="215"/>
      <c r="K26" s="215"/>
      <c r="L26" s="215"/>
      <c r="M26" s="215"/>
      <c r="U26" s="279"/>
      <c r="V26" s="279"/>
      <c r="W26" s="279" t="s">
        <v>76</v>
      </c>
      <c r="X26" s="279">
        <v>10</v>
      </c>
      <c r="Y26" s="279">
        <v>6</v>
      </c>
      <c r="Z26" s="279">
        <v>4</v>
      </c>
      <c r="AA26" s="279">
        <v>2</v>
      </c>
      <c r="AB26" s="279">
        <v>1</v>
      </c>
      <c r="AC26" s="279">
        <v>0</v>
      </c>
      <c r="AD26" s="279">
        <v>0</v>
      </c>
      <c r="AE26" s="279">
        <v>0</v>
      </c>
      <c r="AF26" s="279">
        <v>0</v>
      </c>
      <c r="AG26" s="279">
        <v>0</v>
      </c>
    </row>
    <row r="27" spans="1:33" x14ac:dyDescent="0.25">
      <c r="A27" s="215"/>
      <c r="B27" s="215"/>
      <c r="C27" s="215"/>
      <c r="D27" s="215"/>
      <c r="E27" s="215"/>
      <c r="F27" s="215"/>
      <c r="G27" s="215"/>
      <c r="H27" s="215"/>
      <c r="I27" s="215"/>
      <c r="J27" s="215"/>
      <c r="K27" s="215"/>
      <c r="L27" s="215"/>
      <c r="M27" s="215"/>
      <c r="U27" s="279"/>
      <c r="V27" s="279"/>
      <c r="W27" s="279" t="s">
        <v>77</v>
      </c>
      <c r="X27" s="279">
        <v>3</v>
      </c>
      <c r="Y27" s="279">
        <v>2</v>
      </c>
      <c r="Z27" s="279">
        <v>1</v>
      </c>
      <c r="AA27" s="279">
        <v>0</v>
      </c>
      <c r="AB27" s="279">
        <v>0</v>
      </c>
      <c r="AC27" s="279">
        <v>0</v>
      </c>
      <c r="AD27" s="279">
        <v>0</v>
      </c>
      <c r="AE27" s="279">
        <v>0</v>
      </c>
      <c r="AF27" s="279">
        <v>0</v>
      </c>
      <c r="AG27" s="279">
        <v>0</v>
      </c>
    </row>
    <row r="28" spans="1:33" x14ac:dyDescent="0.25">
      <c r="A28" s="215"/>
      <c r="B28" s="215"/>
      <c r="C28" s="215"/>
      <c r="D28" s="215"/>
      <c r="E28" s="215"/>
      <c r="F28" s="215"/>
      <c r="G28" s="215"/>
      <c r="H28" s="215"/>
      <c r="I28" s="215"/>
      <c r="J28" s="215"/>
      <c r="K28" s="215"/>
      <c r="L28" s="215"/>
      <c r="M28" s="215"/>
    </row>
    <row r="29" spans="1:33" x14ac:dyDescent="0.25">
      <c r="A29" s="215"/>
      <c r="B29" s="215"/>
      <c r="C29" s="215"/>
      <c r="D29" s="215"/>
      <c r="E29" s="215"/>
      <c r="F29" s="215"/>
      <c r="G29" s="215"/>
      <c r="H29" s="215"/>
      <c r="I29" s="215"/>
      <c r="J29" s="215"/>
      <c r="K29" s="215"/>
      <c r="L29" s="215"/>
      <c r="M29" s="215"/>
    </row>
    <row r="30" spans="1:33" x14ac:dyDescent="0.25">
      <c r="A30" s="215"/>
      <c r="B30" s="215"/>
      <c r="C30" s="215"/>
      <c r="D30" s="215"/>
      <c r="E30" s="215"/>
      <c r="F30" s="215"/>
      <c r="G30" s="215"/>
      <c r="H30" s="215"/>
      <c r="I30" s="215"/>
      <c r="J30" s="215"/>
      <c r="K30" s="215"/>
      <c r="L30" s="215"/>
      <c r="M30" s="215"/>
    </row>
    <row r="31" spans="1:33" x14ac:dyDescent="0.25">
      <c r="A31" s="215"/>
      <c r="B31" s="215"/>
      <c r="C31" s="215"/>
      <c r="D31" s="215"/>
      <c r="E31" s="215"/>
      <c r="F31" s="215"/>
      <c r="G31" s="215"/>
      <c r="H31" s="215"/>
      <c r="I31" s="215"/>
      <c r="J31" s="215"/>
      <c r="K31" s="215"/>
      <c r="L31" s="215"/>
      <c r="M31" s="215"/>
    </row>
    <row r="32" spans="1:33" x14ac:dyDescent="0.25">
      <c r="A32" s="215"/>
      <c r="B32" s="215"/>
      <c r="C32" s="215"/>
      <c r="D32" s="215"/>
      <c r="E32" s="215"/>
      <c r="F32" s="215"/>
      <c r="G32" s="215"/>
      <c r="H32" s="215"/>
      <c r="I32" s="215"/>
      <c r="J32" s="215"/>
      <c r="K32" s="215"/>
      <c r="L32" s="193"/>
      <c r="M32" s="193"/>
    </row>
    <row r="33" spans="1:14" x14ac:dyDescent="0.25">
      <c r="A33" s="111" t="s">
        <v>31</v>
      </c>
      <c r="B33" s="112"/>
      <c r="C33" s="158"/>
      <c r="D33" s="248" t="s">
        <v>2</v>
      </c>
      <c r="E33" s="249" t="s">
        <v>33</v>
      </c>
      <c r="F33" s="263"/>
      <c r="G33" s="248" t="s">
        <v>2</v>
      </c>
      <c r="H33" s="249" t="s">
        <v>40</v>
      </c>
      <c r="I33" s="135"/>
      <c r="J33" s="249" t="s">
        <v>41</v>
      </c>
      <c r="K33" s="134" t="s">
        <v>42</v>
      </c>
      <c r="L33" s="33"/>
      <c r="M33" s="301"/>
      <c r="N33" s="300"/>
    </row>
    <row r="34" spans="1:14" x14ac:dyDescent="0.25">
      <c r="A34" s="226" t="s">
        <v>32</v>
      </c>
      <c r="B34" s="227"/>
      <c r="C34" s="229"/>
      <c r="D34" s="250"/>
      <c r="E34" s="636"/>
      <c r="F34" s="636"/>
      <c r="G34" s="257" t="s">
        <v>3</v>
      </c>
      <c r="H34" s="227"/>
      <c r="I34" s="251"/>
      <c r="J34" s="258"/>
      <c r="K34" s="221" t="s">
        <v>34</v>
      </c>
      <c r="L34" s="264"/>
      <c r="M34" s="254"/>
    </row>
    <row r="35" spans="1:14" x14ac:dyDescent="0.25">
      <c r="A35" s="230" t="s">
        <v>39</v>
      </c>
      <c r="B35" s="133"/>
      <c r="C35" s="232"/>
      <c r="D35" s="253"/>
      <c r="E35" s="637"/>
      <c r="F35" s="637"/>
      <c r="G35" s="259" t="s">
        <v>4</v>
      </c>
      <c r="H35" s="80"/>
      <c r="I35" s="219"/>
      <c r="J35" s="81"/>
      <c r="K35" s="261"/>
      <c r="L35" s="193"/>
      <c r="M35" s="256"/>
    </row>
    <row r="36" spans="1:14" x14ac:dyDescent="0.25">
      <c r="A36" s="148"/>
      <c r="B36" s="149"/>
      <c r="C36" s="150"/>
      <c r="D36" s="253"/>
      <c r="E36" s="82"/>
      <c r="F36" s="215"/>
      <c r="G36" s="259" t="s">
        <v>5</v>
      </c>
      <c r="H36" s="80"/>
      <c r="I36" s="219"/>
      <c r="J36" s="81"/>
      <c r="K36" s="221" t="s">
        <v>35</v>
      </c>
      <c r="L36" s="264"/>
      <c r="M36" s="252"/>
    </row>
    <row r="37" spans="1:14" x14ac:dyDescent="0.25">
      <c r="A37" s="124"/>
      <c r="B37" s="91"/>
      <c r="C37" s="125"/>
      <c r="D37" s="253"/>
      <c r="E37" s="82"/>
      <c r="F37" s="215"/>
      <c r="G37" s="259" t="s">
        <v>6</v>
      </c>
      <c r="H37" s="80"/>
      <c r="I37" s="219"/>
      <c r="J37" s="81"/>
      <c r="K37" s="262"/>
      <c r="L37" s="215"/>
      <c r="M37" s="254"/>
    </row>
    <row r="38" spans="1:14" x14ac:dyDescent="0.25">
      <c r="A38" s="137"/>
      <c r="B38" s="151"/>
      <c r="C38" s="157"/>
      <c r="D38" s="253"/>
      <c r="E38" s="82"/>
      <c r="F38" s="215"/>
      <c r="G38" s="259" t="s">
        <v>7</v>
      </c>
      <c r="H38" s="80"/>
      <c r="I38" s="219"/>
      <c r="J38" s="81"/>
      <c r="K38" s="230"/>
      <c r="L38" s="193"/>
      <c r="M38" s="256"/>
    </row>
    <row r="39" spans="1:14" x14ac:dyDescent="0.25">
      <c r="A39" s="138"/>
      <c r="B39" s="22"/>
      <c r="C39" s="125"/>
      <c r="D39" s="253"/>
      <c r="E39" s="82"/>
      <c r="F39" s="215"/>
      <c r="G39" s="259" t="s">
        <v>8</v>
      </c>
      <c r="H39" s="80"/>
      <c r="I39" s="219"/>
      <c r="J39" s="81"/>
      <c r="K39" s="221" t="s">
        <v>27</v>
      </c>
      <c r="L39" s="264"/>
      <c r="M39" s="252"/>
    </row>
    <row r="40" spans="1:14" x14ac:dyDescent="0.25">
      <c r="A40" s="138"/>
      <c r="B40" s="22"/>
      <c r="C40" s="146"/>
      <c r="D40" s="253"/>
      <c r="E40" s="82"/>
      <c r="F40" s="215"/>
      <c r="G40" s="259" t="s">
        <v>9</v>
      </c>
      <c r="H40" s="80"/>
      <c r="I40" s="219"/>
      <c r="J40" s="81"/>
      <c r="K40" s="262"/>
      <c r="L40" s="215"/>
      <c r="M40" s="254"/>
    </row>
    <row r="41" spans="1:14" x14ac:dyDescent="0.25">
      <c r="A41" s="139"/>
      <c r="B41" s="136"/>
      <c r="C41" s="147"/>
      <c r="D41" s="255"/>
      <c r="E41" s="126"/>
      <c r="F41" s="193"/>
      <c r="G41" s="260" t="s">
        <v>10</v>
      </c>
      <c r="H41" s="133"/>
      <c r="I41" s="223"/>
      <c r="J41" s="128"/>
      <c r="K41" s="230" t="str">
        <f>L4</f>
        <v>Sági István</v>
      </c>
      <c r="L41" s="193"/>
      <c r="M41" s="256"/>
    </row>
  </sheetData>
  <mergeCells count="20">
    <mergeCell ref="E35:F35"/>
    <mergeCell ref="B19:C19"/>
    <mergeCell ref="D19:E19"/>
    <mergeCell ref="F19:G19"/>
    <mergeCell ref="H19:I19"/>
    <mergeCell ref="B20:C20"/>
    <mergeCell ref="D20:E20"/>
    <mergeCell ref="F20:G20"/>
    <mergeCell ref="H20:I20"/>
    <mergeCell ref="B21:C21"/>
    <mergeCell ref="D21:E21"/>
    <mergeCell ref="F21:G21"/>
    <mergeCell ref="H21:I21"/>
    <mergeCell ref="E34:F34"/>
    <mergeCell ref="H18:I18"/>
    <mergeCell ref="A1:F1"/>
    <mergeCell ref="A4:C4"/>
    <mergeCell ref="B18:C18"/>
    <mergeCell ref="D18:E18"/>
    <mergeCell ref="F18:G18"/>
  </mergeCells>
  <conditionalFormatting sqref="E7 E9 E11">
    <cfRule type="cellIs" dxfId="144" priority="1" stopIfTrue="1" operator="equal">
      <formula>"Bye"</formula>
    </cfRule>
  </conditionalFormatting>
  <printOptions horizontalCentered="1" verticalCentered="1"/>
  <pageMargins left="0" right="0" top="0.98425196850393704" bottom="0.98425196850393704" header="0.51181102362204722" footer="0.51181102362204722"/>
  <pageSetup paperSize="9" scale="90" orientation="portrait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22</vt:i4>
      </vt:variant>
      <vt:variant>
        <vt:lpstr>Névvel ellátott tartományok</vt:lpstr>
      </vt:variant>
      <vt:variant>
        <vt:i4>19</vt:i4>
      </vt:variant>
    </vt:vector>
  </HeadingPairs>
  <TitlesOfParts>
    <vt:vector size="41" baseType="lpstr">
      <vt:lpstr>Altalanos</vt:lpstr>
      <vt:lpstr>Birók</vt:lpstr>
      <vt:lpstr>Nevezések</vt:lpstr>
      <vt:lpstr>Játékrend</vt:lpstr>
      <vt:lpstr>I.F.B-D-4</vt:lpstr>
      <vt:lpstr>I.L.B-D-3</vt:lpstr>
      <vt:lpstr>III.F.B-D-9</vt:lpstr>
      <vt:lpstr>III.L.B-1.cs.</vt:lpstr>
      <vt:lpstr>III.L.B-2.cs.</vt:lpstr>
      <vt:lpstr>III.L.B-D-2</vt:lpstr>
      <vt:lpstr>IV.F.B-D-8</vt:lpstr>
      <vt:lpstr>V.F.B-D-11</vt:lpstr>
      <vt:lpstr>V.L.B-D-10</vt:lpstr>
      <vt:lpstr>VI.F.B-D-4</vt:lpstr>
      <vt:lpstr>VI.L.B-D-4</vt:lpstr>
      <vt:lpstr>VII.F.B-D-7</vt:lpstr>
      <vt:lpstr>VII.L.B-1.cs.</vt:lpstr>
      <vt:lpstr>VII.L.B-2.cs.</vt:lpstr>
      <vt:lpstr>VII.L.B-D-2</vt:lpstr>
      <vt:lpstr>VIII.F.B-1.cs.</vt:lpstr>
      <vt:lpstr>VIII.F.B-2.cs.</vt:lpstr>
      <vt:lpstr>VIII.F.B-D-2</vt:lpstr>
      <vt:lpstr>Birók!Nyomtatási_terület</vt:lpstr>
      <vt:lpstr>'I.F.B-D-4'!Nyomtatási_terület</vt:lpstr>
      <vt:lpstr>'I.L.B-D-3'!Nyomtatási_terület</vt:lpstr>
      <vt:lpstr>'III.F.B-D-9'!Nyomtatási_terület</vt:lpstr>
      <vt:lpstr>'III.L.B-1.cs.'!Nyomtatási_terület</vt:lpstr>
      <vt:lpstr>'III.L.B-2.cs.'!Nyomtatási_terület</vt:lpstr>
      <vt:lpstr>'III.L.B-D-2'!Nyomtatási_terület</vt:lpstr>
      <vt:lpstr>'IV.F.B-D-8'!Nyomtatási_terület</vt:lpstr>
      <vt:lpstr>'V.F.B-D-11'!Nyomtatási_terület</vt:lpstr>
      <vt:lpstr>'V.L.B-D-10'!Nyomtatási_terület</vt:lpstr>
      <vt:lpstr>'VI.F.B-D-4'!Nyomtatási_terület</vt:lpstr>
      <vt:lpstr>'VI.L.B-D-4'!Nyomtatási_terület</vt:lpstr>
      <vt:lpstr>'VII.F.B-D-7'!Nyomtatási_terület</vt:lpstr>
      <vt:lpstr>'VII.L.B-1.cs.'!Nyomtatási_terület</vt:lpstr>
      <vt:lpstr>'VII.L.B-2.cs.'!Nyomtatási_terület</vt:lpstr>
      <vt:lpstr>'VII.L.B-D-2'!Nyomtatási_terület</vt:lpstr>
      <vt:lpstr>'VIII.F.B-1.cs.'!Nyomtatási_terület</vt:lpstr>
      <vt:lpstr>'VIII.F.B-2.cs.'!Nyomtatási_terület</vt:lpstr>
      <vt:lpstr>'VIII.F.B-D-2'!Nyomtatási_terület</vt:lpstr>
    </vt:vector>
  </TitlesOfParts>
  <Company>Tennis Europe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U16 EuJunTour U16 2003 v2.0</dc:title>
  <dc:subject>U16 European Junior Tour events</dc:subject>
  <dc:creator>Anders Wennberg</dc:creator>
  <dc:description>Copyright © Tennis Europe and ITF Limited, 2003._x000d_
All rights reserved. Reproduction of this work in whole or in part, without the prior permission of Tennis Europe and ITF is prohibited.</dc:description>
  <cp:lastModifiedBy>Guti János</cp:lastModifiedBy>
  <cp:lastPrinted>2025-04-18T19:44:54Z</cp:lastPrinted>
  <dcterms:created xsi:type="dcterms:W3CDTF">1998-01-18T23:10:02Z</dcterms:created>
  <dcterms:modified xsi:type="dcterms:W3CDTF">2025-04-23T07:37:12Z</dcterms:modified>
  <cp:category>Forms</cp:category>
</cp:coreProperties>
</file>