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1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4.xml" ContentType="application/vnd.ms-excel.controlproperties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4\Vidék\"/>
    </mc:Choice>
  </mc:AlternateContent>
  <xr:revisionPtr revIDLastSave="0" documentId="13_ncr:1_{8B59B2A5-6796-4E80-8BE6-D84601F6ADA5}" xr6:coauthVersionLast="47" xr6:coauthVersionMax="47" xr10:uidLastSave="{00000000-0000-0000-0000-000000000000}"/>
  <bookViews>
    <workbookView xWindow="-108" yWindow="-108" windowWidth="23256" windowHeight="13176" tabRatio="884" activeTab="3" xr2:uid="{11493890-6053-4809-A31D-D524597E020C}"/>
  </bookViews>
  <sheets>
    <sheet name="Altalanos" sheetId="1" r:id="rId1"/>
    <sheet name="Birók" sheetId="2" r:id="rId2"/>
    <sheet name="F12 csapat ELO" sheetId="9" r:id="rId3"/>
    <sheet name="F12 csapat" sheetId="10" r:id="rId4"/>
    <sheet name="F12 csapat vigasz ELO" sheetId="231" r:id="rId5"/>
    <sheet name="F12 csapat vigasz" sheetId="238" r:id="rId6"/>
    <sheet name="F14 csapatELO" sheetId="279" r:id="rId7"/>
    <sheet name="F14 csapat" sheetId="287" r:id="rId8"/>
    <sheet name="F16 csapat ELO" sheetId="303" r:id="rId9"/>
    <sheet name="F16 csapat" sheetId="311" r:id="rId10"/>
    <sheet name="F18 csapat ELO" sheetId="327" r:id="rId11"/>
    <sheet name="F18 csapat" sheetId="334" r:id="rId1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csapat ELO'!$1:$6</definedName>
    <definedName name="_xlnm.Print_Titles" localSheetId="4">'F12 csapat vigasz ELO'!$1:$6</definedName>
    <definedName name="_xlnm.Print_Titles" localSheetId="6">'F14 csapatELO'!$1:$6</definedName>
    <definedName name="_xlnm.Print_Titles" localSheetId="8">'F16 csapat ELO'!$1:$6</definedName>
    <definedName name="_xlnm.Print_Titles" localSheetId="10">'F18 csapat ELO'!$1:$6</definedName>
    <definedName name="_xlnm.Print_Area" localSheetId="1">Birók!$A$1:$N$29</definedName>
    <definedName name="_xlnm.Print_Area" localSheetId="3">'F12 csapat'!$A$1:$R$57</definedName>
    <definedName name="_xlnm.Print_Area" localSheetId="2">'F12 csapat ELO'!$A$1:$Q$134</definedName>
    <definedName name="_xlnm.Print_Area" localSheetId="5">'F12 csapat vigasz'!$A$1:$R$62</definedName>
    <definedName name="_xlnm.Print_Area" localSheetId="4">'F12 csapat vigasz ELO'!$A$1:$Q$134</definedName>
    <definedName name="_xlnm.Print_Area" localSheetId="7">'F14 csapat'!$A$1:$R$57</definedName>
    <definedName name="_xlnm.Print_Area" localSheetId="6">'F14 csapatELO'!$A$1:$Q$134</definedName>
    <definedName name="_xlnm.Print_Area" localSheetId="9">'F16 csapat'!$A$1:$R$57</definedName>
    <definedName name="_xlnm.Print_Area" localSheetId="8">'F16 csapat ELO'!$A$1:$Q$134</definedName>
    <definedName name="_xlnm.Print_Area" localSheetId="11">'F18 csapat'!$A$1:$R$62</definedName>
    <definedName name="_xlnm.Print_Area" localSheetId="10">'F18 csapat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34" l="1"/>
  <c r="C2" i="327"/>
  <c r="R62" i="334"/>
  <c r="I21" i="334"/>
  <c r="G21" i="334"/>
  <c r="F21" i="334"/>
  <c r="K20" i="334" s="1"/>
  <c r="D21" i="334"/>
  <c r="C21" i="334"/>
  <c r="B21" i="334"/>
  <c r="I19" i="334"/>
  <c r="G19" i="334"/>
  <c r="F19" i="334"/>
  <c r="D19" i="334"/>
  <c r="C19" i="334"/>
  <c r="B19" i="334"/>
  <c r="I17" i="334"/>
  <c r="G17" i="334"/>
  <c r="F17" i="334"/>
  <c r="D17" i="334"/>
  <c r="C17" i="334"/>
  <c r="B17" i="334"/>
  <c r="U16" i="334"/>
  <c r="K16" i="334"/>
  <c r="M18" i="334" s="1"/>
  <c r="O14" i="334" s="1"/>
  <c r="I15" i="334"/>
  <c r="G15" i="334"/>
  <c r="F15" i="334"/>
  <c r="D15" i="334"/>
  <c r="C15" i="334"/>
  <c r="B15" i="334"/>
  <c r="I13" i="334"/>
  <c r="G13" i="334"/>
  <c r="F13" i="334"/>
  <c r="D13" i="334"/>
  <c r="C13" i="334"/>
  <c r="B13" i="334"/>
  <c r="K12" i="334"/>
  <c r="M10" i="334" s="1"/>
  <c r="I11" i="334"/>
  <c r="G11" i="334"/>
  <c r="F11" i="334"/>
  <c r="D11" i="334"/>
  <c r="C11" i="334"/>
  <c r="B11" i="334"/>
  <c r="I9" i="334"/>
  <c r="G9" i="334"/>
  <c r="F9" i="334"/>
  <c r="D9" i="334"/>
  <c r="C9" i="334"/>
  <c r="B9" i="334"/>
  <c r="U7" i="334"/>
  <c r="I7" i="334"/>
  <c r="G7" i="334"/>
  <c r="F7" i="334"/>
  <c r="K8" i="334" s="1"/>
  <c r="D7" i="334"/>
  <c r="C7" i="334"/>
  <c r="B7" i="334"/>
  <c r="Y5" i="334"/>
  <c r="AB1" i="334" s="1"/>
  <c r="R4" i="334"/>
  <c r="O62" i="334"/>
  <c r="G4" i="334"/>
  <c r="A4" i="334"/>
  <c r="Y3" i="334"/>
  <c r="O6" i="334"/>
  <c r="A1" i="334"/>
  <c r="P156" i="327"/>
  <c r="M156" i="327" s="1"/>
  <c r="L156" i="327"/>
  <c r="K156" i="327"/>
  <c r="J156" i="327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/>
  <c r="L153" i="327"/>
  <c r="K153" i="327"/>
  <c r="J153" i="327"/>
  <c r="P152" i="327"/>
  <c r="M152" i="327" s="1"/>
  <c r="L152" i="327"/>
  <c r="K152" i="327"/>
  <c r="J152" i="327"/>
  <c r="P151" i="327"/>
  <c r="M151" i="327"/>
  <c r="L151" i="327"/>
  <c r="K151" i="327"/>
  <c r="J151" i="327"/>
  <c r="P150" i="327"/>
  <c r="M150" i="327" s="1"/>
  <c r="L150" i="327"/>
  <c r="K150" i="327"/>
  <c r="J150" i="327"/>
  <c r="P149" i="327"/>
  <c r="M149" i="327" s="1"/>
  <c r="L149" i="327"/>
  <c r="K149" i="327"/>
  <c r="J149" i="327"/>
  <c r="P148" i="327"/>
  <c r="M148" i="327" s="1"/>
  <c r="L148" i="327"/>
  <c r="K148" i="327"/>
  <c r="J148" i="327"/>
  <c r="P147" i="327"/>
  <c r="M147" i="327"/>
  <c r="L147" i="327"/>
  <c r="K147" i="327"/>
  <c r="J147" i="327"/>
  <c r="P146" i="327"/>
  <c r="M146" i="327" s="1"/>
  <c r="L146" i="327"/>
  <c r="K146" i="327"/>
  <c r="J146" i="327"/>
  <c r="P145" i="327"/>
  <c r="M145" i="327"/>
  <c r="L145" i="327"/>
  <c r="K145" i="327"/>
  <c r="J145" i="327"/>
  <c r="P144" i="327"/>
  <c r="M144" i="327" s="1"/>
  <c r="L144" i="327"/>
  <c r="K144" i="327"/>
  <c r="J144" i="327"/>
  <c r="P143" i="327"/>
  <c r="M143" i="327"/>
  <c r="L143" i="327"/>
  <c r="K143" i="327"/>
  <c r="J143" i="327"/>
  <c r="P142" i="327"/>
  <c r="M142" i="327" s="1"/>
  <c r="L142" i="327"/>
  <c r="K142" i="327"/>
  <c r="J142" i="327"/>
  <c r="P141" i="327"/>
  <c r="M141" i="327" s="1"/>
  <c r="L141" i="327"/>
  <c r="K141" i="327"/>
  <c r="J141" i="327"/>
  <c r="P140" i="327"/>
  <c r="M140" i="327" s="1"/>
  <c r="L140" i="327"/>
  <c r="K140" i="327"/>
  <c r="J140" i="327"/>
  <c r="P139" i="327"/>
  <c r="M139" i="327"/>
  <c r="L139" i="327"/>
  <c r="K139" i="327"/>
  <c r="J139" i="327"/>
  <c r="P138" i="327"/>
  <c r="M138" i="327" s="1"/>
  <c r="L138" i="327"/>
  <c r="K138" i="327"/>
  <c r="J138" i="327"/>
  <c r="P137" i="327"/>
  <c r="M137" i="327"/>
  <c r="L137" i="327"/>
  <c r="K137" i="327"/>
  <c r="J137" i="327"/>
  <c r="P136" i="327"/>
  <c r="M136" i="327" s="1"/>
  <c r="L136" i="327"/>
  <c r="K136" i="327"/>
  <c r="J136" i="327"/>
  <c r="P135" i="327"/>
  <c r="M135" i="327"/>
  <c r="L135" i="327"/>
  <c r="K135" i="327"/>
  <c r="J135" i="327"/>
  <c r="P134" i="327"/>
  <c r="M134" i="327" s="1"/>
  <c r="L134" i="327"/>
  <c r="K134" i="327"/>
  <c r="J134" i="327"/>
  <c r="P133" i="327"/>
  <c r="M133" i="327" s="1"/>
  <c r="L133" i="327"/>
  <c r="K133" i="327"/>
  <c r="J133" i="327"/>
  <c r="P132" i="327"/>
  <c r="M132" i="327" s="1"/>
  <c r="L132" i="327"/>
  <c r="K132" i="327"/>
  <c r="J132" i="327"/>
  <c r="P131" i="327"/>
  <c r="M131" i="327"/>
  <c r="L131" i="327"/>
  <c r="K131" i="327"/>
  <c r="J131" i="327"/>
  <c r="P130" i="327"/>
  <c r="M130" i="327" s="1"/>
  <c r="L130" i="327"/>
  <c r="K130" i="327"/>
  <c r="J130" i="327"/>
  <c r="P129" i="327"/>
  <c r="M129" i="327"/>
  <c r="L129" i="327"/>
  <c r="K129" i="327"/>
  <c r="J129" i="327"/>
  <c r="P128" i="327"/>
  <c r="M128" i="327" s="1"/>
  <c r="L128" i="327"/>
  <c r="K128" i="327"/>
  <c r="J128" i="327"/>
  <c r="P127" i="327"/>
  <c r="M127" i="327"/>
  <c r="L127" i="327"/>
  <c r="K127" i="327"/>
  <c r="J127" i="327"/>
  <c r="P126" i="327"/>
  <c r="M126" i="327" s="1"/>
  <c r="L126" i="327"/>
  <c r="K126" i="327"/>
  <c r="J126" i="327"/>
  <c r="P125" i="327"/>
  <c r="M125" i="327" s="1"/>
  <c r="L125" i="327"/>
  <c r="K125" i="327"/>
  <c r="J125" i="327"/>
  <c r="P124" i="327"/>
  <c r="M124" i="327" s="1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/>
  <c r="L121" i="327"/>
  <c r="K121" i="327"/>
  <c r="J121" i="327"/>
  <c r="P120" i="327"/>
  <c r="M120" i="327" s="1"/>
  <c r="L120" i="327"/>
  <c r="K120" i="327"/>
  <c r="J120" i="327"/>
  <c r="P119" i="327"/>
  <c r="M119" i="327"/>
  <c r="L119" i="327"/>
  <c r="K119" i="327"/>
  <c r="J119" i="327"/>
  <c r="P118" i="327"/>
  <c r="M118" i="327" s="1"/>
  <c r="L118" i="327"/>
  <c r="K118" i="327"/>
  <c r="J118" i="327"/>
  <c r="P117" i="327"/>
  <c r="M117" i="327" s="1"/>
  <c r="L117" i="327"/>
  <c r="K117" i="327"/>
  <c r="J117" i="327"/>
  <c r="P116" i="327"/>
  <c r="M116" i="327" s="1"/>
  <c r="L116" i="327"/>
  <c r="K116" i="327"/>
  <c r="J116" i="327"/>
  <c r="P115" i="327"/>
  <c r="M115" i="327"/>
  <c r="L115" i="327"/>
  <c r="K115" i="327"/>
  <c r="J115" i="327"/>
  <c r="P114" i="327"/>
  <c r="M114" i="327" s="1"/>
  <c r="L114" i="327"/>
  <c r="K114" i="327"/>
  <c r="J114" i="327"/>
  <c r="P113" i="327"/>
  <c r="M113" i="327"/>
  <c r="L113" i="327"/>
  <c r="K113" i="327"/>
  <c r="J113" i="327"/>
  <c r="P112" i="327"/>
  <c r="M112" i="327" s="1"/>
  <c r="L112" i="327"/>
  <c r="K112" i="327"/>
  <c r="J112" i="327"/>
  <c r="P111" i="327"/>
  <c r="M111" i="327"/>
  <c r="L111" i="327"/>
  <c r="K111" i="327"/>
  <c r="J111" i="327"/>
  <c r="P110" i="327"/>
  <c r="M110" i="327" s="1"/>
  <c r="L110" i="327"/>
  <c r="K110" i="327"/>
  <c r="J110" i="327"/>
  <c r="P109" i="327"/>
  <c r="M109" i="327" s="1"/>
  <c r="L109" i="327"/>
  <c r="K109" i="327"/>
  <c r="J109" i="327"/>
  <c r="P108" i="327"/>
  <c r="M108" i="327" s="1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/>
  <c r="L105" i="327"/>
  <c r="K105" i="327"/>
  <c r="J105" i="327"/>
  <c r="P104" i="327"/>
  <c r="M104" i="327" s="1"/>
  <c r="L104" i="327"/>
  <c r="K104" i="327"/>
  <c r="J104" i="327"/>
  <c r="P103" i="327"/>
  <c r="M103" i="327"/>
  <c r="L103" i="327"/>
  <c r="K103" i="327"/>
  <c r="J103" i="327"/>
  <c r="P102" i="327"/>
  <c r="M102" i="327" s="1"/>
  <c r="L102" i="327"/>
  <c r="K102" i="327"/>
  <c r="J102" i="327"/>
  <c r="P101" i="327"/>
  <c r="M101" i="327" s="1"/>
  <c r="L101" i="327"/>
  <c r="K101" i="327"/>
  <c r="J101" i="327"/>
  <c r="P100" i="327"/>
  <c r="M100" i="327" s="1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/>
  <c r="L97" i="327"/>
  <c r="K97" i="327"/>
  <c r="J97" i="327"/>
  <c r="P96" i="327"/>
  <c r="M96" i="327" s="1"/>
  <c r="L96" i="327"/>
  <c r="K96" i="327"/>
  <c r="J96" i="327"/>
  <c r="P95" i="327"/>
  <c r="M95" i="327"/>
  <c r="L95" i="327"/>
  <c r="K95" i="327"/>
  <c r="J95" i="327"/>
  <c r="P94" i="327"/>
  <c r="M94" i="327" s="1"/>
  <c r="L94" i="327"/>
  <c r="K94" i="327"/>
  <c r="J94" i="327"/>
  <c r="P93" i="327"/>
  <c r="M93" i="327" s="1"/>
  <c r="L93" i="327"/>
  <c r="K93" i="327"/>
  <c r="J93" i="327"/>
  <c r="P92" i="327"/>
  <c r="M92" i="327" s="1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/>
  <c r="L89" i="327"/>
  <c r="K89" i="327"/>
  <c r="J89" i="327"/>
  <c r="P88" i="327"/>
  <c r="M88" i="327" s="1"/>
  <c r="L88" i="327"/>
  <c r="K88" i="327"/>
  <c r="J88" i="327"/>
  <c r="P87" i="327"/>
  <c r="M87" i="327"/>
  <c r="L87" i="327"/>
  <c r="K87" i="327"/>
  <c r="J87" i="327"/>
  <c r="P86" i="327"/>
  <c r="M86" i="327" s="1"/>
  <c r="L86" i="327"/>
  <c r="K86" i="327"/>
  <c r="J86" i="327"/>
  <c r="P85" i="327"/>
  <c r="M85" i="327" s="1"/>
  <c r="L85" i="327"/>
  <c r="K85" i="327"/>
  <c r="J85" i="327"/>
  <c r="P84" i="327"/>
  <c r="M84" i="327" s="1"/>
  <c r="L84" i="327"/>
  <c r="K84" i="327"/>
  <c r="J84" i="327"/>
  <c r="P83" i="327"/>
  <c r="M83" i="327"/>
  <c r="L83" i="327"/>
  <c r="K83" i="327"/>
  <c r="J83" i="327"/>
  <c r="P82" i="327"/>
  <c r="M82" i="327" s="1"/>
  <c r="L82" i="327"/>
  <c r="K82" i="327"/>
  <c r="J82" i="327"/>
  <c r="P81" i="327"/>
  <c r="M81" i="327"/>
  <c r="L81" i="327"/>
  <c r="K81" i="327"/>
  <c r="J81" i="327"/>
  <c r="P80" i="327"/>
  <c r="M80" i="327" s="1"/>
  <c r="L80" i="327"/>
  <c r="K80" i="327"/>
  <c r="J80" i="327"/>
  <c r="P79" i="327"/>
  <c r="M79" i="327"/>
  <c r="L79" i="327"/>
  <c r="K79" i="327"/>
  <c r="J79" i="327"/>
  <c r="P78" i="327"/>
  <c r="M78" i="327" s="1"/>
  <c r="L78" i="327"/>
  <c r="K78" i="327"/>
  <c r="J78" i="327"/>
  <c r="P77" i="327"/>
  <c r="M77" i="327" s="1"/>
  <c r="L77" i="327"/>
  <c r="K77" i="327"/>
  <c r="J77" i="327"/>
  <c r="P76" i="327"/>
  <c r="M76" i="327" s="1"/>
  <c r="L76" i="327"/>
  <c r="K76" i="327"/>
  <c r="J76" i="327"/>
  <c r="P75" i="327"/>
  <c r="M75" i="327"/>
  <c r="L75" i="327"/>
  <c r="K75" i="327"/>
  <c r="J75" i="327"/>
  <c r="P74" i="327"/>
  <c r="M74" i="327" s="1"/>
  <c r="L74" i="327"/>
  <c r="K74" i="327"/>
  <c r="J74" i="327"/>
  <c r="P73" i="327"/>
  <c r="M73" i="327"/>
  <c r="L73" i="327"/>
  <c r="K73" i="327"/>
  <c r="J73" i="327"/>
  <c r="P72" i="327"/>
  <c r="M72" i="327" s="1"/>
  <c r="L72" i="327"/>
  <c r="K72" i="327"/>
  <c r="J72" i="327"/>
  <c r="P71" i="327"/>
  <c r="M71" i="327"/>
  <c r="L71" i="327"/>
  <c r="K71" i="327"/>
  <c r="J71" i="327"/>
  <c r="P70" i="327"/>
  <c r="M70" i="327" s="1"/>
  <c r="L70" i="327"/>
  <c r="K70" i="327"/>
  <c r="J70" i="327"/>
  <c r="P69" i="327"/>
  <c r="M69" i="327" s="1"/>
  <c r="L69" i="327"/>
  <c r="K69" i="327"/>
  <c r="J69" i="327"/>
  <c r="P68" i="327"/>
  <c r="M68" i="327" s="1"/>
  <c r="L68" i="327"/>
  <c r="K68" i="327"/>
  <c r="J68" i="327"/>
  <c r="P67" i="327"/>
  <c r="M67" i="327"/>
  <c r="L67" i="327"/>
  <c r="K67" i="327"/>
  <c r="J67" i="327"/>
  <c r="P66" i="327"/>
  <c r="M66" i="327" s="1"/>
  <c r="L66" i="327"/>
  <c r="K66" i="327"/>
  <c r="J66" i="327"/>
  <c r="P65" i="327"/>
  <c r="M65" i="327"/>
  <c r="L65" i="327"/>
  <c r="K65" i="327"/>
  <c r="J65" i="327"/>
  <c r="P64" i="327"/>
  <c r="M64" i="327" s="1"/>
  <c r="L64" i="327"/>
  <c r="K64" i="327"/>
  <c r="J64" i="327"/>
  <c r="P63" i="327"/>
  <c r="M63" i="327"/>
  <c r="L63" i="327"/>
  <c r="K63" i="327"/>
  <c r="J63" i="327"/>
  <c r="P62" i="327"/>
  <c r="M62" i="327" s="1"/>
  <c r="L62" i="327"/>
  <c r="K62" i="327"/>
  <c r="J62" i="327"/>
  <c r="P61" i="327"/>
  <c r="M61" i="327" s="1"/>
  <c r="L61" i="327"/>
  <c r="K61" i="327"/>
  <c r="J61" i="327"/>
  <c r="P60" i="327"/>
  <c r="M60" i="327" s="1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/>
  <c r="L57" i="327"/>
  <c r="K57" i="327"/>
  <c r="J57" i="327"/>
  <c r="P56" i="327"/>
  <c r="M56" i="327" s="1"/>
  <c r="L56" i="327"/>
  <c r="K56" i="327"/>
  <c r="J56" i="327"/>
  <c r="P55" i="327"/>
  <c r="M55" i="327"/>
  <c r="L55" i="327"/>
  <c r="K55" i="327"/>
  <c r="J55" i="327"/>
  <c r="P54" i="327"/>
  <c r="M54" i="327" s="1"/>
  <c r="L54" i="327"/>
  <c r="K54" i="327"/>
  <c r="J54" i="327"/>
  <c r="P53" i="327"/>
  <c r="M53" i="327" s="1"/>
  <c r="L53" i="327"/>
  <c r="K53" i="327"/>
  <c r="J53" i="327"/>
  <c r="P52" i="327"/>
  <c r="M52" i="327" s="1"/>
  <c r="L52" i="327"/>
  <c r="K52" i="327"/>
  <c r="J52" i="327"/>
  <c r="P51" i="327"/>
  <c r="M51" i="327"/>
  <c r="L51" i="327"/>
  <c r="K51" i="327"/>
  <c r="J51" i="327"/>
  <c r="P50" i="327"/>
  <c r="M50" i="327" s="1"/>
  <c r="L50" i="327"/>
  <c r="K50" i="327"/>
  <c r="J50" i="327"/>
  <c r="P49" i="327"/>
  <c r="M49" i="327"/>
  <c r="L49" i="327"/>
  <c r="K49" i="327"/>
  <c r="J49" i="327"/>
  <c r="P48" i="327"/>
  <c r="M48" i="327" s="1"/>
  <c r="L48" i="327"/>
  <c r="K48" i="327"/>
  <c r="J48" i="327"/>
  <c r="P47" i="327"/>
  <c r="M47" i="327"/>
  <c r="L47" i="327"/>
  <c r="K47" i="327"/>
  <c r="J47" i="327"/>
  <c r="P46" i="327"/>
  <c r="M46" i="327" s="1"/>
  <c r="L46" i="327"/>
  <c r="K46" i="327"/>
  <c r="J46" i="327"/>
  <c r="P45" i="327"/>
  <c r="M45" i="327" s="1"/>
  <c r="L45" i="327"/>
  <c r="K45" i="327"/>
  <c r="J45" i="327"/>
  <c r="P44" i="327"/>
  <c r="M44" i="327" s="1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/>
  <c r="L41" i="327"/>
  <c r="K41" i="327"/>
  <c r="J41" i="327"/>
  <c r="P40" i="327"/>
  <c r="M40" i="327" s="1"/>
  <c r="L40" i="327"/>
  <c r="K40" i="327"/>
  <c r="J40" i="327"/>
  <c r="H5" i="327"/>
  <c r="D5" i="327"/>
  <c r="C5" i="327"/>
  <c r="A5" i="327"/>
  <c r="A1" i="327"/>
  <c r="E2" i="311"/>
  <c r="C2" i="303"/>
  <c r="R57" i="311"/>
  <c r="F50" i="311" s="1"/>
  <c r="I37" i="311"/>
  <c r="G37" i="311"/>
  <c r="F37" i="311"/>
  <c r="D37" i="311"/>
  <c r="C37" i="311"/>
  <c r="B37" i="311"/>
  <c r="I35" i="311"/>
  <c r="G35" i="311"/>
  <c r="F35" i="311"/>
  <c r="K36" i="311" s="1"/>
  <c r="D35" i="311"/>
  <c r="C35" i="311"/>
  <c r="B35" i="311"/>
  <c r="I33" i="311"/>
  <c r="G33" i="311"/>
  <c r="F33" i="311"/>
  <c r="D33" i="311"/>
  <c r="C33" i="311"/>
  <c r="B33" i="311"/>
  <c r="K32" i="311"/>
  <c r="M34" i="311" s="1"/>
  <c r="I31" i="311"/>
  <c r="G31" i="311"/>
  <c r="F31" i="311"/>
  <c r="D31" i="311"/>
  <c r="C31" i="311"/>
  <c r="B31" i="311"/>
  <c r="I29" i="311"/>
  <c r="G29" i="311"/>
  <c r="F29" i="311"/>
  <c r="D29" i="311"/>
  <c r="C29" i="311"/>
  <c r="B29" i="311"/>
  <c r="K28" i="311"/>
  <c r="M26" i="311" s="1"/>
  <c r="O30" i="311" s="1"/>
  <c r="I27" i="311"/>
  <c r="G27" i="311"/>
  <c r="F27" i="311"/>
  <c r="D27" i="311"/>
  <c r="C27" i="311"/>
  <c r="B27" i="311"/>
  <c r="I25" i="311"/>
  <c r="G25" i="311"/>
  <c r="F25" i="311"/>
  <c r="D25" i="311"/>
  <c r="C25" i="311"/>
  <c r="B25" i="311"/>
  <c r="K24" i="311"/>
  <c r="I23" i="311"/>
  <c r="G23" i="311"/>
  <c r="F23" i="311"/>
  <c r="D23" i="311"/>
  <c r="C23" i="311"/>
  <c r="B23" i="311"/>
  <c r="I21" i="311"/>
  <c r="G21" i="311"/>
  <c r="F21" i="311"/>
  <c r="D21" i="311"/>
  <c r="C21" i="311"/>
  <c r="B21" i="311"/>
  <c r="K20" i="311"/>
  <c r="I19" i="311"/>
  <c r="G19" i="311"/>
  <c r="F19" i="311"/>
  <c r="D19" i="311"/>
  <c r="C19" i="311"/>
  <c r="B19" i="311"/>
  <c r="I17" i="311"/>
  <c r="G17" i="311"/>
  <c r="F17" i="311"/>
  <c r="D17" i="311"/>
  <c r="C17" i="311"/>
  <c r="B17" i="311"/>
  <c r="U16" i="311"/>
  <c r="I15" i="311"/>
  <c r="G15" i="311"/>
  <c r="F15" i="311"/>
  <c r="K16" i="311" s="1"/>
  <c r="M18" i="311" s="1"/>
  <c r="D15" i="311"/>
  <c r="C15" i="311"/>
  <c r="B15" i="311"/>
  <c r="I13" i="311"/>
  <c r="G13" i="311"/>
  <c r="F13" i="311"/>
  <c r="D13" i="311"/>
  <c r="C13" i="311"/>
  <c r="B13" i="311"/>
  <c r="K12" i="311"/>
  <c r="I11" i="311"/>
  <c r="G11" i="311"/>
  <c r="F11" i="311"/>
  <c r="D11" i="311"/>
  <c r="C11" i="311"/>
  <c r="B11" i="311"/>
  <c r="I9" i="311"/>
  <c r="G9" i="311"/>
  <c r="F9" i="311"/>
  <c r="D9" i="311"/>
  <c r="C9" i="311"/>
  <c r="B9" i="311"/>
  <c r="U7" i="311"/>
  <c r="I7" i="311"/>
  <c r="G7" i="311"/>
  <c r="F7" i="311"/>
  <c r="K8" i="311" s="1"/>
  <c r="M10" i="311" s="1"/>
  <c r="O14" i="311" s="1"/>
  <c r="Q22" i="311" s="1"/>
  <c r="D7" i="311"/>
  <c r="C7" i="311"/>
  <c r="B7" i="311"/>
  <c r="Y5" i="311"/>
  <c r="AD1" i="311"/>
  <c r="R4" i="311"/>
  <c r="O57" i="311"/>
  <c r="G4" i="311"/>
  <c r="A4" i="311"/>
  <c r="Y3" i="311"/>
  <c r="Q6" i="311"/>
  <c r="AG1" i="311"/>
  <c r="A1" i="311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 s="1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/>
  <c r="L146" i="303"/>
  <c r="K146" i="303"/>
  <c r="J146" i="303"/>
  <c r="P145" i="303"/>
  <c r="M145" i="303" s="1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 s="1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/>
  <c r="L132" i="303"/>
  <c r="K132" i="303"/>
  <c r="J132" i="303"/>
  <c r="P131" i="303"/>
  <c r="M131" i="303" s="1"/>
  <c r="L131" i="303"/>
  <c r="K131" i="303"/>
  <c r="J131" i="303"/>
  <c r="P130" i="303"/>
  <c r="M130" i="303"/>
  <c r="L130" i="303"/>
  <c r="K130" i="303"/>
  <c r="J130" i="303"/>
  <c r="P129" i="303"/>
  <c r="M129" i="303" s="1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 s="1"/>
  <c r="L125" i="303"/>
  <c r="K125" i="303"/>
  <c r="J125" i="303"/>
  <c r="P124" i="303"/>
  <c r="M124" i="303"/>
  <c r="L124" i="303"/>
  <c r="K124" i="303"/>
  <c r="J124" i="303"/>
  <c r="P123" i="303"/>
  <c r="M123" i="303" s="1"/>
  <c r="L123" i="303"/>
  <c r="K123" i="303"/>
  <c r="J123" i="303"/>
  <c r="P122" i="303"/>
  <c r="M122" i="303"/>
  <c r="L122" i="303"/>
  <c r="K122" i="303"/>
  <c r="J122" i="303"/>
  <c r="P121" i="303"/>
  <c r="M121" i="303" s="1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/>
  <c r="L114" i="303"/>
  <c r="K114" i="303"/>
  <c r="J114" i="303"/>
  <c r="P113" i="303"/>
  <c r="M113" i="303" s="1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/>
  <c r="L106" i="303"/>
  <c r="K106" i="303"/>
  <c r="J106" i="303"/>
  <c r="P105" i="303"/>
  <c r="M105" i="303" s="1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 s="1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/>
  <c r="L98" i="303"/>
  <c r="K98" i="303"/>
  <c r="J98" i="303"/>
  <c r="P97" i="303"/>
  <c r="M97" i="303" s="1"/>
  <c r="L97" i="303"/>
  <c r="K97" i="303"/>
  <c r="J97" i="303"/>
  <c r="P96" i="303"/>
  <c r="M96" i="303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 s="1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/>
  <c r="L82" i="303"/>
  <c r="K82" i="303"/>
  <c r="J82" i="303"/>
  <c r="P81" i="303"/>
  <c r="M81" i="303" s="1"/>
  <c r="L81" i="303"/>
  <c r="K81" i="303"/>
  <c r="J81" i="303"/>
  <c r="P80" i="303"/>
  <c r="M80" i="303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/>
  <c r="L74" i="303"/>
  <c r="K74" i="303"/>
  <c r="J74" i="303"/>
  <c r="P73" i="303"/>
  <c r="M73" i="303" s="1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/>
  <c r="L66" i="303"/>
  <c r="K66" i="303"/>
  <c r="J66" i="303"/>
  <c r="P65" i="303"/>
  <c r="M65" i="303" s="1"/>
  <c r="L65" i="303"/>
  <c r="K65" i="303"/>
  <c r="J65" i="303"/>
  <c r="P64" i="303"/>
  <c r="M64" i="303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/>
  <c r="L58" i="303"/>
  <c r="K58" i="303"/>
  <c r="J58" i="303"/>
  <c r="P57" i="303"/>
  <c r="M57" i="303" s="1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 s="1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/>
  <c r="L50" i="303"/>
  <c r="K50" i="303"/>
  <c r="J50" i="303"/>
  <c r="P49" i="303"/>
  <c r="M49" i="303" s="1"/>
  <c r="L49" i="303"/>
  <c r="K49" i="303"/>
  <c r="J49" i="303"/>
  <c r="P48" i="303"/>
  <c r="M48" i="303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/>
  <c r="L44" i="303"/>
  <c r="K44" i="303"/>
  <c r="J44" i="303"/>
  <c r="P43" i="303"/>
  <c r="M43" i="303" s="1"/>
  <c r="L43" i="303"/>
  <c r="K43" i="303"/>
  <c r="J43" i="303"/>
  <c r="P42" i="303"/>
  <c r="M42" i="303"/>
  <c r="L42" i="303"/>
  <c r="K42" i="303"/>
  <c r="J42" i="303"/>
  <c r="P41" i="303"/>
  <c r="M41" i="303" s="1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E2" i="287"/>
  <c r="C2" i="279"/>
  <c r="R57" i="287"/>
  <c r="F50" i="287" s="1"/>
  <c r="F53" i="287"/>
  <c r="I37" i="287"/>
  <c r="G37" i="287"/>
  <c r="F37" i="287"/>
  <c r="D37" i="287"/>
  <c r="C37" i="287"/>
  <c r="B37" i="287"/>
  <c r="K36" i="287"/>
  <c r="M34" i="287" s="1"/>
  <c r="O30" i="287" s="1"/>
  <c r="I35" i="287"/>
  <c r="G35" i="287"/>
  <c r="D35" i="287"/>
  <c r="C35" i="287"/>
  <c r="B35" i="287"/>
  <c r="I33" i="287"/>
  <c r="G33" i="287"/>
  <c r="F33" i="287"/>
  <c r="D33" i="287"/>
  <c r="C33" i="287"/>
  <c r="B33" i="287"/>
  <c r="I31" i="287"/>
  <c r="G31" i="287"/>
  <c r="F31" i="287"/>
  <c r="K32" i="287" s="1"/>
  <c r="D31" i="287"/>
  <c r="C31" i="287"/>
  <c r="B31" i="287"/>
  <c r="I29" i="287"/>
  <c r="G29" i="287"/>
  <c r="F29" i="287"/>
  <c r="D29" i="287"/>
  <c r="C29" i="287"/>
  <c r="B29" i="287"/>
  <c r="K28" i="287"/>
  <c r="M26" i="287" s="1"/>
  <c r="I27" i="287"/>
  <c r="G27" i="287"/>
  <c r="D27" i="287"/>
  <c r="C27" i="287"/>
  <c r="B27" i="287"/>
  <c r="I25" i="287"/>
  <c r="G25" i="287"/>
  <c r="D25" i="287"/>
  <c r="C25" i="287"/>
  <c r="B25" i="287"/>
  <c r="I23" i="287"/>
  <c r="G23" i="287"/>
  <c r="F23" i="287"/>
  <c r="K24" i="287" s="1"/>
  <c r="D23" i="287"/>
  <c r="C23" i="287"/>
  <c r="B23" i="287"/>
  <c r="I21" i="287"/>
  <c r="G21" i="287"/>
  <c r="F21" i="287"/>
  <c r="D21" i="287"/>
  <c r="C21" i="287"/>
  <c r="B21" i="287"/>
  <c r="K20" i="287"/>
  <c r="I19" i="287"/>
  <c r="G19" i="287"/>
  <c r="F19" i="287"/>
  <c r="D19" i="287"/>
  <c r="C19" i="287"/>
  <c r="B19" i="287"/>
  <c r="I17" i="287"/>
  <c r="G17" i="287"/>
  <c r="D17" i="287"/>
  <c r="C17" i="287"/>
  <c r="B17" i="287"/>
  <c r="U16" i="287"/>
  <c r="I15" i="287"/>
  <c r="G15" i="287"/>
  <c r="F15" i="287"/>
  <c r="K16" i="287" s="1"/>
  <c r="M18" i="287" s="1"/>
  <c r="D15" i="287"/>
  <c r="C15" i="287"/>
  <c r="B15" i="287"/>
  <c r="I13" i="287"/>
  <c r="G13" i="287"/>
  <c r="F13" i="287"/>
  <c r="D13" i="287"/>
  <c r="C13" i="287"/>
  <c r="B13" i="287"/>
  <c r="K12" i="287"/>
  <c r="I11" i="287"/>
  <c r="G11" i="287"/>
  <c r="F11" i="287"/>
  <c r="D11" i="287"/>
  <c r="C11" i="287"/>
  <c r="B11" i="287"/>
  <c r="I9" i="287"/>
  <c r="G9" i="287"/>
  <c r="D9" i="287"/>
  <c r="C9" i="287"/>
  <c r="B9" i="287"/>
  <c r="U7" i="287"/>
  <c r="I7" i="287"/>
  <c r="G7" i="287"/>
  <c r="F7" i="287"/>
  <c r="K8" i="287" s="1"/>
  <c r="M10" i="287" s="1"/>
  <c r="O14" i="287" s="1"/>
  <c r="Q22" i="287" s="1"/>
  <c r="D7" i="287"/>
  <c r="C7" i="287"/>
  <c r="B7" i="287"/>
  <c r="Y5" i="287"/>
  <c r="AC1" i="287" s="1"/>
  <c r="AF1" i="287"/>
  <c r="R4" i="287"/>
  <c r="O57" i="287"/>
  <c r="G4" i="287"/>
  <c r="A4" i="287"/>
  <c r="Y3" i="287"/>
  <c r="Q6" i="287"/>
  <c r="A1" i="287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 s="1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 s="1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 s="1"/>
  <c r="L110" i="279"/>
  <c r="K110" i="279"/>
  <c r="J110" i="279"/>
  <c r="P109" i="279"/>
  <c r="M109" i="279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 s="1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8"/>
  <c r="C2" i="231"/>
  <c r="R62" i="238"/>
  <c r="F55" i="238"/>
  <c r="F56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I17" i="238"/>
  <c r="G17" i="238"/>
  <c r="F17" i="238"/>
  <c r="D17" i="238"/>
  <c r="C17" i="238"/>
  <c r="B17" i="238"/>
  <c r="U16" i="238"/>
  <c r="I15" i="238"/>
  <c r="G15" i="238"/>
  <c r="F15" i="238"/>
  <c r="K16" i="238" s="1"/>
  <c r="M18" i="238" s="1"/>
  <c r="O14" i="238" s="1"/>
  <c r="D15" i="238"/>
  <c r="C15" i="238"/>
  <c r="B15" i="238"/>
  <c r="I13" i="238"/>
  <c r="G13" i="238"/>
  <c r="F13" i="238"/>
  <c r="D13" i="238"/>
  <c r="C13" i="238"/>
  <c r="B13" i="238"/>
  <c r="K12" i="238"/>
  <c r="I11" i="238"/>
  <c r="G11" i="238"/>
  <c r="F11" i="238"/>
  <c r="D11" i="238"/>
  <c r="C11" i="238"/>
  <c r="B11" i="238"/>
  <c r="M10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AG1" i="238" s="1"/>
  <c r="A1" i="238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I9" i="10"/>
  <c r="C5" i="9"/>
  <c r="D5" i="9"/>
  <c r="H5" i="9"/>
  <c r="P22" i="2"/>
  <c r="P23" i="2"/>
  <c r="P24" i="2"/>
  <c r="U10" i="238" s="1"/>
  <c r="P25" i="2"/>
  <c r="P26" i="2"/>
  <c r="P27" i="2"/>
  <c r="U13" i="10" s="1"/>
  <c r="U13" i="311"/>
  <c r="P28" i="2"/>
  <c r="P29" i="2"/>
  <c r="Y3" i="10"/>
  <c r="K6" i="10" s="1"/>
  <c r="Y5" i="10"/>
  <c r="AB1" i="10" s="1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B9" i="10"/>
  <c r="C9" i="10"/>
  <c r="D9" i="10"/>
  <c r="B11" i="10"/>
  <c r="C11" i="10"/>
  <c r="D11" i="10"/>
  <c r="B13" i="10"/>
  <c r="C13" i="10"/>
  <c r="D13" i="10"/>
  <c r="B15" i="10"/>
  <c r="C15" i="10"/>
  <c r="D15" i="10"/>
  <c r="B17" i="10"/>
  <c r="C17" i="10"/>
  <c r="D17" i="10"/>
  <c r="B19" i="10"/>
  <c r="C19" i="10"/>
  <c r="D19" i="10"/>
  <c r="B21" i="10"/>
  <c r="C21" i="10"/>
  <c r="D21" i="10"/>
  <c r="B23" i="10"/>
  <c r="C23" i="10"/>
  <c r="D23" i="10"/>
  <c r="B25" i="10"/>
  <c r="C25" i="10"/>
  <c r="D25" i="10"/>
  <c r="B27" i="10"/>
  <c r="C27" i="10"/>
  <c r="D27" i="10"/>
  <c r="B29" i="10"/>
  <c r="C29" i="10"/>
  <c r="D29" i="10"/>
  <c r="B31" i="10"/>
  <c r="C31" i="10"/>
  <c r="D31" i="10"/>
  <c r="B33" i="10"/>
  <c r="C33" i="10"/>
  <c r="D33" i="10"/>
  <c r="B35" i="10"/>
  <c r="C35" i="10"/>
  <c r="D35" i="10"/>
  <c r="B37" i="10"/>
  <c r="C37" i="10"/>
  <c r="D37" i="10"/>
  <c r="D7" i="10"/>
  <c r="B7" i="10"/>
  <c r="C7" i="10"/>
  <c r="E2" i="10"/>
  <c r="R4" i="10"/>
  <c r="O57" i="10" s="1"/>
  <c r="I37" i="10"/>
  <c r="G37" i="10"/>
  <c r="F37" i="10"/>
  <c r="K36" i="10" s="1"/>
  <c r="M34" i="10" s="1"/>
  <c r="O30" i="10" s="1"/>
  <c r="Q22" i="10" s="1"/>
  <c r="I35" i="10"/>
  <c r="G35" i="10"/>
  <c r="I33" i="10"/>
  <c r="G33" i="10"/>
  <c r="F33" i="10"/>
  <c r="K32" i="10"/>
  <c r="I31" i="10"/>
  <c r="G31" i="10"/>
  <c r="F31" i="10"/>
  <c r="I29" i="10"/>
  <c r="G29" i="10"/>
  <c r="F29" i="10"/>
  <c r="K28" i="10"/>
  <c r="I27" i="10"/>
  <c r="G27" i="10"/>
  <c r="F27" i="10"/>
  <c r="M26" i="10"/>
  <c r="I25" i="10"/>
  <c r="G25" i="10"/>
  <c r="F25" i="10"/>
  <c r="K24" i="10"/>
  <c r="I23" i="10"/>
  <c r="G23" i="10"/>
  <c r="F23" i="10"/>
  <c r="I21" i="10"/>
  <c r="G21" i="10"/>
  <c r="F21" i="10"/>
  <c r="I19" i="10"/>
  <c r="G19" i="10"/>
  <c r="F19" i="10"/>
  <c r="K20" i="10" s="1"/>
  <c r="I17" i="10"/>
  <c r="G17" i="10"/>
  <c r="F17" i="10"/>
  <c r="K16" i="10" s="1"/>
  <c r="M18" i="10" s="1"/>
  <c r="U16" i="10"/>
  <c r="I15" i="10"/>
  <c r="G15" i="10"/>
  <c r="F15" i="10"/>
  <c r="I13" i="10"/>
  <c r="G13" i="10"/>
  <c r="F13" i="10"/>
  <c r="K12" i="10" s="1"/>
  <c r="I11" i="10"/>
  <c r="G11" i="10"/>
  <c r="F11" i="10"/>
  <c r="G9" i="10"/>
  <c r="F9" i="10"/>
  <c r="U7" i="10"/>
  <c r="I7" i="10"/>
  <c r="G7" i="10"/>
  <c r="F7" i="10"/>
  <c r="K8" i="10" s="1"/>
  <c r="M10" i="10" s="1"/>
  <c r="O14" i="10" s="1"/>
  <c r="G4" i="10"/>
  <c r="A4" i="10"/>
  <c r="A1" i="10"/>
  <c r="U15" i="10"/>
  <c r="U14" i="10"/>
  <c r="U12" i="10"/>
  <c r="U11" i="10"/>
  <c r="U8" i="10"/>
  <c r="R57" i="10"/>
  <c r="F50" i="10" s="1"/>
  <c r="F51" i="10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 s="1"/>
  <c r="A1" i="9"/>
  <c r="F6" i="238"/>
  <c r="K6" i="238"/>
  <c r="M6" i="238"/>
  <c r="U8" i="238"/>
  <c r="U9" i="238"/>
  <c r="U8" i="287"/>
  <c r="U9" i="287"/>
  <c r="U8" i="311"/>
  <c r="U9" i="311"/>
  <c r="U8" i="334"/>
  <c r="U9" i="334"/>
  <c r="F6" i="334"/>
  <c r="K6" i="334"/>
  <c r="M6" i="334"/>
  <c r="F6" i="311"/>
  <c r="K6" i="311"/>
  <c r="M6" i="311"/>
  <c r="O6" i="311"/>
  <c r="F6" i="287"/>
  <c r="K6" i="287"/>
  <c r="M6" i="287"/>
  <c r="O6" i="287"/>
  <c r="F53" i="10"/>
  <c r="U12" i="334"/>
  <c r="U12" i="311"/>
  <c r="U12" i="287"/>
  <c r="U12" i="238"/>
  <c r="F6" i="10"/>
  <c r="M6" i="10"/>
  <c r="U9" i="10"/>
  <c r="U15" i="334"/>
  <c r="U15" i="311"/>
  <c r="U15" i="287"/>
  <c r="U15" i="238"/>
  <c r="U11" i="334"/>
  <c r="U11" i="311"/>
  <c r="U11" i="287"/>
  <c r="U11" i="238"/>
  <c r="U14" i="334"/>
  <c r="U14" i="287"/>
  <c r="U13" i="238"/>
  <c r="U13" i="334"/>
  <c r="U13" i="287"/>
  <c r="U14" i="238"/>
  <c r="AH1" i="287"/>
  <c r="AD1" i="287"/>
  <c r="AB1" i="287"/>
  <c r="AE1" i="287"/>
  <c r="U10" i="287"/>
  <c r="U14" i="311"/>
  <c r="F55" i="334"/>
  <c r="F56" i="334"/>
  <c r="AF1" i="311"/>
  <c r="AB1" i="311"/>
  <c r="O6" i="238"/>
  <c r="F51" i="287"/>
  <c r="F52" i="287"/>
  <c r="AH1" i="311"/>
  <c r="F52" i="311"/>
  <c r="AC1" i="311"/>
  <c r="AG1" i="334"/>
  <c r="AE1" i="311"/>
  <c r="AC1" i="238"/>
  <c r="AF1" i="334"/>
  <c r="AC1" i="334"/>
  <c r="AE1" i="238"/>
  <c r="AH1" i="238"/>
  <c r="AD1" i="334"/>
  <c r="AB1" i="238"/>
  <c r="AE1" i="334" l="1"/>
  <c r="AD1" i="238"/>
  <c r="AG1" i="287"/>
  <c r="AF1" i="238"/>
  <c r="U10" i="311"/>
  <c r="F52" i="10"/>
  <c r="Q6" i="10"/>
  <c r="O6" i="10"/>
  <c r="AH1" i="334"/>
  <c r="AE1" i="10"/>
  <c r="U10" i="334"/>
  <c r="AC1" i="10"/>
  <c r="U10" i="10"/>
  <c r="AH1" i="10"/>
  <c r="AD1" i="10"/>
  <c r="AF1" i="10"/>
  <c r="AG1" i="10"/>
  <c r="F51" i="311"/>
  <c r="F53" i="3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614B5C90-21AB-4112-BFA9-1C623E70478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C99016CA-0ABE-41E8-A0F6-51CC5983195B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616416AE-DD17-4C4B-AD12-CA7BD8EBFF6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E32252C-C8B4-4925-9E6E-A46A3FA03BCC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95D15F3-F967-466C-929A-C3A24816DA3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AC52FBA-0A0A-435D-95CF-64C4DBD42B6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3C31E4B-4535-4E2F-B19A-6EB27A3F0A9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E9A8F4F-2B2B-424C-B945-8A4033DD0C5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7AE8EFD-2681-4CFB-9FC0-C08FD44EEE2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D53BCFC-E7DD-4861-88F8-53B04284BDF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3A83F303-623A-4FD3-B4EB-AB05B45BEFE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34DB694-F19A-42F8-98E9-15A692EC8D2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88FD437B-6CD3-45E2-AE29-3328FE5B6A77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F56015C-987A-40A4-8586-4AF4CB8239F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DE397637-234B-4D5D-9683-9862F58B381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<sst xmlns="http://schemas.openxmlformats.org/spreadsheetml/2006/main" count="680" uniqueCount="142">
  <si>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</si>
  <si>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</si>
  <si>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</si>
  <si>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</si>
  <si>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</si>
  <si>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</si>
  <si>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</si>
  <si>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</si>
  <si>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</si>
  <si>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</si>
  <si>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</si>
  <si>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</si>
  <si>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</si>
  <si>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</si>
  <si>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</si>
  <si>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</si>
  <si>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</si>
  <si>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</si>
  <si>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</si>
  <si>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</si>
  <si>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</si>
  <si>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</si>
  <si>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</si>
  <si>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</si>
  <si>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</si>
  <si>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</si>
  <si>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</si>
  <si>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</si>
  <si>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</si>
  <si>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</si>
  <si>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</si>
  <si>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</si>
  <si>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</si>
  <si>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</si>
  <si>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</si>
  <si>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</si>
  <si>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</si>
  <si>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</si>
  <si>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</si>
  <si>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</si>
  <si>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</si>
  <si>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</si>
  <si>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</si>
  <si>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</si>
  <si>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</si>
  <si>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</si>
  <si>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</si>
  <si>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</si>
  <si>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</si>
  <si>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</si>
  <si>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</si>
  <si>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</si>
  <si>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</si>
  <si>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</si>
  <si>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</si>
  <si>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</si>
  <si>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</si>
  <si>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</si>
  <si>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</si>
  <si>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</si>
  <si>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</si>
  <si>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</si>
  <si>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</si>
  <si>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</si>
  <si>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</si>
  <si>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</si>
  <si>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</si>
  <si>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</si>
  <si>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</si>
  <si>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</si>
  <si>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</si>
  <si>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</si>
  <si>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</si>
  <si>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</si>
  <si>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</si>
  <si>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</si>
  <si>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</si>
  <si>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</si>
  <si>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</si>
  <si>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</si>
  <si>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</si>
  <si>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</si>
  <si>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</si>
  <si>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</si>
  <si>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</si>
  <si>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</si>
  <si>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Metalcom Vidék Bajnokság</t>
  </si>
  <si>
    <t>F12 csapat</t>
  </si>
  <si>
    <t>F12 csapat vigasz</t>
  </si>
  <si>
    <t>F14 csapat</t>
  </si>
  <si>
    <t>F16 csapat</t>
  </si>
  <si>
    <t>F18 csapat</t>
  </si>
  <si>
    <t>2024.06.22-07.02.</t>
  </si>
  <si>
    <t>SZENTES</t>
  </si>
  <si>
    <t>Rákóczi Andrea</t>
  </si>
  <si>
    <t>Szentesi TK</t>
  </si>
  <si>
    <t>Balog Zsuzsanna</t>
  </si>
  <si>
    <t>SZTE-Hajnal Tenisz</t>
  </si>
  <si>
    <t>Dunakeszi Nexon</t>
  </si>
  <si>
    <t>SVSE 1</t>
  </si>
  <si>
    <t>Volvex Tenisz</t>
  </si>
  <si>
    <t>SZVUK SE</t>
  </si>
  <si>
    <t>TSZSK Gyula</t>
  </si>
  <si>
    <t>RÁBA ETO SE</t>
  </si>
  <si>
    <t>SVSE 2</t>
  </si>
  <si>
    <t>GYAC</t>
  </si>
  <si>
    <t>BUDAÖRSI SC</t>
  </si>
  <si>
    <t>Viharsarok TA</t>
  </si>
  <si>
    <t>PVTC</t>
  </si>
  <si>
    <t>Dunakeszi TK</t>
  </si>
  <si>
    <t>ZTE</t>
  </si>
  <si>
    <t>SVSE 3</t>
  </si>
  <si>
    <t>Budaörsi SC</t>
  </si>
  <si>
    <t>MARSO TC</t>
  </si>
  <si>
    <t>CSOPAK TK</t>
  </si>
  <si>
    <t>BÍBIC TC</t>
  </si>
  <si>
    <t>KŐSZEGI SE</t>
  </si>
  <si>
    <t>Budaörsi SC 1</t>
  </si>
  <si>
    <t>Viharsarok TA 1</t>
  </si>
  <si>
    <t>SZENTESI TK</t>
  </si>
  <si>
    <t>GELLÉRT SE</t>
  </si>
  <si>
    <t>PVTC 2</t>
  </si>
  <si>
    <t>Budaörsi SC 2</t>
  </si>
  <si>
    <t xml:space="preserve">SVSE </t>
  </si>
  <si>
    <t>GELLÉRT SE 1</t>
  </si>
  <si>
    <t>HALASI TC</t>
  </si>
  <si>
    <t>GELLÉRT SE 2</t>
  </si>
  <si>
    <t>TSZSK GYULA</t>
  </si>
  <si>
    <t>x</t>
  </si>
  <si>
    <t>as</t>
  </si>
  <si>
    <t>bs</t>
  </si>
  <si>
    <t>a</t>
  </si>
  <si>
    <t>b</t>
  </si>
  <si>
    <t>3/1</t>
  </si>
  <si>
    <t>2/1</t>
  </si>
  <si>
    <t>BS</t>
  </si>
  <si>
    <t>3/0</t>
  </si>
  <si>
    <t>AS</t>
  </si>
  <si>
    <t>2/0</t>
  </si>
  <si>
    <t>jn</t>
  </si>
  <si>
    <t>4/0</t>
  </si>
  <si>
    <t>2/2(5/4)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</si>
</sst>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85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44" fillId="2" borderId="0" xfId="0" applyNumberFormat="1" applyFont="1" applyFill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52" fillId="8" borderId="23" xfId="0" applyFont="1" applyFill="1" applyBorder="1" applyAlignment="1">
      <alignment horizontal="right" vertical="center"/>
    </xf>
    <xf numFmtId="0" fontId="47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8" borderId="17" xfId="0" applyFont="1" applyFill="1" applyBorder="1" applyAlignment="1">
      <alignment horizontal="right" vertical="center"/>
    </xf>
    <xf numFmtId="49" fontId="47" fillId="0" borderId="7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0" fontId="47" fillId="0" borderId="17" xfId="0" applyFont="1" applyBorder="1" applyAlignment="1">
      <alignment vertical="center"/>
    </xf>
    <xf numFmtId="49" fontId="47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53" fillId="0" borderId="18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7" fillId="0" borderId="18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49" fontId="56" fillId="2" borderId="0" xfId="0" applyNumberFormat="1" applyFont="1" applyFill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2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2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2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5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5" fillId="0" borderId="0" xfId="0" applyFont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64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68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77" fillId="9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8" fillId="6" borderId="0" xfId="0" applyFont="1" applyFill="1" applyAlignment="1">
      <alignment vertical="center"/>
    </xf>
    <xf numFmtId="0" fontId="79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1" fillId="0" borderId="0" xfId="0" applyFont="1" applyAlignment="1">
      <alignment horizontal="right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1" fillId="6" borderId="0" xfId="0" applyFont="1" applyFill="1" applyAlignment="1">
      <alignment horizontal="right" vertical="center"/>
    </xf>
    <xf numFmtId="0" fontId="40" fillId="10" borderId="15" xfId="0" applyFont="1" applyFill="1" applyBorder="1" applyAlignment="1">
      <alignment horizontal="right" vertical="center"/>
    </xf>
    <xf numFmtId="0" fontId="48" fillId="10" borderId="0" xfId="0" applyFont="1" applyFill="1" applyAlignment="1">
      <alignment vertical="center"/>
    </xf>
    <xf numFmtId="49" fontId="57" fillId="10" borderId="0" xfId="0" applyNumberFormat="1" applyFont="1" applyFill="1" applyAlignment="1">
      <alignment vertical="center"/>
    </xf>
    <xf numFmtId="0" fontId="74" fillId="0" borderId="18" xfId="0" applyFont="1" applyBorder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80" fillId="4" borderId="24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0" fontId="54" fillId="6" borderId="7" xfId="0" applyFont="1" applyFill="1" applyBorder="1" applyAlignment="1">
      <alignment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left" vertical="center"/>
    </xf>
    <xf numFmtId="14" fontId="18" fillId="6" borderId="6" xfId="0" applyNumberFormat="1" applyFont="1" applyFill="1" applyBorder="1" applyAlignment="1">
      <alignment horizontal="left" vertical="center"/>
    </xf>
  </cellXfs>
  <cellStyles count="3">
    <cellStyle name="Hivatkozás" xfId="1" builtinId="8"/>
    <cellStyle name="Normál" xfId="0" builtinId="0"/>
    <cellStyle name="Pénznem" xfId="2" builtinId="4"/>
  </cellStyles>
  <dxfs count="181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17" name="Picture 1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91" name="Picture 23">
          <a:extLst>
            <a:ext uri="{FF2B5EF4-FFF2-40B4-BE49-F238E27FC236}">
              <a16:creationId xmlns:a16="http://schemas.microsoft.com/office/drawing/2014/main" id="{00000000-0008-0000-0100-0000B3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79" name="Picture 21">
          <a:extLst>
            <a:ext uri="{FF2B5EF4-FFF2-40B4-BE49-F238E27FC236}">
              <a16:creationId xmlns:a16="http://schemas.microsoft.com/office/drawing/2014/main" id="{00000000-0008-0000-0200-0000B3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103593" name="Picture 9">
          <a:extLst>
            <a:ext uri="{FF2B5EF4-FFF2-40B4-BE49-F238E27FC236}">
              <a16:creationId xmlns:a16="http://schemas.microsoft.com/office/drawing/2014/main" id="{00000000-0008-0000-0300-0000A99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3425" name="Button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3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3426" name="Button 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0300-000002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38" name="Picture 21">
          <a:extLst>
            <a:ext uri="{FF2B5EF4-FFF2-40B4-BE49-F238E27FC236}">
              <a16:creationId xmlns:a16="http://schemas.microsoft.com/office/drawing/2014/main" id="{00000000-0008-0000-0400-000062E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4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62" name="Picture 3">
          <a:extLst>
            <a:ext uri="{FF2B5EF4-FFF2-40B4-BE49-F238E27FC236}">
              <a16:creationId xmlns:a16="http://schemas.microsoft.com/office/drawing/2014/main" id="{00000000-0008-0000-0500-000062F0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5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5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25" name="Picture 21">
          <a:extLst>
            <a:ext uri="{FF2B5EF4-FFF2-40B4-BE49-F238E27FC236}">
              <a16:creationId xmlns:a16="http://schemas.microsoft.com/office/drawing/2014/main" id="{00000000-0008-0000-0600-000061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6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90273" name="Picture 9">
          <a:extLst>
            <a:ext uri="{FF2B5EF4-FFF2-40B4-BE49-F238E27FC236}">
              <a16:creationId xmlns:a16="http://schemas.microsoft.com/office/drawing/2014/main" id="{00000000-0008-0000-0700-0000618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90177" name="Button 1" hidden="1">
              <a:extLst>
                <a:ext uri="{63B3BB69-23CF-44E3-9099-C40C66FF867C}">
                  <a14:compatExt spid="_x0000_s690177"/>
                </a:ext>
                <a:ext uri="{FF2B5EF4-FFF2-40B4-BE49-F238E27FC236}">
                  <a16:creationId xmlns:a16="http://schemas.microsoft.com/office/drawing/2014/main" id="{00000000-0008-0000-0700-0000018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90178" name="Button 2" hidden="1">
              <a:extLst>
                <a:ext uri="{63B3BB69-23CF-44E3-9099-C40C66FF867C}">
                  <a14:compatExt spid="_x0000_s690178"/>
                </a:ext>
                <a:ext uri="{FF2B5EF4-FFF2-40B4-BE49-F238E27FC236}">
                  <a16:creationId xmlns:a16="http://schemas.microsoft.com/office/drawing/2014/main" id="{00000000-0008-0000-0700-0000028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37" name="Picture 21">
          <a:extLst>
            <a:ext uri="{FF2B5EF4-FFF2-40B4-BE49-F238E27FC236}">
              <a16:creationId xmlns:a16="http://schemas.microsoft.com/office/drawing/2014/main" id="{00000000-0008-0000-0800-000061B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8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3585" name="Picture 9">
          <a:extLst>
            <a:ext uri="{FF2B5EF4-FFF2-40B4-BE49-F238E27FC236}">
              <a16:creationId xmlns:a16="http://schemas.microsoft.com/office/drawing/2014/main" id="{00000000-0008-0000-0900-000061B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3489" name="Button 1" hidden="1">
              <a:extLst>
                <a:ext uri="{63B3BB69-23CF-44E3-9099-C40C66FF867C}">
                  <a14:compatExt spid="_x0000_s703489"/>
                </a:ext>
                <a:ext uri="{FF2B5EF4-FFF2-40B4-BE49-F238E27FC236}">
                  <a16:creationId xmlns:a16="http://schemas.microsoft.com/office/drawing/2014/main" id="{00000000-0008-0000-0900-000001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3490" name="Button 2" hidden="1">
              <a:extLst>
                <a:ext uri="{63B3BB69-23CF-44E3-9099-C40C66FF867C}">
                  <a14:compatExt spid="_x0000_s703490"/>
                </a:ext>
                <a:ext uri="{FF2B5EF4-FFF2-40B4-BE49-F238E27FC236}">
                  <a16:creationId xmlns:a16="http://schemas.microsoft.com/office/drawing/2014/main" id="{00000000-0008-0000-0900-000002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14849" name="Picture 21">
          <a:extLst>
            <a:ext uri="{FF2B5EF4-FFF2-40B4-BE49-F238E27FC236}">
              <a16:creationId xmlns:a16="http://schemas.microsoft.com/office/drawing/2014/main" id="{00000000-0008-0000-0A00-000061E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0A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15873" name="Picture 3">
          <a:extLst>
            <a:ext uri="{FF2B5EF4-FFF2-40B4-BE49-F238E27FC236}">
              <a16:creationId xmlns:a16="http://schemas.microsoft.com/office/drawing/2014/main" id="{00000000-0008-0000-0B00-000061E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15777" name="Button 1" hidden="1">
              <a:extLst>
                <a:ext uri="{63B3BB69-23CF-44E3-9099-C40C66FF867C}">
                  <a14:compatExt spid="_x0000_s715777"/>
                </a:ext>
                <a:ext uri="{FF2B5EF4-FFF2-40B4-BE49-F238E27FC236}">
                  <a16:creationId xmlns:a16="http://schemas.microsoft.com/office/drawing/2014/main" id="{00000000-0008-0000-0B00-000001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15778" name="Button 2" hidden="1">
              <a:extLst>
                <a:ext uri="{63B3BB69-23CF-44E3-9099-C40C66FF867C}">
                  <a14:compatExt spid="_x0000_s715778"/>
                </a:ext>
                <a:ext uri="{FF2B5EF4-FFF2-40B4-BE49-F238E27FC236}">
                  <a16:creationId xmlns:a16="http://schemas.microsoft.com/office/drawing/2014/main" id="{00000000-0008-0000-0B00-000002E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073B-9247-4783-8713-EC016C48E9E5}">
  <sheetPr codeName="Sheet1"/>
  <dimension ref="A1:G18"/>
  <sheetViews>
    <sheetView showGridLines="0" showZeros="0" workbookViewId="0">
      <selection activeCell="E12" sqref="E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5" t="s">
        <v>79</v>
      </c>
      <c r="B1" s="3"/>
      <c r="C1" s="3"/>
      <c r="D1" s="226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53" t="s">
        <v>20</v>
      </c>
      <c r="B5" s="21"/>
      <c r="C5" s="21"/>
      <c r="D5" s="21"/>
      <c r="E5" s="380"/>
      <c r="F5" s="22"/>
      <c r="G5" s="23"/>
    </row>
    <row r="6" spans="1:7" s="2" customFormat="1" ht="24.6" x14ac:dyDescent="0.25">
      <c r="A6" s="414" t="s">
        <v>86</v>
      </c>
      <c r="B6" s="381"/>
      <c r="C6" s="24"/>
      <c r="D6" s="25"/>
      <c r="E6" s="26"/>
      <c r="F6" s="5"/>
      <c r="G6" s="5"/>
    </row>
    <row r="7" spans="1:7" s="18" customFormat="1" ht="15" customHeight="1" x14ac:dyDescent="0.25">
      <c r="A7" s="254" t="s">
        <v>80</v>
      </c>
      <c r="B7" s="254" t="s">
        <v>81</v>
      </c>
      <c r="C7" s="254" t="s">
        <v>82</v>
      </c>
      <c r="D7" s="254" t="s">
        <v>83</v>
      </c>
      <c r="E7" s="254" t="s">
        <v>84</v>
      </c>
      <c r="F7" s="22"/>
      <c r="G7" s="23"/>
    </row>
    <row r="8" spans="1:7" s="2" customFormat="1" ht="16.5" customHeight="1" x14ac:dyDescent="0.25">
      <c r="A8" s="286" t="s">
        <v>87</v>
      </c>
      <c r="B8" s="286" t="s">
        <v>88</v>
      </c>
      <c r="C8" s="286" t="s">
        <v>89</v>
      </c>
      <c r="D8" s="286" t="s">
        <v>90</v>
      </c>
      <c r="E8" s="286" t="s">
        <v>91</v>
      </c>
      <c r="F8" s="5"/>
      <c r="G8" s="5"/>
    </row>
    <row r="9" spans="1:7" s="2" customFormat="1" ht="15" customHeight="1" x14ac:dyDescent="0.25">
      <c r="A9" s="253" t="s">
        <v>21</v>
      </c>
      <c r="B9" s="21"/>
      <c r="C9" s="254" t="s">
        <v>22</v>
      </c>
      <c r="D9" s="254"/>
      <c r="E9" s="255" t="s">
        <v>23</v>
      </c>
      <c r="F9" s="5"/>
      <c r="G9" s="5"/>
    </row>
    <row r="10" spans="1:7" s="2" customFormat="1" x14ac:dyDescent="0.25">
      <c r="A10" s="29" t="s">
        <v>92</v>
      </c>
      <c r="B10" s="30"/>
      <c r="C10" s="31" t="s">
        <v>93</v>
      </c>
      <c r="D10" s="254" t="s">
        <v>63</v>
      </c>
      <c r="E10" s="366" t="s">
        <v>94</v>
      </c>
      <c r="F10" s="5"/>
      <c r="G10" s="5"/>
    </row>
    <row r="11" spans="1:7" x14ac:dyDescent="0.25">
      <c r="A11" s="20"/>
      <c r="B11" s="21"/>
      <c r="C11" s="278" t="s">
        <v>62</v>
      </c>
      <c r="D11" s="278" t="s">
        <v>76</v>
      </c>
      <c r="E11" s="278" t="s">
        <v>77</v>
      </c>
      <c r="F11" s="33"/>
      <c r="G11" s="33"/>
    </row>
    <row r="12" spans="1:7" s="2" customFormat="1" x14ac:dyDescent="0.25">
      <c r="A12" s="227"/>
      <c r="B12" s="5"/>
      <c r="C12" s="287"/>
      <c r="D12" s="287" t="s">
        <v>95</v>
      </c>
      <c r="E12" s="287" t="s">
        <v>96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63"/>
      <c r="C17" s="228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3C21-806F-4050-AAC9-577AB0750DC2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Metalcom Vidék 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2024.06.22-07.02.</v>
      </c>
      <c r="B5" s="54" t="str">
        <f>Altalanos!$C$10</f>
        <v>SZENTES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18" t="s">
        <v>26</v>
      </c>
      <c r="B6" s="418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29" t="s">
        <v>27</v>
      </c>
      <c r="B20" s="230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60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61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44E0-55D8-48BD-A2B3-0CDE17612BF1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400" customWidth="1"/>
    <col min="6" max="6" width="6.109375" style="93" hidden="1" customWidth="1"/>
    <col min="7" max="7" width="28.66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2" t="str">
        <f>Altalanos!$A$6</f>
        <v>Metalcom Vidék Bajnokság</v>
      </c>
      <c r="B1" s="87"/>
      <c r="C1" s="87"/>
      <c r="D1" s="238"/>
      <c r="E1" s="258" t="s">
        <v>52</v>
      </c>
      <c r="F1" s="106"/>
      <c r="G1" s="249"/>
      <c r="H1" s="88"/>
      <c r="I1" s="88"/>
      <c r="J1" s="250"/>
      <c r="K1" s="250"/>
      <c r="L1" s="250"/>
      <c r="M1" s="250"/>
      <c r="N1" s="250"/>
      <c r="O1" s="250"/>
      <c r="P1" s="250"/>
      <c r="Q1" s="251"/>
    </row>
    <row r="2" spans="1:17" ht="13.8" thickBot="1" x14ac:dyDescent="0.3">
      <c r="B2" s="89" t="s">
        <v>51</v>
      </c>
      <c r="C2" s="89" t="str">
        <f>Altalanos!$A$8</f>
        <v>F12 csapat</v>
      </c>
      <c r="D2" s="106"/>
      <c r="E2" s="258" t="s">
        <v>35</v>
      </c>
      <c r="F2" s="94"/>
      <c r="G2" s="94"/>
      <c r="H2" s="388"/>
      <c r="I2" s="38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82" t="s">
        <v>50</v>
      </c>
      <c r="B3" s="386"/>
      <c r="C3" s="386"/>
      <c r="D3" s="386"/>
      <c r="E3" s="386"/>
      <c r="F3" s="386"/>
      <c r="G3" s="386"/>
      <c r="H3" s="386"/>
      <c r="I3" s="387"/>
      <c r="J3" s="101"/>
      <c r="K3" s="107"/>
      <c r="L3" s="107"/>
      <c r="M3" s="107"/>
      <c r="N3" s="288" t="s">
        <v>34</v>
      </c>
      <c r="O3" s="102"/>
      <c r="P3" s="108"/>
      <c r="Q3" s="259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02" t="s">
        <v>31</v>
      </c>
      <c r="I4" s="392"/>
      <c r="J4" s="110"/>
      <c r="K4" s="111"/>
      <c r="L4" s="111"/>
      <c r="M4" s="111"/>
      <c r="N4" s="110"/>
      <c r="O4" s="260"/>
      <c r="P4" s="260"/>
      <c r="Q4" s="112"/>
    </row>
    <row r="5" spans="1:17" s="2" customFormat="1" ht="13.8" thickBot="1" x14ac:dyDescent="0.3">
      <c r="A5" s="252" t="str">
        <f>Altalanos!$A$10</f>
        <v>2024.06.22-07.02.</v>
      </c>
      <c r="B5" s="252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84" t="str">
        <f>Altalanos!$E$10</f>
        <v>Rákóczi Andrea</v>
      </c>
      <c r="I5" s="403"/>
      <c r="J5" s="113"/>
      <c r="K5" s="83"/>
      <c r="L5" s="83"/>
      <c r="M5" s="83"/>
      <c r="N5" s="113"/>
      <c r="O5" s="91"/>
      <c r="P5" s="91"/>
      <c r="Q5" s="406"/>
    </row>
    <row r="6" spans="1:17" ht="30" customHeight="1" thickBot="1" x14ac:dyDescent="0.3">
      <c r="A6" s="241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89" t="s">
        <v>38</v>
      </c>
      <c r="I6" s="390"/>
      <c r="J6" s="244" t="s">
        <v>17</v>
      </c>
      <c r="K6" s="105" t="s">
        <v>15</v>
      </c>
      <c r="L6" s="246" t="s">
        <v>1</v>
      </c>
      <c r="M6" s="217" t="s">
        <v>16</v>
      </c>
      <c r="N6" s="274" t="s">
        <v>49</v>
      </c>
      <c r="O6" s="256" t="s">
        <v>39</v>
      </c>
      <c r="P6" s="257" t="s">
        <v>2</v>
      </c>
      <c r="Q6" s="104" t="s">
        <v>40</v>
      </c>
    </row>
    <row r="7" spans="1:17" s="11" customFormat="1" ht="18.899999999999999" customHeight="1" x14ac:dyDescent="0.25">
      <c r="A7" s="248">
        <v>1</v>
      </c>
      <c r="B7" s="95" t="s">
        <v>97</v>
      </c>
      <c r="C7" s="95"/>
      <c r="D7" s="96"/>
      <c r="E7" s="261"/>
      <c r="F7" s="383"/>
      <c r="G7" s="384"/>
      <c r="H7" s="96"/>
      <c r="I7" s="96"/>
      <c r="J7" s="245"/>
      <c r="K7" s="243"/>
      <c r="L7" s="247"/>
      <c r="M7" s="243"/>
      <c r="N7" s="239"/>
      <c r="O7" s="96">
        <v>51</v>
      </c>
      <c r="P7" s="114"/>
      <c r="Q7" s="97"/>
    </row>
    <row r="8" spans="1:17" s="11" customFormat="1" ht="18.899999999999999" customHeight="1" x14ac:dyDescent="0.25">
      <c r="A8" s="248">
        <v>2</v>
      </c>
      <c r="B8" s="95" t="s">
        <v>98</v>
      </c>
      <c r="C8" s="95"/>
      <c r="D8" s="96"/>
      <c r="E8" s="261"/>
      <c r="F8" s="385"/>
      <c r="G8" s="282"/>
      <c r="H8" s="96"/>
      <c r="I8" s="96"/>
      <c r="J8" s="245"/>
      <c r="K8" s="243"/>
      <c r="L8" s="247"/>
      <c r="M8" s="243"/>
      <c r="N8" s="239"/>
      <c r="O8" s="96">
        <v>71</v>
      </c>
      <c r="P8" s="114"/>
      <c r="Q8" s="97"/>
    </row>
    <row r="9" spans="1:17" s="11" customFormat="1" ht="18.899999999999999" customHeight="1" x14ac:dyDescent="0.25">
      <c r="A9" s="248">
        <v>3</v>
      </c>
      <c r="B9" s="95" t="s">
        <v>99</v>
      </c>
      <c r="C9" s="95"/>
      <c r="D9" s="96"/>
      <c r="E9" s="261"/>
      <c r="F9" s="385"/>
      <c r="G9" s="282"/>
      <c r="H9" s="96"/>
      <c r="I9" s="96"/>
      <c r="J9" s="245"/>
      <c r="K9" s="243"/>
      <c r="L9" s="247"/>
      <c r="M9" s="243"/>
      <c r="N9" s="239"/>
      <c r="O9" s="96">
        <v>76</v>
      </c>
      <c r="P9" s="394"/>
      <c r="Q9" s="275"/>
    </row>
    <row r="10" spans="1:17" s="11" customFormat="1" ht="18.899999999999999" customHeight="1" x14ac:dyDescent="0.25">
      <c r="A10" s="248">
        <v>4</v>
      </c>
      <c r="B10" s="95" t="s">
        <v>100</v>
      </c>
      <c r="C10" s="95"/>
      <c r="D10" s="96"/>
      <c r="E10" s="261"/>
      <c r="F10" s="385"/>
      <c r="G10" s="282"/>
      <c r="H10" s="96"/>
      <c r="I10" s="96"/>
      <c r="J10" s="245"/>
      <c r="K10" s="243"/>
      <c r="L10" s="247"/>
      <c r="M10" s="243"/>
      <c r="N10" s="239"/>
      <c r="O10" s="96">
        <v>87</v>
      </c>
      <c r="P10" s="393"/>
      <c r="Q10" s="391"/>
    </row>
    <row r="11" spans="1:17" s="11" customFormat="1" ht="18.899999999999999" customHeight="1" x14ac:dyDescent="0.25">
      <c r="A11" s="248">
        <v>5</v>
      </c>
      <c r="B11" s="95" t="s">
        <v>101</v>
      </c>
      <c r="C11" s="95"/>
      <c r="D11" s="96"/>
      <c r="E11" s="261"/>
      <c r="F11" s="385"/>
      <c r="G11" s="282"/>
      <c r="H11" s="96"/>
      <c r="I11" s="96"/>
      <c r="J11" s="245"/>
      <c r="K11" s="243"/>
      <c r="L11" s="247"/>
      <c r="M11" s="243"/>
      <c r="N11" s="239"/>
      <c r="O11" s="96">
        <v>112</v>
      </c>
      <c r="P11" s="393"/>
      <c r="Q11" s="391"/>
    </row>
    <row r="12" spans="1:17" s="11" customFormat="1" ht="18.899999999999999" customHeight="1" x14ac:dyDescent="0.25">
      <c r="A12" s="248">
        <v>6</v>
      </c>
      <c r="B12" s="95" t="s">
        <v>103</v>
      </c>
      <c r="C12" s="95"/>
      <c r="D12" s="96"/>
      <c r="E12" s="261"/>
      <c r="F12" s="385"/>
      <c r="G12" s="282"/>
      <c r="H12" s="96"/>
      <c r="I12" s="96"/>
      <c r="J12" s="245"/>
      <c r="K12" s="243"/>
      <c r="L12" s="247"/>
      <c r="M12" s="243"/>
      <c r="N12" s="239"/>
      <c r="O12" s="96">
        <v>209</v>
      </c>
      <c r="P12" s="393"/>
      <c r="Q12" s="391"/>
    </row>
    <row r="13" spans="1:17" s="11" customFormat="1" ht="18.899999999999999" customHeight="1" x14ac:dyDescent="0.25">
      <c r="A13" s="248">
        <v>7</v>
      </c>
      <c r="B13" s="95" t="s">
        <v>104</v>
      </c>
      <c r="C13" s="95"/>
      <c r="D13" s="96"/>
      <c r="E13" s="261"/>
      <c r="F13" s="385"/>
      <c r="G13" s="282"/>
      <c r="H13" s="96"/>
      <c r="I13" s="96"/>
      <c r="J13" s="245"/>
      <c r="K13" s="243"/>
      <c r="L13" s="247"/>
      <c r="M13" s="243"/>
      <c r="N13" s="239"/>
      <c r="O13" s="96">
        <v>212</v>
      </c>
      <c r="P13" s="393"/>
      <c r="Q13" s="391"/>
    </row>
    <row r="14" spans="1:17" s="11" customFormat="1" ht="18.899999999999999" customHeight="1" x14ac:dyDescent="0.25">
      <c r="A14" s="248">
        <v>8</v>
      </c>
      <c r="B14" s="95" t="s">
        <v>127</v>
      </c>
      <c r="C14" s="95"/>
      <c r="D14" s="96"/>
      <c r="E14" s="261"/>
      <c r="F14" s="385"/>
      <c r="G14" s="282"/>
      <c r="H14" s="96"/>
      <c r="I14" s="96"/>
      <c r="J14" s="245"/>
      <c r="K14" s="243"/>
      <c r="L14" s="247"/>
      <c r="M14" s="243"/>
      <c r="N14" s="239"/>
      <c r="O14" s="96">
        <v>221</v>
      </c>
      <c r="P14" s="393"/>
      <c r="Q14" s="391"/>
    </row>
    <row r="15" spans="1:17" s="11" customFormat="1" ht="18.899999999999999" customHeight="1" x14ac:dyDescent="0.25">
      <c r="A15" s="248">
        <v>9</v>
      </c>
      <c r="B15" s="95" t="s">
        <v>105</v>
      </c>
      <c r="C15" s="95"/>
      <c r="D15" s="96"/>
      <c r="E15" s="261"/>
      <c r="F15" s="97"/>
      <c r="G15" s="97"/>
      <c r="H15" s="96"/>
      <c r="I15" s="96"/>
      <c r="J15" s="245"/>
      <c r="K15" s="243"/>
      <c r="L15" s="247"/>
      <c r="M15" s="281"/>
      <c r="N15" s="239"/>
      <c r="O15" s="96">
        <v>249</v>
      </c>
      <c r="P15" s="97"/>
      <c r="Q15" s="97"/>
    </row>
    <row r="16" spans="1:17" s="11" customFormat="1" ht="18.899999999999999" customHeight="1" x14ac:dyDescent="0.25">
      <c r="A16" s="248">
        <v>10</v>
      </c>
      <c r="B16" s="415" t="s">
        <v>106</v>
      </c>
      <c r="C16" s="95"/>
      <c r="D16" s="96"/>
      <c r="E16" s="261"/>
      <c r="F16" s="97"/>
      <c r="G16" s="97"/>
      <c r="H16" s="96"/>
      <c r="I16" s="96"/>
      <c r="J16" s="245"/>
      <c r="K16" s="243"/>
      <c r="L16" s="247"/>
      <c r="M16" s="281"/>
      <c r="N16" s="239"/>
      <c r="O16" s="96">
        <v>292</v>
      </c>
      <c r="P16" s="114"/>
      <c r="Q16" s="97"/>
    </row>
    <row r="17" spans="1:17" s="11" customFormat="1" ht="18.899999999999999" customHeight="1" x14ac:dyDescent="0.25">
      <c r="A17" s="248">
        <v>11</v>
      </c>
      <c r="B17" s="95"/>
      <c r="C17" s="95"/>
      <c r="D17" s="96"/>
      <c r="E17" s="261"/>
      <c r="F17" s="97"/>
      <c r="G17" s="97"/>
      <c r="H17" s="96"/>
      <c r="I17" s="96"/>
      <c r="J17" s="245"/>
      <c r="K17" s="243"/>
      <c r="L17" s="247"/>
      <c r="M17" s="281"/>
      <c r="N17" s="239"/>
      <c r="O17" s="96"/>
      <c r="P17" s="114"/>
      <c r="Q17" s="97"/>
    </row>
    <row r="18" spans="1:17" s="11" customFormat="1" ht="18.899999999999999" customHeight="1" x14ac:dyDescent="0.25">
      <c r="A18" s="248">
        <v>12</v>
      </c>
      <c r="B18" s="95"/>
      <c r="C18" s="95"/>
      <c r="D18" s="96"/>
      <c r="E18" s="261"/>
      <c r="F18" s="97"/>
      <c r="G18" s="97"/>
      <c r="H18" s="96"/>
      <c r="I18" s="96"/>
      <c r="J18" s="245"/>
      <c r="K18" s="243"/>
      <c r="L18" s="247"/>
      <c r="M18" s="281"/>
      <c r="N18" s="239"/>
      <c r="O18" s="96"/>
      <c r="P18" s="114"/>
      <c r="Q18" s="97"/>
    </row>
    <row r="19" spans="1:17" s="11" customFormat="1" ht="18.899999999999999" customHeight="1" x14ac:dyDescent="0.25">
      <c r="A19" s="248">
        <v>13</v>
      </c>
      <c r="B19" s="95"/>
      <c r="C19" s="95"/>
      <c r="D19" s="96"/>
      <c r="E19" s="261"/>
      <c r="F19" s="97"/>
      <c r="G19" s="97"/>
      <c r="H19" s="96"/>
      <c r="I19" s="96"/>
      <c r="J19" s="245"/>
      <c r="K19" s="243"/>
      <c r="L19" s="247"/>
      <c r="M19" s="281"/>
      <c r="N19" s="239"/>
      <c r="O19" s="96"/>
      <c r="P19" s="114"/>
      <c r="Q19" s="97"/>
    </row>
    <row r="20" spans="1:17" s="11" customFormat="1" ht="18.899999999999999" customHeight="1" x14ac:dyDescent="0.25">
      <c r="A20" s="248">
        <v>14</v>
      </c>
      <c r="B20" s="95"/>
      <c r="C20" s="95"/>
      <c r="D20" s="96"/>
      <c r="E20" s="261"/>
      <c r="F20" s="97"/>
      <c r="G20" s="97"/>
      <c r="H20" s="96"/>
      <c r="I20" s="96"/>
      <c r="J20" s="245"/>
      <c r="K20" s="243"/>
      <c r="L20" s="247"/>
      <c r="M20" s="281"/>
      <c r="N20" s="239"/>
      <c r="O20" s="96"/>
      <c r="P20" s="114"/>
      <c r="Q20" s="97"/>
    </row>
    <row r="21" spans="1:17" s="11" customFormat="1" ht="18.899999999999999" customHeight="1" x14ac:dyDescent="0.25">
      <c r="A21" s="248">
        <v>15</v>
      </c>
      <c r="B21" s="95"/>
      <c r="C21" s="95"/>
      <c r="D21" s="96"/>
      <c r="E21" s="261"/>
      <c r="F21" s="97"/>
      <c r="G21" s="97"/>
      <c r="H21" s="96"/>
      <c r="I21" s="96"/>
      <c r="J21" s="245"/>
      <c r="K21" s="243"/>
      <c r="L21" s="247"/>
      <c r="M21" s="281"/>
      <c r="N21" s="239"/>
      <c r="O21" s="96"/>
      <c r="P21" s="114"/>
      <c r="Q21" s="97"/>
    </row>
    <row r="22" spans="1:17" s="11" customFormat="1" ht="18.899999999999999" customHeight="1" x14ac:dyDescent="0.25">
      <c r="A22" s="248">
        <v>16</v>
      </c>
      <c r="B22" s="95"/>
      <c r="C22" s="95"/>
      <c r="D22" s="96"/>
      <c r="E22" s="261"/>
      <c r="F22" s="97"/>
      <c r="G22" s="97"/>
      <c r="H22" s="96"/>
      <c r="I22" s="96"/>
      <c r="J22" s="245"/>
      <c r="K22" s="243"/>
      <c r="L22" s="247"/>
      <c r="M22" s="281"/>
      <c r="N22" s="239"/>
      <c r="O22" s="96"/>
      <c r="P22" s="114"/>
      <c r="Q22" s="97"/>
    </row>
    <row r="23" spans="1:17" s="11" customFormat="1" ht="18.899999999999999" customHeight="1" x14ac:dyDescent="0.25">
      <c r="A23" s="248">
        <v>17</v>
      </c>
      <c r="B23" s="95"/>
      <c r="C23" s="95"/>
      <c r="D23" s="96"/>
      <c r="E23" s="261"/>
      <c r="F23" s="97"/>
      <c r="G23" s="97"/>
      <c r="H23" s="96"/>
      <c r="I23" s="96"/>
      <c r="J23" s="245"/>
      <c r="K23" s="243"/>
      <c r="L23" s="247"/>
      <c r="M23" s="281"/>
      <c r="N23" s="239"/>
      <c r="O23" s="96"/>
      <c r="P23" s="114"/>
      <c r="Q23" s="97"/>
    </row>
    <row r="24" spans="1:17" s="11" customFormat="1" ht="18.899999999999999" customHeight="1" x14ac:dyDescent="0.25">
      <c r="A24" s="248">
        <v>18</v>
      </c>
      <c r="B24" s="95"/>
      <c r="C24" s="95"/>
      <c r="D24" s="96"/>
      <c r="E24" s="261"/>
      <c r="F24" s="97"/>
      <c r="G24" s="97"/>
      <c r="H24" s="96"/>
      <c r="I24" s="96"/>
      <c r="J24" s="245"/>
      <c r="K24" s="243"/>
      <c r="L24" s="247"/>
      <c r="M24" s="281"/>
      <c r="N24" s="239"/>
      <c r="O24" s="96"/>
      <c r="P24" s="114"/>
      <c r="Q24" s="97"/>
    </row>
    <row r="25" spans="1:17" s="11" customFormat="1" ht="18.899999999999999" customHeight="1" x14ac:dyDescent="0.25">
      <c r="A25" s="248">
        <v>19</v>
      </c>
      <c r="B25" s="95"/>
      <c r="C25" s="95"/>
      <c r="D25" s="96"/>
      <c r="E25" s="261"/>
      <c r="F25" s="97"/>
      <c r="G25" s="97"/>
      <c r="H25" s="96"/>
      <c r="I25" s="96"/>
      <c r="J25" s="245"/>
      <c r="K25" s="243"/>
      <c r="L25" s="247"/>
      <c r="M25" s="281"/>
      <c r="N25" s="239"/>
      <c r="O25" s="96"/>
      <c r="P25" s="114"/>
      <c r="Q25" s="97"/>
    </row>
    <row r="26" spans="1:17" s="11" customFormat="1" ht="18.899999999999999" customHeight="1" x14ac:dyDescent="0.25">
      <c r="A26" s="248">
        <v>20</v>
      </c>
      <c r="B26" s="95"/>
      <c r="C26" s="95"/>
      <c r="D26" s="96"/>
      <c r="E26" s="261"/>
      <c r="F26" s="97"/>
      <c r="G26" s="97"/>
      <c r="H26" s="96"/>
      <c r="I26" s="96"/>
      <c r="J26" s="245"/>
      <c r="K26" s="243"/>
      <c r="L26" s="247"/>
      <c r="M26" s="281"/>
      <c r="N26" s="239"/>
      <c r="O26" s="96"/>
      <c r="P26" s="114"/>
      <c r="Q26" s="97"/>
    </row>
    <row r="27" spans="1:17" s="11" customFormat="1" ht="18.899999999999999" customHeight="1" x14ac:dyDescent="0.25">
      <c r="A27" s="248">
        <v>21</v>
      </c>
      <c r="B27" s="95"/>
      <c r="C27" s="95"/>
      <c r="D27" s="96"/>
      <c r="E27" s="261"/>
      <c r="F27" s="97"/>
      <c r="G27" s="97"/>
      <c r="H27" s="96"/>
      <c r="I27" s="96"/>
      <c r="J27" s="245"/>
      <c r="K27" s="243"/>
      <c r="L27" s="247"/>
      <c r="M27" s="281"/>
      <c r="N27" s="239"/>
      <c r="O27" s="96"/>
      <c r="P27" s="114"/>
      <c r="Q27" s="97"/>
    </row>
    <row r="28" spans="1:17" s="11" customFormat="1" ht="18.899999999999999" customHeight="1" x14ac:dyDescent="0.25">
      <c r="A28" s="248">
        <v>22</v>
      </c>
      <c r="B28" s="95"/>
      <c r="C28" s="95"/>
      <c r="D28" s="96"/>
      <c r="E28" s="410"/>
      <c r="F28" s="404"/>
      <c r="G28" s="275"/>
      <c r="H28" s="96"/>
      <c r="I28" s="96"/>
      <c r="J28" s="245"/>
      <c r="K28" s="243"/>
      <c r="L28" s="247"/>
      <c r="M28" s="281"/>
      <c r="N28" s="239"/>
      <c r="O28" s="96"/>
      <c r="P28" s="114"/>
      <c r="Q28" s="97"/>
    </row>
    <row r="29" spans="1:17" s="11" customFormat="1" ht="18.899999999999999" customHeight="1" x14ac:dyDescent="0.25">
      <c r="A29" s="248">
        <v>23</v>
      </c>
      <c r="B29" s="95"/>
      <c r="C29" s="95"/>
      <c r="D29" s="96"/>
      <c r="E29" s="411"/>
      <c r="F29" s="97"/>
      <c r="G29" s="97"/>
      <c r="H29" s="96"/>
      <c r="I29" s="96"/>
      <c r="J29" s="245"/>
      <c r="K29" s="243"/>
      <c r="L29" s="247"/>
      <c r="M29" s="281"/>
      <c r="N29" s="239"/>
      <c r="O29" s="96"/>
      <c r="P29" s="114"/>
      <c r="Q29" s="97"/>
    </row>
    <row r="30" spans="1:17" s="11" customFormat="1" ht="18.899999999999999" customHeight="1" x14ac:dyDescent="0.25">
      <c r="A30" s="248">
        <v>24</v>
      </c>
      <c r="B30" s="95"/>
      <c r="C30" s="95"/>
      <c r="D30" s="96"/>
      <c r="E30" s="261"/>
      <c r="F30" s="97"/>
      <c r="G30" s="97"/>
      <c r="H30" s="96"/>
      <c r="I30" s="96"/>
      <c r="J30" s="245"/>
      <c r="K30" s="243"/>
      <c r="L30" s="247"/>
      <c r="M30" s="281"/>
      <c r="N30" s="239"/>
      <c r="O30" s="96"/>
      <c r="P30" s="114"/>
      <c r="Q30" s="97"/>
    </row>
    <row r="31" spans="1:17" s="11" customFormat="1" ht="18.899999999999999" customHeight="1" x14ac:dyDescent="0.25">
      <c r="A31" s="248">
        <v>25</v>
      </c>
      <c r="B31" s="95"/>
      <c r="C31" s="95"/>
      <c r="D31" s="96"/>
      <c r="E31" s="261"/>
      <c r="F31" s="97"/>
      <c r="G31" s="97"/>
      <c r="H31" s="96"/>
      <c r="I31" s="96"/>
      <c r="J31" s="245"/>
      <c r="K31" s="243"/>
      <c r="L31" s="247"/>
      <c r="M31" s="281"/>
      <c r="N31" s="239"/>
      <c r="O31" s="96"/>
      <c r="P31" s="114"/>
      <c r="Q31" s="97"/>
    </row>
    <row r="32" spans="1:17" s="11" customFormat="1" ht="18.899999999999999" customHeight="1" x14ac:dyDescent="0.25">
      <c r="A32" s="248">
        <v>26</v>
      </c>
      <c r="B32" s="95"/>
      <c r="C32" s="95"/>
      <c r="D32" s="96"/>
      <c r="E32" s="401"/>
      <c r="F32" s="97"/>
      <c r="G32" s="97"/>
      <c r="H32" s="96"/>
      <c r="I32" s="96"/>
      <c r="J32" s="245"/>
      <c r="K32" s="243"/>
      <c r="L32" s="247"/>
      <c r="M32" s="281"/>
      <c r="N32" s="239"/>
      <c r="O32" s="96"/>
      <c r="P32" s="114"/>
      <c r="Q32" s="97"/>
    </row>
    <row r="33" spans="1:17" s="11" customFormat="1" ht="18.899999999999999" customHeight="1" x14ac:dyDescent="0.25">
      <c r="A33" s="248">
        <v>27</v>
      </c>
      <c r="B33" s="95"/>
      <c r="C33" s="95"/>
      <c r="D33" s="96"/>
      <c r="E33" s="261"/>
      <c r="F33" s="97"/>
      <c r="G33" s="97"/>
      <c r="H33" s="96"/>
      <c r="I33" s="96"/>
      <c r="J33" s="245"/>
      <c r="K33" s="243"/>
      <c r="L33" s="247"/>
      <c r="M33" s="281"/>
      <c r="N33" s="239"/>
      <c r="O33" s="96"/>
      <c r="P33" s="114"/>
      <c r="Q33" s="97"/>
    </row>
    <row r="34" spans="1:17" s="11" customFormat="1" ht="18.899999999999999" customHeight="1" x14ac:dyDescent="0.25">
      <c r="A34" s="248">
        <v>28</v>
      </c>
      <c r="B34" s="95"/>
      <c r="C34" s="95"/>
      <c r="D34" s="96"/>
      <c r="E34" s="261"/>
      <c r="F34" s="97"/>
      <c r="G34" s="97"/>
      <c r="H34" s="96"/>
      <c r="I34" s="96"/>
      <c r="J34" s="245"/>
      <c r="K34" s="243"/>
      <c r="L34" s="247"/>
      <c r="M34" s="281"/>
      <c r="N34" s="239"/>
      <c r="O34" s="96"/>
      <c r="P34" s="114"/>
      <c r="Q34" s="97"/>
    </row>
    <row r="35" spans="1:17" s="11" customFormat="1" ht="18.899999999999999" customHeight="1" x14ac:dyDescent="0.25">
      <c r="A35" s="248">
        <v>29</v>
      </c>
      <c r="B35" s="95"/>
      <c r="C35" s="95"/>
      <c r="D35" s="96"/>
      <c r="E35" s="261"/>
      <c r="F35" s="97"/>
      <c r="G35" s="97"/>
      <c r="H35" s="96"/>
      <c r="I35" s="96"/>
      <c r="J35" s="245"/>
      <c r="K35" s="243"/>
      <c r="L35" s="247"/>
      <c r="M35" s="281"/>
      <c r="N35" s="239"/>
      <c r="O35" s="96"/>
      <c r="P35" s="114"/>
      <c r="Q35" s="97"/>
    </row>
    <row r="36" spans="1:17" s="11" customFormat="1" ht="18.899999999999999" customHeight="1" x14ac:dyDescent="0.25">
      <c r="A36" s="248">
        <v>30</v>
      </c>
      <c r="B36" s="95"/>
      <c r="C36" s="95"/>
      <c r="D36" s="96"/>
      <c r="E36" s="261"/>
      <c r="F36" s="97"/>
      <c r="G36" s="97"/>
      <c r="H36" s="96"/>
      <c r="I36" s="96"/>
      <c r="J36" s="245"/>
      <c r="K36" s="243"/>
      <c r="L36" s="247"/>
      <c r="M36" s="281"/>
      <c r="N36" s="239"/>
      <c r="O36" s="96"/>
      <c r="P36" s="114"/>
      <c r="Q36" s="97"/>
    </row>
    <row r="37" spans="1:17" s="11" customFormat="1" ht="18.899999999999999" customHeight="1" x14ac:dyDescent="0.25">
      <c r="A37" s="248">
        <v>31</v>
      </c>
      <c r="B37" s="95"/>
      <c r="C37" s="95"/>
      <c r="D37" s="96"/>
      <c r="E37" s="261"/>
      <c r="F37" s="97"/>
      <c r="G37" s="97"/>
      <c r="H37" s="96"/>
      <c r="I37" s="96"/>
      <c r="J37" s="245"/>
      <c r="K37" s="243"/>
      <c r="L37" s="247"/>
      <c r="M37" s="281"/>
      <c r="N37" s="239"/>
      <c r="O37" s="96"/>
      <c r="P37" s="114"/>
      <c r="Q37" s="97"/>
    </row>
    <row r="38" spans="1:17" s="11" customFormat="1" ht="18.899999999999999" customHeight="1" x14ac:dyDescent="0.25">
      <c r="A38" s="248">
        <v>32</v>
      </c>
      <c r="B38" s="95"/>
      <c r="C38" s="95"/>
      <c r="D38" s="96"/>
      <c r="E38" s="261"/>
      <c r="F38" s="97"/>
      <c r="G38" s="97"/>
      <c r="H38" s="385"/>
      <c r="I38" s="282"/>
      <c r="J38" s="245"/>
      <c r="K38" s="243"/>
      <c r="L38" s="247"/>
      <c r="M38" s="281"/>
      <c r="N38" s="239"/>
      <c r="O38" s="97"/>
      <c r="P38" s="114"/>
      <c r="Q38" s="97"/>
    </row>
    <row r="39" spans="1:17" s="11" customFormat="1" ht="18.899999999999999" customHeight="1" x14ac:dyDescent="0.25">
      <c r="A39" s="248">
        <v>33</v>
      </c>
      <c r="B39" s="95"/>
      <c r="C39" s="95"/>
      <c r="D39" s="96"/>
      <c r="E39" s="261"/>
      <c r="F39" s="97"/>
      <c r="G39" s="97"/>
      <c r="H39" s="385"/>
      <c r="I39" s="282"/>
      <c r="J39" s="245"/>
      <c r="K39" s="243"/>
      <c r="L39" s="247"/>
      <c r="M39" s="281"/>
      <c r="N39" s="275"/>
      <c r="O39" s="97"/>
      <c r="P39" s="114"/>
      <c r="Q39" s="97"/>
    </row>
    <row r="40" spans="1:17" s="11" customFormat="1" ht="18.899999999999999" customHeight="1" x14ac:dyDescent="0.25">
      <c r="A40" s="248">
        <v>34</v>
      </c>
      <c r="B40" s="95"/>
      <c r="C40" s="95"/>
      <c r="D40" s="96"/>
      <c r="E40" s="261"/>
      <c r="F40" s="97"/>
      <c r="G40" s="97"/>
      <c r="H40" s="385"/>
      <c r="I40" s="282"/>
      <c r="J40" s="245" t="e">
        <f>IF(AND(Q40="",#REF!&gt;0,#REF!&lt;5),K40,)</f>
        <v>#REF!</v>
      </c>
      <c r="K40" s="243" t="str">
        <f>IF(D40="","ZZZ9",IF(AND(#REF!&gt;0,#REF!&lt;5),D40&amp;#REF!,D40&amp;"9"))</f>
        <v>ZZZ9</v>
      </c>
      <c r="L40" s="247">
        <f t="shared" ref="L40:L71" si="0">IF(Q40="",999,Q40)</f>
        <v>999</v>
      </c>
      <c r="M40" s="281">
        <f t="shared" ref="M40:M71" si="1">IF(P40=999,999,1)</f>
        <v>999</v>
      </c>
      <c r="N40" s="275"/>
      <c r="O40" s="97"/>
      <c r="P40" s="114">
        <f t="shared" ref="P40:P71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8">
        <v>35</v>
      </c>
      <c r="B41" s="95"/>
      <c r="C41" s="95"/>
      <c r="D41" s="96"/>
      <c r="E41" s="261"/>
      <c r="F41" s="97"/>
      <c r="G41" s="97"/>
      <c r="H41" s="385"/>
      <c r="I41" s="282"/>
      <c r="J41" s="245" t="e">
        <f>IF(AND(Q41="",#REF!&gt;0,#REF!&lt;5),K41,)</f>
        <v>#REF!</v>
      </c>
      <c r="K41" s="243" t="str">
        <f>IF(D41="","ZZZ9",IF(AND(#REF!&gt;0,#REF!&lt;5),D41&amp;#REF!,D41&amp;"9"))</f>
        <v>ZZZ9</v>
      </c>
      <c r="L41" s="247">
        <f t="shared" si="0"/>
        <v>999</v>
      </c>
      <c r="M41" s="281">
        <f t="shared" si="1"/>
        <v>999</v>
      </c>
      <c r="N41" s="275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8">
        <v>36</v>
      </c>
      <c r="B42" s="95"/>
      <c r="C42" s="95"/>
      <c r="D42" s="96"/>
      <c r="E42" s="261"/>
      <c r="F42" s="97"/>
      <c r="G42" s="97"/>
      <c r="H42" s="385"/>
      <c r="I42" s="282"/>
      <c r="J42" s="245" t="e">
        <f>IF(AND(Q42="",#REF!&gt;0,#REF!&lt;5),K42,)</f>
        <v>#REF!</v>
      </c>
      <c r="K42" s="243" t="str">
        <f>IF(D42="","ZZZ9",IF(AND(#REF!&gt;0,#REF!&lt;5),D42&amp;#REF!,D42&amp;"9"))</f>
        <v>ZZZ9</v>
      </c>
      <c r="L42" s="247">
        <f t="shared" si="0"/>
        <v>999</v>
      </c>
      <c r="M42" s="281">
        <f t="shared" si="1"/>
        <v>999</v>
      </c>
      <c r="N42" s="275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8">
        <v>37</v>
      </c>
      <c r="B43" s="95"/>
      <c r="C43" s="95"/>
      <c r="D43" s="96"/>
      <c r="E43" s="261"/>
      <c r="F43" s="97"/>
      <c r="G43" s="97"/>
      <c r="H43" s="385"/>
      <c r="I43" s="282"/>
      <c r="J43" s="245" t="e">
        <f>IF(AND(Q43="",#REF!&gt;0,#REF!&lt;5),K43,)</f>
        <v>#REF!</v>
      </c>
      <c r="K43" s="243" t="str">
        <f>IF(D43="","ZZZ9",IF(AND(#REF!&gt;0,#REF!&lt;5),D43&amp;#REF!,D43&amp;"9"))</f>
        <v>ZZZ9</v>
      </c>
      <c r="L43" s="247">
        <f t="shared" si="0"/>
        <v>999</v>
      </c>
      <c r="M43" s="281">
        <f t="shared" si="1"/>
        <v>999</v>
      </c>
      <c r="N43" s="275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8">
        <v>38</v>
      </c>
      <c r="B44" s="95"/>
      <c r="C44" s="95"/>
      <c r="D44" s="96"/>
      <c r="E44" s="261"/>
      <c r="F44" s="97"/>
      <c r="G44" s="97"/>
      <c r="H44" s="385"/>
      <c r="I44" s="282"/>
      <c r="J44" s="245" t="e">
        <f>IF(AND(Q44="",#REF!&gt;0,#REF!&lt;5),K44,)</f>
        <v>#REF!</v>
      </c>
      <c r="K44" s="243" t="str">
        <f>IF(D44="","ZZZ9",IF(AND(#REF!&gt;0,#REF!&lt;5),D44&amp;#REF!,D44&amp;"9"))</f>
        <v>ZZZ9</v>
      </c>
      <c r="L44" s="247">
        <f t="shared" si="0"/>
        <v>999</v>
      </c>
      <c r="M44" s="281">
        <f t="shared" si="1"/>
        <v>999</v>
      </c>
      <c r="N44" s="275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8">
        <v>39</v>
      </c>
      <c r="B45" s="95"/>
      <c r="C45" s="95"/>
      <c r="D45" s="96"/>
      <c r="E45" s="261"/>
      <c r="F45" s="97"/>
      <c r="G45" s="97"/>
      <c r="H45" s="385"/>
      <c r="I45" s="282"/>
      <c r="J45" s="245" t="e">
        <f>IF(AND(Q45="",#REF!&gt;0,#REF!&lt;5),K45,)</f>
        <v>#REF!</v>
      </c>
      <c r="K45" s="243" t="str">
        <f>IF(D45="","ZZZ9",IF(AND(#REF!&gt;0,#REF!&lt;5),D45&amp;#REF!,D45&amp;"9"))</f>
        <v>ZZZ9</v>
      </c>
      <c r="L45" s="247">
        <f t="shared" si="0"/>
        <v>999</v>
      </c>
      <c r="M45" s="281">
        <f t="shared" si="1"/>
        <v>999</v>
      </c>
      <c r="N45" s="275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8">
        <v>40</v>
      </c>
      <c r="B46" s="95"/>
      <c r="C46" s="95"/>
      <c r="D46" s="96"/>
      <c r="E46" s="261"/>
      <c r="F46" s="97"/>
      <c r="G46" s="97"/>
      <c r="H46" s="385"/>
      <c r="I46" s="282"/>
      <c r="J46" s="245" t="e">
        <f>IF(AND(Q46="",#REF!&gt;0,#REF!&lt;5),K46,)</f>
        <v>#REF!</v>
      </c>
      <c r="K46" s="243" t="str">
        <f>IF(D46="","ZZZ9",IF(AND(#REF!&gt;0,#REF!&lt;5),D46&amp;#REF!,D46&amp;"9"))</f>
        <v>ZZZ9</v>
      </c>
      <c r="L46" s="247">
        <f t="shared" si="0"/>
        <v>999</v>
      </c>
      <c r="M46" s="281">
        <f t="shared" si="1"/>
        <v>999</v>
      </c>
      <c r="N46" s="275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8">
        <v>41</v>
      </c>
      <c r="B47" s="95"/>
      <c r="C47" s="95"/>
      <c r="D47" s="96"/>
      <c r="E47" s="261"/>
      <c r="F47" s="97"/>
      <c r="G47" s="97"/>
      <c r="H47" s="385"/>
      <c r="I47" s="282"/>
      <c r="J47" s="245" t="e">
        <f>IF(AND(Q47="",#REF!&gt;0,#REF!&lt;5),K47,)</f>
        <v>#REF!</v>
      </c>
      <c r="K47" s="243" t="str">
        <f>IF(D47="","ZZZ9",IF(AND(#REF!&gt;0,#REF!&lt;5),D47&amp;#REF!,D47&amp;"9"))</f>
        <v>ZZZ9</v>
      </c>
      <c r="L47" s="247">
        <f t="shared" si="0"/>
        <v>999</v>
      </c>
      <c r="M47" s="281">
        <f t="shared" si="1"/>
        <v>999</v>
      </c>
      <c r="N47" s="275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8">
        <v>42</v>
      </c>
      <c r="B48" s="95"/>
      <c r="C48" s="95"/>
      <c r="D48" s="96"/>
      <c r="E48" s="261"/>
      <c r="F48" s="97"/>
      <c r="G48" s="97"/>
      <c r="H48" s="385"/>
      <c r="I48" s="282"/>
      <c r="J48" s="245" t="e">
        <f>IF(AND(Q48="",#REF!&gt;0,#REF!&lt;5),K48,)</f>
        <v>#REF!</v>
      </c>
      <c r="K48" s="243" t="str">
        <f>IF(D48="","ZZZ9",IF(AND(#REF!&gt;0,#REF!&lt;5),D48&amp;#REF!,D48&amp;"9"))</f>
        <v>ZZZ9</v>
      </c>
      <c r="L48" s="247">
        <f t="shared" si="0"/>
        <v>999</v>
      </c>
      <c r="M48" s="281">
        <f t="shared" si="1"/>
        <v>999</v>
      </c>
      <c r="N48" s="275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8">
        <v>43</v>
      </c>
      <c r="B49" s="95"/>
      <c r="C49" s="95"/>
      <c r="D49" s="96"/>
      <c r="E49" s="261"/>
      <c r="F49" s="97"/>
      <c r="G49" s="97"/>
      <c r="H49" s="385"/>
      <c r="I49" s="282"/>
      <c r="J49" s="245" t="e">
        <f>IF(AND(Q49="",#REF!&gt;0,#REF!&lt;5),K49,)</f>
        <v>#REF!</v>
      </c>
      <c r="K49" s="243" t="str">
        <f>IF(D49="","ZZZ9",IF(AND(#REF!&gt;0,#REF!&lt;5),D49&amp;#REF!,D49&amp;"9"))</f>
        <v>ZZZ9</v>
      </c>
      <c r="L49" s="247">
        <f t="shared" si="0"/>
        <v>999</v>
      </c>
      <c r="M49" s="281">
        <f t="shared" si="1"/>
        <v>999</v>
      </c>
      <c r="N49" s="275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8">
        <v>44</v>
      </c>
      <c r="B50" s="95"/>
      <c r="C50" s="95"/>
      <c r="D50" s="96"/>
      <c r="E50" s="261"/>
      <c r="F50" s="97"/>
      <c r="G50" s="97"/>
      <c r="H50" s="385"/>
      <c r="I50" s="282"/>
      <c r="J50" s="245" t="e">
        <f>IF(AND(Q50="",#REF!&gt;0,#REF!&lt;5),K50,)</f>
        <v>#REF!</v>
      </c>
      <c r="K50" s="243" t="str">
        <f>IF(D50="","ZZZ9",IF(AND(#REF!&gt;0,#REF!&lt;5),D50&amp;#REF!,D50&amp;"9"))</f>
        <v>ZZZ9</v>
      </c>
      <c r="L50" s="247">
        <f t="shared" si="0"/>
        <v>999</v>
      </c>
      <c r="M50" s="281">
        <f t="shared" si="1"/>
        <v>999</v>
      </c>
      <c r="N50" s="275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8">
        <v>45</v>
      </c>
      <c r="B51" s="95"/>
      <c r="C51" s="95"/>
      <c r="D51" s="96"/>
      <c r="E51" s="261"/>
      <c r="F51" s="97"/>
      <c r="G51" s="97"/>
      <c r="H51" s="385"/>
      <c r="I51" s="282"/>
      <c r="J51" s="245" t="e">
        <f>IF(AND(Q51="",#REF!&gt;0,#REF!&lt;5),K51,)</f>
        <v>#REF!</v>
      </c>
      <c r="K51" s="243" t="str">
        <f>IF(D51="","ZZZ9",IF(AND(#REF!&gt;0,#REF!&lt;5),D51&amp;#REF!,D51&amp;"9"))</f>
        <v>ZZZ9</v>
      </c>
      <c r="L51" s="247">
        <f t="shared" si="0"/>
        <v>999</v>
      </c>
      <c r="M51" s="281">
        <f t="shared" si="1"/>
        <v>999</v>
      </c>
      <c r="N51" s="275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8">
        <v>46</v>
      </c>
      <c r="B52" s="95"/>
      <c r="C52" s="95"/>
      <c r="D52" s="96"/>
      <c r="E52" s="261"/>
      <c r="F52" s="97"/>
      <c r="G52" s="97"/>
      <c r="H52" s="385"/>
      <c r="I52" s="282"/>
      <c r="J52" s="245" t="e">
        <f>IF(AND(Q52="",#REF!&gt;0,#REF!&lt;5),K52,)</f>
        <v>#REF!</v>
      </c>
      <c r="K52" s="243" t="str">
        <f>IF(D52="","ZZZ9",IF(AND(#REF!&gt;0,#REF!&lt;5),D52&amp;#REF!,D52&amp;"9"))</f>
        <v>ZZZ9</v>
      </c>
      <c r="L52" s="247">
        <f t="shared" si="0"/>
        <v>999</v>
      </c>
      <c r="M52" s="281">
        <f t="shared" si="1"/>
        <v>999</v>
      </c>
      <c r="N52" s="275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8">
        <v>47</v>
      </c>
      <c r="B53" s="95"/>
      <c r="C53" s="95"/>
      <c r="D53" s="96"/>
      <c r="E53" s="261"/>
      <c r="F53" s="97"/>
      <c r="G53" s="97"/>
      <c r="H53" s="385"/>
      <c r="I53" s="282"/>
      <c r="J53" s="245" t="e">
        <f>IF(AND(Q53="",#REF!&gt;0,#REF!&lt;5),K53,)</f>
        <v>#REF!</v>
      </c>
      <c r="K53" s="243" t="str">
        <f>IF(D53="","ZZZ9",IF(AND(#REF!&gt;0,#REF!&lt;5),D53&amp;#REF!,D53&amp;"9"))</f>
        <v>ZZZ9</v>
      </c>
      <c r="L53" s="247">
        <f t="shared" si="0"/>
        <v>999</v>
      </c>
      <c r="M53" s="281">
        <f t="shared" si="1"/>
        <v>999</v>
      </c>
      <c r="N53" s="275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8">
        <v>48</v>
      </c>
      <c r="B54" s="95"/>
      <c r="C54" s="95"/>
      <c r="D54" s="96"/>
      <c r="E54" s="261"/>
      <c r="F54" s="97"/>
      <c r="G54" s="97"/>
      <c r="H54" s="385"/>
      <c r="I54" s="282"/>
      <c r="J54" s="245" t="e">
        <f>IF(AND(Q54="",#REF!&gt;0,#REF!&lt;5),K54,)</f>
        <v>#REF!</v>
      </c>
      <c r="K54" s="243" t="str">
        <f>IF(D54="","ZZZ9",IF(AND(#REF!&gt;0,#REF!&lt;5),D54&amp;#REF!,D54&amp;"9"))</f>
        <v>ZZZ9</v>
      </c>
      <c r="L54" s="247">
        <f t="shared" si="0"/>
        <v>999</v>
      </c>
      <c r="M54" s="281">
        <f t="shared" si="1"/>
        <v>999</v>
      </c>
      <c r="N54" s="275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8">
        <v>49</v>
      </c>
      <c r="B55" s="95"/>
      <c r="C55" s="95"/>
      <c r="D55" s="96"/>
      <c r="E55" s="261"/>
      <c r="F55" s="97"/>
      <c r="G55" s="97"/>
      <c r="H55" s="385"/>
      <c r="I55" s="282"/>
      <c r="J55" s="245" t="e">
        <f>IF(AND(Q55="",#REF!&gt;0,#REF!&lt;5),K55,)</f>
        <v>#REF!</v>
      </c>
      <c r="K55" s="243" t="str">
        <f>IF(D55="","ZZZ9",IF(AND(#REF!&gt;0,#REF!&lt;5),D55&amp;#REF!,D55&amp;"9"))</f>
        <v>ZZZ9</v>
      </c>
      <c r="L55" s="247">
        <f t="shared" si="0"/>
        <v>999</v>
      </c>
      <c r="M55" s="281">
        <f t="shared" si="1"/>
        <v>999</v>
      </c>
      <c r="N55" s="275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8">
        <v>50</v>
      </c>
      <c r="B56" s="95"/>
      <c r="C56" s="95"/>
      <c r="D56" s="96"/>
      <c r="E56" s="261"/>
      <c r="F56" s="97"/>
      <c r="G56" s="97"/>
      <c r="H56" s="385"/>
      <c r="I56" s="282"/>
      <c r="J56" s="245" t="e">
        <f>IF(AND(Q56="",#REF!&gt;0,#REF!&lt;5),K56,)</f>
        <v>#REF!</v>
      </c>
      <c r="K56" s="243" t="str">
        <f>IF(D56="","ZZZ9",IF(AND(#REF!&gt;0,#REF!&lt;5),D56&amp;#REF!,D56&amp;"9"))</f>
        <v>ZZZ9</v>
      </c>
      <c r="L56" s="247">
        <f t="shared" si="0"/>
        <v>999</v>
      </c>
      <c r="M56" s="281">
        <f t="shared" si="1"/>
        <v>999</v>
      </c>
      <c r="N56" s="275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8">
        <v>51</v>
      </c>
      <c r="B57" s="95"/>
      <c r="C57" s="95"/>
      <c r="D57" s="96"/>
      <c r="E57" s="261"/>
      <c r="F57" s="97"/>
      <c r="G57" s="97"/>
      <c r="H57" s="385"/>
      <c r="I57" s="282"/>
      <c r="J57" s="245" t="e">
        <f>IF(AND(Q57="",#REF!&gt;0,#REF!&lt;5),K57,)</f>
        <v>#REF!</v>
      </c>
      <c r="K57" s="243" t="str">
        <f>IF(D57="","ZZZ9",IF(AND(#REF!&gt;0,#REF!&lt;5),D57&amp;#REF!,D57&amp;"9"))</f>
        <v>ZZZ9</v>
      </c>
      <c r="L57" s="247">
        <f t="shared" si="0"/>
        <v>999</v>
      </c>
      <c r="M57" s="281">
        <f t="shared" si="1"/>
        <v>999</v>
      </c>
      <c r="N57" s="275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8">
        <v>52</v>
      </c>
      <c r="B58" s="95"/>
      <c r="C58" s="95"/>
      <c r="D58" s="96"/>
      <c r="E58" s="261"/>
      <c r="F58" s="97"/>
      <c r="G58" s="97"/>
      <c r="H58" s="385"/>
      <c r="I58" s="282"/>
      <c r="J58" s="245" t="e">
        <f>IF(AND(Q58="",#REF!&gt;0,#REF!&lt;5),K58,)</f>
        <v>#REF!</v>
      </c>
      <c r="K58" s="243" t="str">
        <f>IF(D58="","ZZZ9",IF(AND(#REF!&gt;0,#REF!&lt;5),D58&amp;#REF!,D58&amp;"9"))</f>
        <v>ZZZ9</v>
      </c>
      <c r="L58" s="247">
        <f t="shared" si="0"/>
        <v>999</v>
      </c>
      <c r="M58" s="281">
        <f t="shared" si="1"/>
        <v>999</v>
      </c>
      <c r="N58" s="275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8">
        <v>53</v>
      </c>
      <c r="B59" s="95"/>
      <c r="C59" s="95"/>
      <c r="D59" s="96"/>
      <c r="E59" s="261"/>
      <c r="F59" s="97"/>
      <c r="G59" s="97"/>
      <c r="H59" s="385"/>
      <c r="I59" s="282"/>
      <c r="J59" s="245" t="e">
        <f>IF(AND(Q59="",#REF!&gt;0,#REF!&lt;5),K59,)</f>
        <v>#REF!</v>
      </c>
      <c r="K59" s="243" t="str">
        <f>IF(D59="","ZZZ9",IF(AND(#REF!&gt;0,#REF!&lt;5),D59&amp;#REF!,D59&amp;"9"))</f>
        <v>ZZZ9</v>
      </c>
      <c r="L59" s="247">
        <f t="shared" si="0"/>
        <v>999</v>
      </c>
      <c r="M59" s="281">
        <f t="shared" si="1"/>
        <v>999</v>
      </c>
      <c r="N59" s="275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8">
        <v>54</v>
      </c>
      <c r="B60" s="95"/>
      <c r="C60" s="95"/>
      <c r="D60" s="96"/>
      <c r="E60" s="261"/>
      <c r="F60" s="97"/>
      <c r="G60" s="97"/>
      <c r="H60" s="385"/>
      <c r="I60" s="282"/>
      <c r="J60" s="245" t="e">
        <f>IF(AND(Q60="",#REF!&gt;0,#REF!&lt;5),K60,)</f>
        <v>#REF!</v>
      </c>
      <c r="K60" s="243" t="str">
        <f>IF(D60="","ZZZ9",IF(AND(#REF!&gt;0,#REF!&lt;5),D60&amp;#REF!,D60&amp;"9"))</f>
        <v>ZZZ9</v>
      </c>
      <c r="L60" s="247">
        <f t="shared" si="0"/>
        <v>999</v>
      </c>
      <c r="M60" s="281">
        <f t="shared" si="1"/>
        <v>999</v>
      </c>
      <c r="N60" s="275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8">
        <v>55</v>
      </c>
      <c r="B61" s="95"/>
      <c r="C61" s="95"/>
      <c r="D61" s="96"/>
      <c r="E61" s="261"/>
      <c r="F61" s="97"/>
      <c r="G61" s="97"/>
      <c r="H61" s="385"/>
      <c r="I61" s="282"/>
      <c r="J61" s="245" t="e">
        <f>IF(AND(Q61="",#REF!&gt;0,#REF!&lt;5),K61,)</f>
        <v>#REF!</v>
      </c>
      <c r="K61" s="243" t="str">
        <f>IF(D61="","ZZZ9",IF(AND(#REF!&gt;0,#REF!&lt;5),D61&amp;#REF!,D61&amp;"9"))</f>
        <v>ZZZ9</v>
      </c>
      <c r="L61" s="247">
        <f t="shared" si="0"/>
        <v>999</v>
      </c>
      <c r="M61" s="281">
        <f t="shared" si="1"/>
        <v>999</v>
      </c>
      <c r="N61" s="275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8">
        <v>56</v>
      </c>
      <c r="B62" s="95"/>
      <c r="C62" s="95"/>
      <c r="D62" s="96"/>
      <c r="E62" s="261"/>
      <c r="F62" s="97"/>
      <c r="G62" s="97"/>
      <c r="H62" s="385"/>
      <c r="I62" s="282"/>
      <c r="J62" s="245" t="e">
        <f>IF(AND(Q62="",#REF!&gt;0,#REF!&lt;5),K62,)</f>
        <v>#REF!</v>
      </c>
      <c r="K62" s="243" t="str">
        <f>IF(D62="","ZZZ9",IF(AND(#REF!&gt;0,#REF!&lt;5),D62&amp;#REF!,D62&amp;"9"))</f>
        <v>ZZZ9</v>
      </c>
      <c r="L62" s="247">
        <f t="shared" si="0"/>
        <v>999</v>
      </c>
      <c r="M62" s="281">
        <f t="shared" si="1"/>
        <v>999</v>
      </c>
      <c r="N62" s="275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8">
        <v>57</v>
      </c>
      <c r="B63" s="95"/>
      <c r="C63" s="95"/>
      <c r="D63" s="96"/>
      <c r="E63" s="261"/>
      <c r="F63" s="97"/>
      <c r="G63" s="97"/>
      <c r="H63" s="385"/>
      <c r="I63" s="282"/>
      <c r="J63" s="245" t="e">
        <f>IF(AND(Q63="",#REF!&gt;0,#REF!&lt;5),K63,)</f>
        <v>#REF!</v>
      </c>
      <c r="K63" s="243" t="str">
        <f>IF(D63="","ZZZ9",IF(AND(#REF!&gt;0,#REF!&lt;5),D63&amp;#REF!,D63&amp;"9"))</f>
        <v>ZZZ9</v>
      </c>
      <c r="L63" s="247">
        <f t="shared" si="0"/>
        <v>999</v>
      </c>
      <c r="M63" s="281">
        <f t="shared" si="1"/>
        <v>999</v>
      </c>
      <c r="N63" s="275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8">
        <v>58</v>
      </c>
      <c r="B64" s="95"/>
      <c r="C64" s="95"/>
      <c r="D64" s="96"/>
      <c r="E64" s="261"/>
      <c r="F64" s="97"/>
      <c r="G64" s="97"/>
      <c r="H64" s="385"/>
      <c r="I64" s="282"/>
      <c r="J64" s="245" t="e">
        <f>IF(AND(Q64="",#REF!&gt;0,#REF!&lt;5),K64,)</f>
        <v>#REF!</v>
      </c>
      <c r="K64" s="243" t="str">
        <f>IF(D64="","ZZZ9",IF(AND(#REF!&gt;0,#REF!&lt;5),D64&amp;#REF!,D64&amp;"9"))</f>
        <v>ZZZ9</v>
      </c>
      <c r="L64" s="247">
        <f t="shared" si="0"/>
        <v>999</v>
      </c>
      <c r="M64" s="281">
        <f t="shared" si="1"/>
        <v>999</v>
      </c>
      <c r="N64" s="275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8">
        <v>59</v>
      </c>
      <c r="B65" s="95"/>
      <c r="C65" s="95"/>
      <c r="D65" s="96"/>
      <c r="E65" s="261"/>
      <c r="F65" s="97"/>
      <c r="G65" s="97"/>
      <c r="H65" s="385"/>
      <c r="I65" s="282"/>
      <c r="J65" s="245" t="e">
        <f>IF(AND(Q65="",#REF!&gt;0,#REF!&lt;5),K65,)</f>
        <v>#REF!</v>
      </c>
      <c r="K65" s="243" t="str">
        <f>IF(D65="","ZZZ9",IF(AND(#REF!&gt;0,#REF!&lt;5),D65&amp;#REF!,D65&amp;"9"))</f>
        <v>ZZZ9</v>
      </c>
      <c r="L65" s="247">
        <f t="shared" si="0"/>
        <v>999</v>
      </c>
      <c r="M65" s="281">
        <f t="shared" si="1"/>
        <v>999</v>
      </c>
      <c r="N65" s="275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8">
        <v>60</v>
      </c>
      <c r="B66" s="95"/>
      <c r="C66" s="95"/>
      <c r="D66" s="96"/>
      <c r="E66" s="261"/>
      <c r="F66" s="97"/>
      <c r="G66" s="97"/>
      <c r="H66" s="385"/>
      <c r="I66" s="282"/>
      <c r="J66" s="245" t="e">
        <f>IF(AND(Q66="",#REF!&gt;0,#REF!&lt;5),K66,)</f>
        <v>#REF!</v>
      </c>
      <c r="K66" s="243" t="str">
        <f>IF(D66="","ZZZ9",IF(AND(#REF!&gt;0,#REF!&lt;5),D66&amp;#REF!,D66&amp;"9"))</f>
        <v>ZZZ9</v>
      </c>
      <c r="L66" s="247">
        <f t="shared" si="0"/>
        <v>999</v>
      </c>
      <c r="M66" s="281">
        <f t="shared" si="1"/>
        <v>999</v>
      </c>
      <c r="N66" s="275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8">
        <v>61</v>
      </c>
      <c r="B67" s="95"/>
      <c r="C67" s="95"/>
      <c r="D67" s="96"/>
      <c r="E67" s="261"/>
      <c r="F67" s="97"/>
      <c r="G67" s="97"/>
      <c r="H67" s="385"/>
      <c r="I67" s="282"/>
      <c r="J67" s="245" t="e">
        <f>IF(AND(Q67="",#REF!&gt;0,#REF!&lt;5),K67,)</f>
        <v>#REF!</v>
      </c>
      <c r="K67" s="243" t="str">
        <f>IF(D67="","ZZZ9",IF(AND(#REF!&gt;0,#REF!&lt;5),D67&amp;#REF!,D67&amp;"9"))</f>
        <v>ZZZ9</v>
      </c>
      <c r="L67" s="247">
        <f t="shared" si="0"/>
        <v>999</v>
      </c>
      <c r="M67" s="281">
        <f t="shared" si="1"/>
        <v>999</v>
      </c>
      <c r="N67" s="275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8">
        <v>62</v>
      </c>
      <c r="B68" s="95"/>
      <c r="C68" s="95"/>
      <c r="D68" s="96"/>
      <c r="E68" s="261"/>
      <c r="F68" s="97"/>
      <c r="G68" s="97"/>
      <c r="H68" s="385"/>
      <c r="I68" s="282"/>
      <c r="J68" s="245" t="e">
        <f>IF(AND(Q68="",#REF!&gt;0,#REF!&lt;5),K68,)</f>
        <v>#REF!</v>
      </c>
      <c r="K68" s="243" t="str">
        <f>IF(D68="","ZZZ9",IF(AND(#REF!&gt;0,#REF!&lt;5),D68&amp;#REF!,D68&amp;"9"))</f>
        <v>ZZZ9</v>
      </c>
      <c r="L68" s="247">
        <f t="shared" si="0"/>
        <v>999</v>
      </c>
      <c r="M68" s="281">
        <f t="shared" si="1"/>
        <v>999</v>
      </c>
      <c r="N68" s="275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8">
        <v>63</v>
      </c>
      <c r="B69" s="95"/>
      <c r="C69" s="95"/>
      <c r="D69" s="96"/>
      <c r="E69" s="261"/>
      <c r="F69" s="97"/>
      <c r="G69" s="97"/>
      <c r="H69" s="385"/>
      <c r="I69" s="282"/>
      <c r="J69" s="245" t="e">
        <f>IF(AND(Q69="",#REF!&gt;0,#REF!&lt;5),K69,)</f>
        <v>#REF!</v>
      </c>
      <c r="K69" s="243" t="str">
        <f>IF(D69="","ZZZ9",IF(AND(#REF!&gt;0,#REF!&lt;5),D69&amp;#REF!,D69&amp;"9"))</f>
        <v>ZZZ9</v>
      </c>
      <c r="L69" s="247">
        <f t="shared" si="0"/>
        <v>999</v>
      </c>
      <c r="M69" s="281">
        <f t="shared" si="1"/>
        <v>999</v>
      </c>
      <c r="N69" s="275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8">
        <v>64</v>
      </c>
      <c r="B70" s="95"/>
      <c r="C70" s="95"/>
      <c r="D70" s="96"/>
      <c r="E70" s="261"/>
      <c r="F70" s="97"/>
      <c r="G70" s="97"/>
      <c r="H70" s="385"/>
      <c r="I70" s="282"/>
      <c r="J70" s="245" t="e">
        <f>IF(AND(Q70="",#REF!&gt;0,#REF!&lt;5),K70,)</f>
        <v>#REF!</v>
      </c>
      <c r="K70" s="243" t="str">
        <f>IF(D70="","ZZZ9",IF(AND(#REF!&gt;0,#REF!&lt;5),D70&amp;#REF!,D70&amp;"9"))</f>
        <v>ZZZ9</v>
      </c>
      <c r="L70" s="247">
        <f t="shared" si="0"/>
        <v>999</v>
      </c>
      <c r="M70" s="281">
        <f t="shared" si="1"/>
        <v>999</v>
      </c>
      <c r="N70" s="275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8">
        <v>65</v>
      </c>
      <c r="B71" s="95"/>
      <c r="C71" s="95"/>
      <c r="D71" s="96"/>
      <c r="E71" s="261"/>
      <c r="F71" s="97"/>
      <c r="G71" s="97"/>
      <c r="H71" s="385"/>
      <c r="I71" s="282"/>
      <c r="J71" s="245" t="e">
        <f>IF(AND(Q71="",#REF!&gt;0,#REF!&lt;5),K71,)</f>
        <v>#REF!</v>
      </c>
      <c r="K71" s="243" t="str">
        <f>IF(D71="","ZZZ9",IF(AND(#REF!&gt;0,#REF!&lt;5),D71&amp;#REF!,D71&amp;"9"))</f>
        <v>ZZZ9</v>
      </c>
      <c r="L71" s="247">
        <f t="shared" si="0"/>
        <v>999</v>
      </c>
      <c r="M71" s="281">
        <f t="shared" si="1"/>
        <v>999</v>
      </c>
      <c r="N71" s="275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8">
        <v>66</v>
      </c>
      <c r="B72" s="95"/>
      <c r="C72" s="95"/>
      <c r="D72" s="96"/>
      <c r="E72" s="261"/>
      <c r="F72" s="97"/>
      <c r="G72" s="97"/>
      <c r="H72" s="385"/>
      <c r="I72" s="282"/>
      <c r="J72" s="245" t="e">
        <f>IF(AND(Q72="",#REF!&gt;0,#REF!&lt;5),K72,)</f>
        <v>#REF!</v>
      </c>
      <c r="K72" s="243" t="str">
        <f>IF(D72="","ZZZ9",IF(AND(#REF!&gt;0,#REF!&lt;5),D72&amp;#REF!,D72&amp;"9"))</f>
        <v>ZZZ9</v>
      </c>
      <c r="L72" s="247">
        <f t="shared" ref="L72:L100" si="3">IF(Q72="",999,Q72)</f>
        <v>999</v>
      </c>
      <c r="M72" s="281">
        <f t="shared" ref="M72:M100" si="4">IF(P72=999,999,1)</f>
        <v>999</v>
      </c>
      <c r="N72" s="275"/>
      <c r="O72" s="97"/>
      <c r="P72" s="114">
        <f t="shared" ref="P72:P100" si="5">IF(N72="DA",1,IF(N72="WC",2,IF(N72="SE",3,IF(N72="Q",4,IF(N72="LL",5,999)))))</f>
        <v>999</v>
      </c>
      <c r="Q72" s="97"/>
    </row>
    <row r="73" spans="1:17" s="11" customFormat="1" ht="18.899999999999999" customHeight="1" x14ac:dyDescent="0.25">
      <c r="A73" s="248">
        <v>67</v>
      </c>
      <c r="B73" s="95"/>
      <c r="C73" s="95"/>
      <c r="D73" s="96"/>
      <c r="E73" s="261"/>
      <c r="F73" s="97"/>
      <c r="G73" s="97"/>
      <c r="H73" s="385"/>
      <c r="I73" s="282"/>
      <c r="J73" s="245" t="e">
        <f>IF(AND(Q73="",#REF!&gt;0,#REF!&lt;5),K73,)</f>
        <v>#REF!</v>
      </c>
      <c r="K73" s="243" t="str">
        <f>IF(D73="","ZZZ9",IF(AND(#REF!&gt;0,#REF!&lt;5),D73&amp;#REF!,D73&amp;"9"))</f>
        <v>ZZZ9</v>
      </c>
      <c r="L73" s="247">
        <f t="shared" si="3"/>
        <v>999</v>
      </c>
      <c r="M73" s="281">
        <f t="shared" si="4"/>
        <v>999</v>
      </c>
      <c r="N73" s="275"/>
      <c r="O73" s="97"/>
      <c r="P73" s="114">
        <f t="shared" si="5"/>
        <v>999</v>
      </c>
      <c r="Q73" s="97"/>
    </row>
    <row r="74" spans="1:17" s="11" customFormat="1" ht="18.899999999999999" customHeight="1" x14ac:dyDescent="0.25">
      <c r="A74" s="248">
        <v>68</v>
      </c>
      <c r="B74" s="95"/>
      <c r="C74" s="95"/>
      <c r="D74" s="96"/>
      <c r="E74" s="261"/>
      <c r="F74" s="97"/>
      <c r="G74" s="97"/>
      <c r="H74" s="385"/>
      <c r="I74" s="282"/>
      <c r="J74" s="245" t="e">
        <f>IF(AND(Q74="",#REF!&gt;0,#REF!&lt;5),K74,)</f>
        <v>#REF!</v>
      </c>
      <c r="K74" s="243" t="str">
        <f>IF(D74="","ZZZ9",IF(AND(#REF!&gt;0,#REF!&lt;5),D74&amp;#REF!,D74&amp;"9"))</f>
        <v>ZZZ9</v>
      </c>
      <c r="L74" s="247">
        <f t="shared" si="3"/>
        <v>999</v>
      </c>
      <c r="M74" s="281">
        <f t="shared" si="4"/>
        <v>999</v>
      </c>
      <c r="N74" s="275"/>
      <c r="O74" s="97"/>
      <c r="P74" s="114">
        <f t="shared" si="5"/>
        <v>999</v>
      </c>
      <c r="Q74" s="97"/>
    </row>
    <row r="75" spans="1:17" s="11" customFormat="1" ht="18.899999999999999" customHeight="1" x14ac:dyDescent="0.25">
      <c r="A75" s="248">
        <v>69</v>
      </c>
      <c r="B75" s="95"/>
      <c r="C75" s="95"/>
      <c r="D75" s="96"/>
      <c r="E75" s="261"/>
      <c r="F75" s="97"/>
      <c r="G75" s="97"/>
      <c r="H75" s="385"/>
      <c r="I75" s="282"/>
      <c r="J75" s="245" t="e">
        <f>IF(AND(Q75="",#REF!&gt;0,#REF!&lt;5),K75,)</f>
        <v>#REF!</v>
      </c>
      <c r="K75" s="243" t="str">
        <f>IF(D75="","ZZZ9",IF(AND(#REF!&gt;0,#REF!&lt;5),D75&amp;#REF!,D75&amp;"9"))</f>
        <v>ZZZ9</v>
      </c>
      <c r="L75" s="247">
        <f t="shared" si="3"/>
        <v>999</v>
      </c>
      <c r="M75" s="281">
        <f t="shared" si="4"/>
        <v>999</v>
      </c>
      <c r="N75" s="275"/>
      <c r="O75" s="97"/>
      <c r="P75" s="114">
        <f t="shared" si="5"/>
        <v>999</v>
      </c>
      <c r="Q75" s="97"/>
    </row>
    <row r="76" spans="1:17" s="11" customFormat="1" ht="18.899999999999999" customHeight="1" x14ac:dyDescent="0.25">
      <c r="A76" s="248">
        <v>70</v>
      </c>
      <c r="B76" s="95"/>
      <c r="C76" s="95"/>
      <c r="D76" s="96"/>
      <c r="E76" s="261"/>
      <c r="F76" s="97"/>
      <c r="G76" s="97"/>
      <c r="H76" s="385"/>
      <c r="I76" s="282"/>
      <c r="J76" s="245" t="e">
        <f>IF(AND(Q76="",#REF!&gt;0,#REF!&lt;5),K76,)</f>
        <v>#REF!</v>
      </c>
      <c r="K76" s="243" t="str">
        <f>IF(D76="","ZZZ9",IF(AND(#REF!&gt;0,#REF!&lt;5),D76&amp;#REF!,D76&amp;"9"))</f>
        <v>ZZZ9</v>
      </c>
      <c r="L76" s="247">
        <f t="shared" si="3"/>
        <v>999</v>
      </c>
      <c r="M76" s="281">
        <f t="shared" si="4"/>
        <v>999</v>
      </c>
      <c r="N76" s="275"/>
      <c r="O76" s="97"/>
      <c r="P76" s="114">
        <f t="shared" si="5"/>
        <v>999</v>
      </c>
      <c r="Q76" s="97"/>
    </row>
    <row r="77" spans="1:17" s="11" customFormat="1" ht="18.899999999999999" customHeight="1" x14ac:dyDescent="0.25">
      <c r="A77" s="248">
        <v>71</v>
      </c>
      <c r="B77" s="95"/>
      <c r="C77" s="95"/>
      <c r="D77" s="96"/>
      <c r="E77" s="261"/>
      <c r="F77" s="97"/>
      <c r="G77" s="97"/>
      <c r="H77" s="385"/>
      <c r="I77" s="282"/>
      <c r="J77" s="245" t="e">
        <f>IF(AND(Q77="",#REF!&gt;0,#REF!&lt;5),K77,)</f>
        <v>#REF!</v>
      </c>
      <c r="K77" s="243" t="str">
        <f>IF(D77="","ZZZ9",IF(AND(#REF!&gt;0,#REF!&lt;5),D77&amp;#REF!,D77&amp;"9"))</f>
        <v>ZZZ9</v>
      </c>
      <c r="L77" s="247">
        <f t="shared" si="3"/>
        <v>999</v>
      </c>
      <c r="M77" s="281">
        <f t="shared" si="4"/>
        <v>999</v>
      </c>
      <c r="N77" s="275"/>
      <c r="O77" s="97"/>
      <c r="P77" s="114">
        <f t="shared" si="5"/>
        <v>999</v>
      </c>
      <c r="Q77" s="97"/>
    </row>
    <row r="78" spans="1:17" s="11" customFormat="1" ht="18.899999999999999" customHeight="1" x14ac:dyDescent="0.25">
      <c r="A78" s="248">
        <v>72</v>
      </c>
      <c r="B78" s="95"/>
      <c r="C78" s="95"/>
      <c r="D78" s="96"/>
      <c r="E78" s="261"/>
      <c r="F78" s="97"/>
      <c r="G78" s="97"/>
      <c r="H78" s="385"/>
      <c r="I78" s="282"/>
      <c r="J78" s="245" t="e">
        <f>IF(AND(Q78="",#REF!&gt;0,#REF!&lt;5),K78,)</f>
        <v>#REF!</v>
      </c>
      <c r="K78" s="243" t="str">
        <f>IF(D78="","ZZZ9",IF(AND(#REF!&gt;0,#REF!&lt;5),D78&amp;#REF!,D78&amp;"9"))</f>
        <v>ZZZ9</v>
      </c>
      <c r="L78" s="247">
        <f t="shared" si="3"/>
        <v>999</v>
      </c>
      <c r="M78" s="281">
        <f t="shared" si="4"/>
        <v>999</v>
      </c>
      <c r="N78" s="275"/>
      <c r="O78" s="97"/>
      <c r="P78" s="114">
        <f t="shared" si="5"/>
        <v>999</v>
      </c>
      <c r="Q78" s="97"/>
    </row>
    <row r="79" spans="1:17" s="11" customFormat="1" ht="18.899999999999999" customHeight="1" x14ac:dyDescent="0.25">
      <c r="A79" s="248">
        <v>73</v>
      </c>
      <c r="B79" s="95"/>
      <c r="C79" s="95"/>
      <c r="D79" s="96"/>
      <c r="E79" s="261"/>
      <c r="F79" s="97"/>
      <c r="G79" s="97"/>
      <c r="H79" s="385"/>
      <c r="I79" s="282"/>
      <c r="J79" s="245" t="e">
        <f>IF(AND(Q79="",#REF!&gt;0,#REF!&lt;5),K79,)</f>
        <v>#REF!</v>
      </c>
      <c r="K79" s="243" t="str">
        <f>IF(D79="","ZZZ9",IF(AND(#REF!&gt;0,#REF!&lt;5),D79&amp;#REF!,D79&amp;"9"))</f>
        <v>ZZZ9</v>
      </c>
      <c r="L79" s="247">
        <f t="shared" si="3"/>
        <v>999</v>
      </c>
      <c r="M79" s="281">
        <f t="shared" si="4"/>
        <v>999</v>
      </c>
      <c r="N79" s="275"/>
      <c r="O79" s="97"/>
      <c r="P79" s="114">
        <f t="shared" si="5"/>
        <v>999</v>
      </c>
      <c r="Q79" s="97"/>
    </row>
    <row r="80" spans="1:17" s="11" customFormat="1" ht="18.899999999999999" customHeight="1" x14ac:dyDescent="0.25">
      <c r="A80" s="248">
        <v>74</v>
      </c>
      <c r="B80" s="95"/>
      <c r="C80" s="95"/>
      <c r="D80" s="96"/>
      <c r="E80" s="261"/>
      <c r="F80" s="97"/>
      <c r="G80" s="97"/>
      <c r="H80" s="385"/>
      <c r="I80" s="282"/>
      <c r="J80" s="245" t="e">
        <f>IF(AND(Q80="",#REF!&gt;0,#REF!&lt;5),K80,)</f>
        <v>#REF!</v>
      </c>
      <c r="K80" s="243" t="str">
        <f>IF(D80="","ZZZ9",IF(AND(#REF!&gt;0,#REF!&lt;5),D80&amp;#REF!,D80&amp;"9"))</f>
        <v>ZZZ9</v>
      </c>
      <c r="L80" s="247">
        <f t="shared" si="3"/>
        <v>999</v>
      </c>
      <c r="M80" s="281">
        <f t="shared" si="4"/>
        <v>999</v>
      </c>
      <c r="N80" s="275"/>
      <c r="O80" s="97"/>
      <c r="P80" s="114">
        <f t="shared" si="5"/>
        <v>999</v>
      </c>
      <c r="Q80" s="97"/>
    </row>
    <row r="81" spans="1:17" s="11" customFormat="1" ht="18.899999999999999" customHeight="1" x14ac:dyDescent="0.25">
      <c r="A81" s="248">
        <v>75</v>
      </c>
      <c r="B81" s="95"/>
      <c r="C81" s="95"/>
      <c r="D81" s="96"/>
      <c r="E81" s="261"/>
      <c r="F81" s="97"/>
      <c r="G81" s="97"/>
      <c r="H81" s="385"/>
      <c r="I81" s="282"/>
      <c r="J81" s="245" t="e">
        <f>IF(AND(Q81="",#REF!&gt;0,#REF!&lt;5),K81,)</f>
        <v>#REF!</v>
      </c>
      <c r="K81" s="243" t="str">
        <f>IF(D81="","ZZZ9",IF(AND(#REF!&gt;0,#REF!&lt;5),D81&amp;#REF!,D81&amp;"9"))</f>
        <v>ZZZ9</v>
      </c>
      <c r="L81" s="247">
        <f t="shared" si="3"/>
        <v>999</v>
      </c>
      <c r="M81" s="281">
        <f t="shared" si="4"/>
        <v>999</v>
      </c>
      <c r="N81" s="275"/>
      <c r="O81" s="97"/>
      <c r="P81" s="114">
        <f t="shared" si="5"/>
        <v>999</v>
      </c>
      <c r="Q81" s="97"/>
    </row>
    <row r="82" spans="1:17" s="11" customFormat="1" ht="18.899999999999999" customHeight="1" x14ac:dyDescent="0.25">
      <c r="A82" s="248">
        <v>76</v>
      </c>
      <c r="B82" s="95"/>
      <c r="C82" s="95"/>
      <c r="D82" s="96"/>
      <c r="E82" s="261"/>
      <c r="F82" s="97"/>
      <c r="G82" s="97"/>
      <c r="H82" s="385"/>
      <c r="I82" s="282"/>
      <c r="J82" s="245" t="e">
        <f>IF(AND(Q82="",#REF!&gt;0,#REF!&lt;5),K82,)</f>
        <v>#REF!</v>
      </c>
      <c r="K82" s="243" t="str">
        <f>IF(D82="","ZZZ9",IF(AND(#REF!&gt;0,#REF!&lt;5),D82&amp;#REF!,D82&amp;"9"))</f>
        <v>ZZZ9</v>
      </c>
      <c r="L82" s="247">
        <f t="shared" si="3"/>
        <v>999</v>
      </c>
      <c r="M82" s="281">
        <f t="shared" si="4"/>
        <v>999</v>
      </c>
      <c r="N82" s="275"/>
      <c r="O82" s="97"/>
      <c r="P82" s="114">
        <f t="shared" si="5"/>
        <v>999</v>
      </c>
      <c r="Q82" s="97"/>
    </row>
    <row r="83" spans="1:17" s="11" customFormat="1" ht="18.899999999999999" customHeight="1" x14ac:dyDescent="0.25">
      <c r="A83" s="248">
        <v>77</v>
      </c>
      <c r="B83" s="95"/>
      <c r="C83" s="95"/>
      <c r="D83" s="96"/>
      <c r="E83" s="261"/>
      <c r="F83" s="97"/>
      <c r="G83" s="97"/>
      <c r="H83" s="385"/>
      <c r="I83" s="282"/>
      <c r="J83" s="245" t="e">
        <f>IF(AND(Q83="",#REF!&gt;0,#REF!&lt;5),K83,)</f>
        <v>#REF!</v>
      </c>
      <c r="K83" s="243" t="str">
        <f>IF(D83="","ZZZ9",IF(AND(#REF!&gt;0,#REF!&lt;5),D83&amp;#REF!,D83&amp;"9"))</f>
        <v>ZZZ9</v>
      </c>
      <c r="L83" s="247">
        <f t="shared" si="3"/>
        <v>999</v>
      </c>
      <c r="M83" s="281">
        <f t="shared" si="4"/>
        <v>999</v>
      </c>
      <c r="N83" s="275"/>
      <c r="O83" s="97"/>
      <c r="P83" s="114">
        <f t="shared" si="5"/>
        <v>999</v>
      </c>
      <c r="Q83" s="97"/>
    </row>
    <row r="84" spans="1:17" s="11" customFormat="1" ht="18.899999999999999" customHeight="1" x14ac:dyDescent="0.25">
      <c r="A84" s="248">
        <v>78</v>
      </c>
      <c r="B84" s="95"/>
      <c r="C84" s="95"/>
      <c r="D84" s="96"/>
      <c r="E84" s="261"/>
      <c r="F84" s="97"/>
      <c r="G84" s="97"/>
      <c r="H84" s="385"/>
      <c r="I84" s="282"/>
      <c r="J84" s="245" t="e">
        <f>IF(AND(Q84="",#REF!&gt;0,#REF!&lt;5),K84,)</f>
        <v>#REF!</v>
      </c>
      <c r="K84" s="243" t="str">
        <f>IF(D84="","ZZZ9",IF(AND(#REF!&gt;0,#REF!&lt;5),D84&amp;#REF!,D84&amp;"9"))</f>
        <v>ZZZ9</v>
      </c>
      <c r="L84" s="247">
        <f t="shared" si="3"/>
        <v>999</v>
      </c>
      <c r="M84" s="281">
        <f t="shared" si="4"/>
        <v>999</v>
      </c>
      <c r="N84" s="275"/>
      <c r="O84" s="97"/>
      <c r="P84" s="114">
        <f t="shared" si="5"/>
        <v>999</v>
      </c>
      <c r="Q84" s="97"/>
    </row>
    <row r="85" spans="1:17" s="11" customFormat="1" ht="18.899999999999999" customHeight="1" x14ac:dyDescent="0.25">
      <c r="A85" s="248">
        <v>79</v>
      </c>
      <c r="B85" s="95"/>
      <c r="C85" s="95"/>
      <c r="D85" s="96"/>
      <c r="E85" s="261"/>
      <c r="F85" s="97"/>
      <c r="G85" s="97"/>
      <c r="H85" s="385"/>
      <c r="I85" s="282"/>
      <c r="J85" s="245" t="e">
        <f>IF(AND(Q85="",#REF!&gt;0,#REF!&lt;5),K85,)</f>
        <v>#REF!</v>
      </c>
      <c r="K85" s="243" t="str">
        <f>IF(D85="","ZZZ9",IF(AND(#REF!&gt;0,#REF!&lt;5),D85&amp;#REF!,D85&amp;"9"))</f>
        <v>ZZZ9</v>
      </c>
      <c r="L85" s="247">
        <f t="shared" si="3"/>
        <v>999</v>
      </c>
      <c r="M85" s="281">
        <f t="shared" si="4"/>
        <v>999</v>
      </c>
      <c r="N85" s="275"/>
      <c r="O85" s="97"/>
      <c r="P85" s="114">
        <f t="shared" si="5"/>
        <v>999</v>
      </c>
      <c r="Q85" s="97"/>
    </row>
    <row r="86" spans="1:17" s="11" customFormat="1" ht="18.899999999999999" customHeight="1" x14ac:dyDescent="0.25">
      <c r="A86" s="248">
        <v>80</v>
      </c>
      <c r="B86" s="95"/>
      <c r="C86" s="95"/>
      <c r="D86" s="96"/>
      <c r="E86" s="261"/>
      <c r="F86" s="97"/>
      <c r="G86" s="97"/>
      <c r="H86" s="385"/>
      <c r="I86" s="282"/>
      <c r="J86" s="245" t="e">
        <f>IF(AND(Q86="",#REF!&gt;0,#REF!&lt;5),K86,)</f>
        <v>#REF!</v>
      </c>
      <c r="K86" s="243" t="str">
        <f>IF(D86="","ZZZ9",IF(AND(#REF!&gt;0,#REF!&lt;5),D86&amp;#REF!,D86&amp;"9"))</f>
        <v>ZZZ9</v>
      </c>
      <c r="L86" s="247">
        <f t="shared" si="3"/>
        <v>999</v>
      </c>
      <c r="M86" s="281">
        <f t="shared" si="4"/>
        <v>999</v>
      </c>
      <c r="N86" s="275"/>
      <c r="O86" s="97"/>
      <c r="P86" s="114">
        <f t="shared" si="5"/>
        <v>999</v>
      </c>
      <c r="Q86" s="97"/>
    </row>
    <row r="87" spans="1:17" s="11" customFormat="1" ht="18.899999999999999" customHeight="1" x14ac:dyDescent="0.25">
      <c r="A87" s="248">
        <v>81</v>
      </c>
      <c r="B87" s="95"/>
      <c r="C87" s="95"/>
      <c r="D87" s="96"/>
      <c r="E87" s="261"/>
      <c r="F87" s="97"/>
      <c r="G87" s="97"/>
      <c r="H87" s="385"/>
      <c r="I87" s="282"/>
      <c r="J87" s="245" t="e">
        <f>IF(AND(Q87="",#REF!&gt;0,#REF!&lt;5),K87,)</f>
        <v>#REF!</v>
      </c>
      <c r="K87" s="243" t="str">
        <f>IF(D87="","ZZZ9",IF(AND(#REF!&gt;0,#REF!&lt;5),D87&amp;#REF!,D87&amp;"9"))</f>
        <v>ZZZ9</v>
      </c>
      <c r="L87" s="247">
        <f t="shared" si="3"/>
        <v>999</v>
      </c>
      <c r="M87" s="281">
        <f t="shared" si="4"/>
        <v>999</v>
      </c>
      <c r="N87" s="275"/>
      <c r="O87" s="97"/>
      <c r="P87" s="114">
        <f t="shared" si="5"/>
        <v>999</v>
      </c>
      <c r="Q87" s="97"/>
    </row>
    <row r="88" spans="1:17" s="11" customFormat="1" ht="18.899999999999999" customHeight="1" x14ac:dyDescent="0.25">
      <c r="A88" s="248">
        <v>82</v>
      </c>
      <c r="B88" s="95"/>
      <c r="C88" s="95"/>
      <c r="D88" s="96"/>
      <c r="E88" s="261"/>
      <c r="F88" s="97"/>
      <c r="G88" s="97"/>
      <c r="H88" s="385"/>
      <c r="I88" s="282"/>
      <c r="J88" s="245" t="e">
        <f>IF(AND(Q88="",#REF!&gt;0,#REF!&lt;5),K88,)</f>
        <v>#REF!</v>
      </c>
      <c r="K88" s="243" t="str">
        <f>IF(D88="","ZZZ9",IF(AND(#REF!&gt;0,#REF!&lt;5),D88&amp;#REF!,D88&amp;"9"))</f>
        <v>ZZZ9</v>
      </c>
      <c r="L88" s="247">
        <f t="shared" si="3"/>
        <v>999</v>
      </c>
      <c r="M88" s="281">
        <f t="shared" si="4"/>
        <v>999</v>
      </c>
      <c r="N88" s="275"/>
      <c r="O88" s="97"/>
      <c r="P88" s="114">
        <f t="shared" si="5"/>
        <v>999</v>
      </c>
      <c r="Q88" s="97"/>
    </row>
    <row r="89" spans="1:17" s="11" customFormat="1" ht="18.899999999999999" customHeight="1" x14ac:dyDescent="0.25">
      <c r="A89" s="248">
        <v>83</v>
      </c>
      <c r="B89" s="95"/>
      <c r="C89" s="95"/>
      <c r="D89" s="96"/>
      <c r="E89" s="261"/>
      <c r="F89" s="97"/>
      <c r="G89" s="97"/>
      <c r="H89" s="385"/>
      <c r="I89" s="282"/>
      <c r="J89" s="245" t="e">
        <f>IF(AND(Q89="",#REF!&gt;0,#REF!&lt;5),K89,)</f>
        <v>#REF!</v>
      </c>
      <c r="K89" s="243" t="str">
        <f>IF(D89="","ZZZ9",IF(AND(#REF!&gt;0,#REF!&lt;5),D89&amp;#REF!,D89&amp;"9"))</f>
        <v>ZZZ9</v>
      </c>
      <c r="L89" s="247">
        <f t="shared" si="3"/>
        <v>999</v>
      </c>
      <c r="M89" s="281">
        <f t="shared" si="4"/>
        <v>999</v>
      </c>
      <c r="N89" s="275"/>
      <c r="O89" s="97"/>
      <c r="P89" s="114">
        <f t="shared" si="5"/>
        <v>999</v>
      </c>
      <c r="Q89" s="97"/>
    </row>
    <row r="90" spans="1:17" s="11" customFormat="1" ht="18.899999999999999" customHeight="1" x14ac:dyDescent="0.25">
      <c r="A90" s="248">
        <v>84</v>
      </c>
      <c r="B90" s="95"/>
      <c r="C90" s="95"/>
      <c r="D90" s="96"/>
      <c r="E90" s="261"/>
      <c r="F90" s="97"/>
      <c r="G90" s="97"/>
      <c r="H90" s="385"/>
      <c r="I90" s="282"/>
      <c r="J90" s="245" t="e">
        <f>IF(AND(Q90="",#REF!&gt;0,#REF!&lt;5),K90,)</f>
        <v>#REF!</v>
      </c>
      <c r="K90" s="243" t="str">
        <f>IF(D90="","ZZZ9",IF(AND(#REF!&gt;0,#REF!&lt;5),D90&amp;#REF!,D90&amp;"9"))</f>
        <v>ZZZ9</v>
      </c>
      <c r="L90" s="247">
        <f t="shared" si="3"/>
        <v>999</v>
      </c>
      <c r="M90" s="281">
        <f t="shared" si="4"/>
        <v>999</v>
      </c>
      <c r="N90" s="275"/>
      <c r="O90" s="97"/>
      <c r="P90" s="114">
        <f t="shared" si="5"/>
        <v>999</v>
      </c>
      <c r="Q90" s="97"/>
    </row>
    <row r="91" spans="1:17" s="11" customFormat="1" ht="18.899999999999999" customHeight="1" x14ac:dyDescent="0.25">
      <c r="A91" s="248">
        <v>85</v>
      </c>
      <c r="B91" s="95"/>
      <c r="C91" s="95"/>
      <c r="D91" s="96"/>
      <c r="E91" s="261"/>
      <c r="F91" s="97"/>
      <c r="G91" s="97"/>
      <c r="H91" s="385"/>
      <c r="I91" s="282"/>
      <c r="J91" s="245" t="e">
        <f>IF(AND(Q91="",#REF!&gt;0,#REF!&lt;5),K91,)</f>
        <v>#REF!</v>
      </c>
      <c r="K91" s="243" t="str">
        <f>IF(D91="","ZZZ9",IF(AND(#REF!&gt;0,#REF!&lt;5),D91&amp;#REF!,D91&amp;"9"))</f>
        <v>ZZZ9</v>
      </c>
      <c r="L91" s="247">
        <f t="shared" si="3"/>
        <v>999</v>
      </c>
      <c r="M91" s="281">
        <f t="shared" si="4"/>
        <v>999</v>
      </c>
      <c r="N91" s="275"/>
      <c r="O91" s="97"/>
      <c r="P91" s="114">
        <f t="shared" si="5"/>
        <v>999</v>
      </c>
      <c r="Q91" s="97"/>
    </row>
    <row r="92" spans="1:17" s="11" customFormat="1" ht="18.899999999999999" customHeight="1" x14ac:dyDescent="0.25">
      <c r="A92" s="248">
        <v>86</v>
      </c>
      <c r="B92" s="95"/>
      <c r="C92" s="95"/>
      <c r="D92" s="96"/>
      <c r="E92" s="261"/>
      <c r="F92" s="97"/>
      <c r="G92" s="97"/>
      <c r="H92" s="385"/>
      <c r="I92" s="282"/>
      <c r="J92" s="245" t="e">
        <f>IF(AND(Q92="",#REF!&gt;0,#REF!&lt;5),K92,)</f>
        <v>#REF!</v>
      </c>
      <c r="K92" s="243" t="str">
        <f>IF(D92="","ZZZ9",IF(AND(#REF!&gt;0,#REF!&lt;5),D92&amp;#REF!,D92&amp;"9"))</f>
        <v>ZZZ9</v>
      </c>
      <c r="L92" s="247">
        <f t="shared" si="3"/>
        <v>999</v>
      </c>
      <c r="M92" s="281">
        <f t="shared" si="4"/>
        <v>999</v>
      </c>
      <c r="N92" s="275"/>
      <c r="O92" s="97"/>
      <c r="P92" s="114">
        <f t="shared" si="5"/>
        <v>999</v>
      </c>
      <c r="Q92" s="97"/>
    </row>
    <row r="93" spans="1:17" s="11" customFormat="1" ht="18.899999999999999" customHeight="1" x14ac:dyDescent="0.25">
      <c r="A93" s="248">
        <v>87</v>
      </c>
      <c r="B93" s="95"/>
      <c r="C93" s="95"/>
      <c r="D93" s="96"/>
      <c r="E93" s="261"/>
      <c r="F93" s="97"/>
      <c r="G93" s="97"/>
      <c r="H93" s="385"/>
      <c r="I93" s="282"/>
      <c r="J93" s="245" t="e">
        <f>IF(AND(Q93="",#REF!&gt;0,#REF!&lt;5),K93,)</f>
        <v>#REF!</v>
      </c>
      <c r="K93" s="243" t="str">
        <f>IF(D93="","ZZZ9",IF(AND(#REF!&gt;0,#REF!&lt;5),D93&amp;#REF!,D93&amp;"9"))</f>
        <v>ZZZ9</v>
      </c>
      <c r="L93" s="247">
        <f t="shared" si="3"/>
        <v>999</v>
      </c>
      <c r="M93" s="281">
        <f t="shared" si="4"/>
        <v>999</v>
      </c>
      <c r="N93" s="275"/>
      <c r="O93" s="97"/>
      <c r="P93" s="114">
        <f t="shared" si="5"/>
        <v>999</v>
      </c>
      <c r="Q93" s="97"/>
    </row>
    <row r="94" spans="1:17" s="11" customFormat="1" ht="18.899999999999999" customHeight="1" x14ac:dyDescent="0.25">
      <c r="A94" s="248">
        <v>88</v>
      </c>
      <c r="B94" s="95"/>
      <c r="C94" s="95"/>
      <c r="D94" s="96"/>
      <c r="E94" s="261"/>
      <c r="F94" s="97"/>
      <c r="G94" s="97"/>
      <c r="H94" s="385"/>
      <c r="I94" s="282"/>
      <c r="J94" s="245" t="e">
        <f>IF(AND(Q94="",#REF!&gt;0,#REF!&lt;5),K94,)</f>
        <v>#REF!</v>
      </c>
      <c r="K94" s="243" t="str">
        <f>IF(D94="","ZZZ9",IF(AND(#REF!&gt;0,#REF!&lt;5),D94&amp;#REF!,D94&amp;"9"))</f>
        <v>ZZZ9</v>
      </c>
      <c r="L94" s="247">
        <f t="shared" si="3"/>
        <v>999</v>
      </c>
      <c r="M94" s="281">
        <f t="shared" si="4"/>
        <v>999</v>
      </c>
      <c r="N94" s="275"/>
      <c r="O94" s="97"/>
      <c r="P94" s="114">
        <f t="shared" si="5"/>
        <v>999</v>
      </c>
      <c r="Q94" s="97"/>
    </row>
    <row r="95" spans="1:17" s="11" customFormat="1" ht="18.899999999999999" customHeight="1" x14ac:dyDescent="0.25">
      <c r="A95" s="248">
        <v>89</v>
      </c>
      <c r="B95" s="95"/>
      <c r="C95" s="95"/>
      <c r="D95" s="96"/>
      <c r="E95" s="261"/>
      <c r="F95" s="97"/>
      <c r="G95" s="97"/>
      <c r="H95" s="385"/>
      <c r="I95" s="282"/>
      <c r="J95" s="245" t="e">
        <f>IF(AND(Q95="",#REF!&gt;0,#REF!&lt;5),K95,)</f>
        <v>#REF!</v>
      </c>
      <c r="K95" s="243" t="str">
        <f>IF(D95="","ZZZ9",IF(AND(#REF!&gt;0,#REF!&lt;5),D95&amp;#REF!,D95&amp;"9"))</f>
        <v>ZZZ9</v>
      </c>
      <c r="L95" s="247">
        <f t="shared" si="3"/>
        <v>999</v>
      </c>
      <c r="M95" s="281">
        <f t="shared" si="4"/>
        <v>999</v>
      </c>
      <c r="N95" s="275"/>
      <c r="O95" s="97"/>
      <c r="P95" s="114">
        <f t="shared" si="5"/>
        <v>999</v>
      </c>
      <c r="Q95" s="97"/>
    </row>
    <row r="96" spans="1:17" s="11" customFormat="1" ht="18.899999999999999" customHeight="1" x14ac:dyDescent="0.25">
      <c r="A96" s="248">
        <v>90</v>
      </c>
      <c r="B96" s="95"/>
      <c r="C96" s="95"/>
      <c r="D96" s="96"/>
      <c r="E96" s="261"/>
      <c r="F96" s="97"/>
      <c r="G96" s="97"/>
      <c r="H96" s="385"/>
      <c r="I96" s="282"/>
      <c r="J96" s="245" t="e">
        <f>IF(AND(Q96="",#REF!&gt;0,#REF!&lt;5),K96,)</f>
        <v>#REF!</v>
      </c>
      <c r="K96" s="243" t="str">
        <f>IF(D96="","ZZZ9",IF(AND(#REF!&gt;0,#REF!&lt;5),D96&amp;#REF!,D96&amp;"9"))</f>
        <v>ZZZ9</v>
      </c>
      <c r="L96" s="247">
        <f t="shared" si="3"/>
        <v>999</v>
      </c>
      <c r="M96" s="281">
        <f t="shared" si="4"/>
        <v>999</v>
      </c>
      <c r="N96" s="275"/>
      <c r="O96" s="97"/>
      <c r="P96" s="114">
        <f t="shared" si="5"/>
        <v>999</v>
      </c>
      <c r="Q96" s="97"/>
    </row>
    <row r="97" spans="1:17" s="11" customFormat="1" ht="18.899999999999999" customHeight="1" x14ac:dyDescent="0.25">
      <c r="A97" s="248">
        <v>91</v>
      </c>
      <c r="B97" s="95"/>
      <c r="C97" s="95"/>
      <c r="D97" s="96"/>
      <c r="E97" s="261"/>
      <c r="F97" s="97"/>
      <c r="G97" s="97"/>
      <c r="H97" s="385"/>
      <c r="I97" s="282"/>
      <c r="J97" s="245" t="e">
        <f>IF(AND(Q97="",#REF!&gt;0,#REF!&lt;5),K97,)</f>
        <v>#REF!</v>
      </c>
      <c r="K97" s="243" t="str">
        <f>IF(D97="","ZZZ9",IF(AND(#REF!&gt;0,#REF!&lt;5),D97&amp;#REF!,D97&amp;"9"))</f>
        <v>ZZZ9</v>
      </c>
      <c r="L97" s="247">
        <f t="shared" si="3"/>
        <v>999</v>
      </c>
      <c r="M97" s="281">
        <f t="shared" si="4"/>
        <v>999</v>
      </c>
      <c r="N97" s="275"/>
      <c r="O97" s="97"/>
      <c r="P97" s="114">
        <f t="shared" si="5"/>
        <v>999</v>
      </c>
      <c r="Q97" s="97"/>
    </row>
    <row r="98" spans="1:17" s="11" customFormat="1" ht="18.899999999999999" customHeight="1" x14ac:dyDescent="0.25">
      <c r="A98" s="248">
        <v>92</v>
      </c>
      <c r="B98" s="95"/>
      <c r="C98" s="95"/>
      <c r="D98" s="96"/>
      <c r="E98" s="261"/>
      <c r="F98" s="97"/>
      <c r="G98" s="97"/>
      <c r="H98" s="385"/>
      <c r="I98" s="282"/>
      <c r="J98" s="245" t="e">
        <f>IF(AND(Q98="",#REF!&gt;0,#REF!&lt;5),K98,)</f>
        <v>#REF!</v>
      </c>
      <c r="K98" s="243" t="str">
        <f>IF(D98="","ZZZ9",IF(AND(#REF!&gt;0,#REF!&lt;5),D98&amp;#REF!,D98&amp;"9"))</f>
        <v>ZZZ9</v>
      </c>
      <c r="L98" s="247">
        <f t="shared" si="3"/>
        <v>999</v>
      </c>
      <c r="M98" s="281">
        <f t="shared" si="4"/>
        <v>999</v>
      </c>
      <c r="N98" s="275"/>
      <c r="O98" s="97"/>
      <c r="P98" s="114">
        <f t="shared" si="5"/>
        <v>999</v>
      </c>
      <c r="Q98" s="97"/>
    </row>
    <row r="99" spans="1:17" s="11" customFormat="1" ht="18.899999999999999" customHeight="1" x14ac:dyDescent="0.25">
      <c r="A99" s="248">
        <v>93</v>
      </c>
      <c r="B99" s="95"/>
      <c r="C99" s="95"/>
      <c r="D99" s="96"/>
      <c r="E99" s="261"/>
      <c r="F99" s="97"/>
      <c r="G99" s="97"/>
      <c r="H99" s="385"/>
      <c r="I99" s="282"/>
      <c r="J99" s="245" t="e">
        <f>IF(AND(Q99="",#REF!&gt;0,#REF!&lt;5),K99,)</f>
        <v>#REF!</v>
      </c>
      <c r="K99" s="243" t="str">
        <f>IF(D99="","ZZZ9",IF(AND(#REF!&gt;0,#REF!&lt;5),D99&amp;#REF!,D99&amp;"9"))</f>
        <v>ZZZ9</v>
      </c>
      <c r="L99" s="247">
        <f t="shared" si="3"/>
        <v>999</v>
      </c>
      <c r="M99" s="281">
        <f t="shared" si="4"/>
        <v>999</v>
      </c>
      <c r="N99" s="275"/>
      <c r="O99" s="97"/>
      <c r="P99" s="114">
        <f t="shared" si="5"/>
        <v>999</v>
      </c>
      <c r="Q99" s="97"/>
    </row>
    <row r="100" spans="1:17" s="11" customFormat="1" ht="18.899999999999999" customHeight="1" x14ac:dyDescent="0.25">
      <c r="A100" s="248">
        <v>94</v>
      </c>
      <c r="B100" s="95"/>
      <c r="C100" s="95"/>
      <c r="D100" s="96"/>
      <c r="E100" s="261"/>
      <c r="F100" s="97"/>
      <c r="G100" s="97"/>
      <c r="H100" s="385"/>
      <c r="I100" s="282"/>
      <c r="J100" s="245" t="e">
        <f>IF(AND(Q100="",#REF!&gt;0,#REF!&lt;5),K100,)</f>
        <v>#REF!</v>
      </c>
      <c r="K100" s="243" t="str">
        <f>IF(D100="","ZZZ9",IF(AND(#REF!&gt;0,#REF!&lt;5),D100&amp;#REF!,D100&amp;"9"))</f>
        <v>ZZZ9</v>
      </c>
      <c r="L100" s="247">
        <f t="shared" si="3"/>
        <v>999</v>
      </c>
      <c r="M100" s="281">
        <f t="shared" si="4"/>
        <v>999</v>
      </c>
      <c r="N100" s="275"/>
      <c r="O100" s="97"/>
      <c r="P100" s="114">
        <f t="shared" si="5"/>
        <v>999</v>
      </c>
      <c r="Q100" s="97"/>
    </row>
    <row r="101" spans="1:17" s="11" customFormat="1" ht="18.899999999999999" customHeight="1" x14ac:dyDescent="0.25">
      <c r="A101" s="248">
        <v>95</v>
      </c>
      <c r="B101" s="95"/>
      <c r="C101" s="95"/>
      <c r="D101" s="96"/>
      <c r="E101" s="261"/>
      <c r="F101" s="97"/>
      <c r="G101" s="97"/>
      <c r="H101" s="385"/>
      <c r="I101" s="282"/>
      <c r="J101" s="245" t="e">
        <f>IF(AND(Q101="",#REF!&gt;0,#REF!&lt;5),K101,)</f>
        <v>#REF!</v>
      </c>
      <c r="K101" s="243" t="str">
        <f>IF(D101="","ZZZ9",IF(AND(#REF!&gt;0,#REF!&lt;5),D101&amp;#REF!,D101&amp;"9"))</f>
        <v>ZZZ9</v>
      </c>
      <c r="L101" s="247">
        <f t="shared" ref="L101:L134" si="6">IF(Q101="",999,Q101)</f>
        <v>999</v>
      </c>
      <c r="M101" s="281">
        <f t="shared" ref="M101:M134" si="7">IF(P101=999,999,1)</f>
        <v>999</v>
      </c>
      <c r="N101" s="275"/>
      <c r="O101" s="97"/>
      <c r="P101" s="114">
        <f t="shared" ref="P101:P134" si="8">IF(N101="DA",1,IF(N101="WC",2,IF(N101="SE",3,IF(N101="Q",4,IF(N101="LL",5,999)))))</f>
        <v>999</v>
      </c>
      <c r="Q101" s="97"/>
    </row>
    <row r="102" spans="1:17" s="11" customFormat="1" ht="18.899999999999999" customHeight="1" x14ac:dyDescent="0.25">
      <c r="A102" s="248">
        <v>96</v>
      </c>
      <c r="B102" s="95"/>
      <c r="C102" s="95"/>
      <c r="D102" s="96"/>
      <c r="E102" s="261"/>
      <c r="F102" s="97"/>
      <c r="G102" s="97"/>
      <c r="H102" s="385"/>
      <c r="I102" s="282"/>
      <c r="J102" s="245" t="e">
        <f>IF(AND(Q102="",#REF!&gt;0,#REF!&lt;5),K102,)</f>
        <v>#REF!</v>
      </c>
      <c r="K102" s="243" t="str">
        <f>IF(D102="","ZZZ9",IF(AND(#REF!&gt;0,#REF!&lt;5),D102&amp;#REF!,D102&amp;"9"))</f>
        <v>ZZZ9</v>
      </c>
      <c r="L102" s="247">
        <f t="shared" si="6"/>
        <v>999</v>
      </c>
      <c r="M102" s="281">
        <f t="shared" si="7"/>
        <v>999</v>
      </c>
      <c r="N102" s="275"/>
      <c r="O102" s="97"/>
      <c r="P102" s="114">
        <f t="shared" si="8"/>
        <v>999</v>
      </c>
      <c r="Q102" s="97"/>
    </row>
    <row r="103" spans="1:17" s="11" customFormat="1" ht="18.899999999999999" customHeight="1" x14ac:dyDescent="0.25">
      <c r="A103" s="248">
        <v>97</v>
      </c>
      <c r="B103" s="95"/>
      <c r="C103" s="95"/>
      <c r="D103" s="96"/>
      <c r="E103" s="261"/>
      <c r="F103" s="97"/>
      <c r="G103" s="97"/>
      <c r="H103" s="385"/>
      <c r="I103" s="282"/>
      <c r="J103" s="245" t="e">
        <f>IF(AND(Q103="",#REF!&gt;0,#REF!&lt;5),K103,)</f>
        <v>#REF!</v>
      </c>
      <c r="K103" s="243" t="str">
        <f>IF(D103="","ZZZ9",IF(AND(#REF!&gt;0,#REF!&lt;5),D103&amp;#REF!,D103&amp;"9"))</f>
        <v>ZZZ9</v>
      </c>
      <c r="L103" s="247">
        <f t="shared" si="6"/>
        <v>999</v>
      </c>
      <c r="M103" s="281">
        <f t="shared" si="7"/>
        <v>999</v>
      </c>
      <c r="N103" s="275"/>
      <c r="O103" s="97"/>
      <c r="P103" s="114">
        <f t="shared" si="8"/>
        <v>999</v>
      </c>
      <c r="Q103" s="97"/>
    </row>
    <row r="104" spans="1:17" s="11" customFormat="1" ht="18.899999999999999" customHeight="1" x14ac:dyDescent="0.25">
      <c r="A104" s="248">
        <v>98</v>
      </c>
      <c r="B104" s="95"/>
      <c r="C104" s="95"/>
      <c r="D104" s="96"/>
      <c r="E104" s="261"/>
      <c r="F104" s="97"/>
      <c r="G104" s="97"/>
      <c r="H104" s="385"/>
      <c r="I104" s="282"/>
      <c r="J104" s="245" t="e">
        <f>IF(AND(Q104="",#REF!&gt;0,#REF!&lt;5),K104,)</f>
        <v>#REF!</v>
      </c>
      <c r="K104" s="243" t="str">
        <f>IF(D104="","ZZZ9",IF(AND(#REF!&gt;0,#REF!&lt;5),D104&amp;#REF!,D104&amp;"9"))</f>
        <v>ZZZ9</v>
      </c>
      <c r="L104" s="247">
        <f t="shared" si="6"/>
        <v>999</v>
      </c>
      <c r="M104" s="281">
        <f t="shared" si="7"/>
        <v>999</v>
      </c>
      <c r="N104" s="275"/>
      <c r="O104" s="97"/>
      <c r="P104" s="114">
        <f t="shared" si="8"/>
        <v>999</v>
      </c>
      <c r="Q104" s="97"/>
    </row>
    <row r="105" spans="1:17" s="11" customFormat="1" ht="18.899999999999999" customHeight="1" x14ac:dyDescent="0.25">
      <c r="A105" s="248">
        <v>99</v>
      </c>
      <c r="B105" s="95"/>
      <c r="C105" s="95"/>
      <c r="D105" s="96"/>
      <c r="E105" s="261"/>
      <c r="F105" s="97"/>
      <c r="G105" s="97"/>
      <c r="H105" s="385"/>
      <c r="I105" s="282"/>
      <c r="J105" s="245" t="e">
        <f>IF(AND(Q105="",#REF!&gt;0,#REF!&lt;5),K105,)</f>
        <v>#REF!</v>
      </c>
      <c r="K105" s="243" t="str">
        <f>IF(D105="","ZZZ9",IF(AND(#REF!&gt;0,#REF!&lt;5),D105&amp;#REF!,D105&amp;"9"))</f>
        <v>ZZZ9</v>
      </c>
      <c r="L105" s="247">
        <f t="shared" si="6"/>
        <v>999</v>
      </c>
      <c r="M105" s="281">
        <f t="shared" si="7"/>
        <v>999</v>
      </c>
      <c r="N105" s="275"/>
      <c r="O105" s="97"/>
      <c r="P105" s="114">
        <f t="shared" si="8"/>
        <v>999</v>
      </c>
      <c r="Q105" s="97"/>
    </row>
    <row r="106" spans="1:17" s="11" customFormat="1" ht="18.899999999999999" customHeight="1" x14ac:dyDescent="0.25">
      <c r="A106" s="248">
        <v>100</v>
      </c>
      <c r="B106" s="95"/>
      <c r="C106" s="95"/>
      <c r="D106" s="96"/>
      <c r="E106" s="261"/>
      <c r="F106" s="97"/>
      <c r="G106" s="97"/>
      <c r="H106" s="385"/>
      <c r="I106" s="282"/>
      <c r="J106" s="245" t="e">
        <f>IF(AND(Q106="",#REF!&gt;0,#REF!&lt;5),K106,)</f>
        <v>#REF!</v>
      </c>
      <c r="K106" s="243" t="str">
        <f>IF(D106="","ZZZ9",IF(AND(#REF!&gt;0,#REF!&lt;5),D106&amp;#REF!,D106&amp;"9"))</f>
        <v>ZZZ9</v>
      </c>
      <c r="L106" s="247">
        <f t="shared" si="6"/>
        <v>999</v>
      </c>
      <c r="M106" s="281">
        <f t="shared" si="7"/>
        <v>999</v>
      </c>
      <c r="N106" s="275"/>
      <c r="O106" s="97"/>
      <c r="P106" s="114">
        <f t="shared" si="8"/>
        <v>999</v>
      </c>
      <c r="Q106" s="97"/>
    </row>
    <row r="107" spans="1:17" s="11" customFormat="1" ht="18.899999999999999" customHeight="1" x14ac:dyDescent="0.25">
      <c r="A107" s="248">
        <v>101</v>
      </c>
      <c r="B107" s="95"/>
      <c r="C107" s="95"/>
      <c r="D107" s="96"/>
      <c r="E107" s="261"/>
      <c r="F107" s="97"/>
      <c r="G107" s="97"/>
      <c r="H107" s="385"/>
      <c r="I107" s="282"/>
      <c r="J107" s="245" t="e">
        <f>IF(AND(Q107="",#REF!&gt;0,#REF!&lt;5),K107,)</f>
        <v>#REF!</v>
      </c>
      <c r="K107" s="243" t="str">
        <f>IF(D107="","ZZZ9",IF(AND(#REF!&gt;0,#REF!&lt;5),D107&amp;#REF!,D107&amp;"9"))</f>
        <v>ZZZ9</v>
      </c>
      <c r="L107" s="247">
        <f t="shared" si="6"/>
        <v>999</v>
      </c>
      <c r="M107" s="281">
        <f t="shared" si="7"/>
        <v>999</v>
      </c>
      <c r="N107" s="275"/>
      <c r="O107" s="97"/>
      <c r="P107" s="114">
        <f t="shared" si="8"/>
        <v>999</v>
      </c>
      <c r="Q107" s="97"/>
    </row>
    <row r="108" spans="1:17" s="11" customFormat="1" ht="18.899999999999999" customHeight="1" x14ac:dyDescent="0.25">
      <c r="A108" s="248">
        <v>102</v>
      </c>
      <c r="B108" s="95"/>
      <c r="C108" s="95"/>
      <c r="D108" s="96"/>
      <c r="E108" s="261"/>
      <c r="F108" s="97"/>
      <c r="G108" s="97"/>
      <c r="H108" s="385"/>
      <c r="I108" s="282"/>
      <c r="J108" s="245" t="e">
        <f>IF(AND(Q108="",#REF!&gt;0,#REF!&lt;5),K108,)</f>
        <v>#REF!</v>
      </c>
      <c r="K108" s="243" t="str">
        <f>IF(D108="","ZZZ9",IF(AND(#REF!&gt;0,#REF!&lt;5),D108&amp;#REF!,D108&amp;"9"))</f>
        <v>ZZZ9</v>
      </c>
      <c r="L108" s="247">
        <f t="shared" si="6"/>
        <v>999</v>
      </c>
      <c r="M108" s="281">
        <f t="shared" si="7"/>
        <v>999</v>
      </c>
      <c r="N108" s="275"/>
      <c r="O108" s="97"/>
      <c r="P108" s="114">
        <f t="shared" si="8"/>
        <v>999</v>
      </c>
      <c r="Q108" s="97"/>
    </row>
    <row r="109" spans="1:17" s="11" customFormat="1" ht="18.899999999999999" customHeight="1" x14ac:dyDescent="0.25">
      <c r="A109" s="248">
        <v>103</v>
      </c>
      <c r="B109" s="95"/>
      <c r="C109" s="95"/>
      <c r="D109" s="96"/>
      <c r="E109" s="261"/>
      <c r="F109" s="97"/>
      <c r="G109" s="97"/>
      <c r="H109" s="385"/>
      <c r="I109" s="282"/>
      <c r="J109" s="245" t="e">
        <f>IF(AND(Q109="",#REF!&gt;0,#REF!&lt;5),K109,)</f>
        <v>#REF!</v>
      </c>
      <c r="K109" s="243" t="str">
        <f>IF(D109="","ZZZ9",IF(AND(#REF!&gt;0,#REF!&lt;5),D109&amp;#REF!,D109&amp;"9"))</f>
        <v>ZZZ9</v>
      </c>
      <c r="L109" s="247">
        <f t="shared" si="6"/>
        <v>999</v>
      </c>
      <c r="M109" s="281">
        <f t="shared" si="7"/>
        <v>999</v>
      </c>
      <c r="N109" s="275"/>
      <c r="O109" s="97"/>
      <c r="P109" s="114">
        <f t="shared" si="8"/>
        <v>999</v>
      </c>
      <c r="Q109" s="97"/>
    </row>
    <row r="110" spans="1:17" s="11" customFormat="1" ht="18.899999999999999" customHeight="1" x14ac:dyDescent="0.25">
      <c r="A110" s="248">
        <v>104</v>
      </c>
      <c r="B110" s="95"/>
      <c r="C110" s="95"/>
      <c r="D110" s="96"/>
      <c r="E110" s="261"/>
      <c r="F110" s="97"/>
      <c r="G110" s="97"/>
      <c r="H110" s="385"/>
      <c r="I110" s="282"/>
      <c r="J110" s="245" t="e">
        <f>IF(AND(Q110="",#REF!&gt;0,#REF!&lt;5),K110,)</f>
        <v>#REF!</v>
      </c>
      <c r="K110" s="243" t="str">
        <f>IF(D110="","ZZZ9",IF(AND(#REF!&gt;0,#REF!&lt;5),D110&amp;#REF!,D110&amp;"9"))</f>
        <v>ZZZ9</v>
      </c>
      <c r="L110" s="247">
        <f t="shared" si="6"/>
        <v>999</v>
      </c>
      <c r="M110" s="281">
        <f t="shared" si="7"/>
        <v>999</v>
      </c>
      <c r="N110" s="275"/>
      <c r="O110" s="97"/>
      <c r="P110" s="114">
        <f t="shared" si="8"/>
        <v>999</v>
      </c>
      <c r="Q110" s="97"/>
    </row>
    <row r="111" spans="1:17" s="11" customFormat="1" ht="18.899999999999999" customHeight="1" x14ac:dyDescent="0.25">
      <c r="A111" s="248">
        <v>105</v>
      </c>
      <c r="B111" s="95"/>
      <c r="C111" s="95"/>
      <c r="D111" s="96"/>
      <c r="E111" s="261"/>
      <c r="F111" s="97"/>
      <c r="G111" s="97"/>
      <c r="H111" s="385"/>
      <c r="I111" s="282"/>
      <c r="J111" s="245" t="e">
        <f>IF(AND(Q111="",#REF!&gt;0,#REF!&lt;5),K111,)</f>
        <v>#REF!</v>
      </c>
      <c r="K111" s="243" t="str">
        <f>IF(D111="","ZZZ9",IF(AND(#REF!&gt;0,#REF!&lt;5),D111&amp;#REF!,D111&amp;"9"))</f>
        <v>ZZZ9</v>
      </c>
      <c r="L111" s="247">
        <f t="shared" si="6"/>
        <v>999</v>
      </c>
      <c r="M111" s="281">
        <f t="shared" si="7"/>
        <v>999</v>
      </c>
      <c r="N111" s="275"/>
      <c r="O111" s="97"/>
      <c r="P111" s="114">
        <f t="shared" si="8"/>
        <v>999</v>
      </c>
      <c r="Q111" s="97"/>
    </row>
    <row r="112" spans="1:17" s="11" customFormat="1" ht="18.899999999999999" customHeight="1" x14ac:dyDescent="0.25">
      <c r="A112" s="248">
        <v>106</v>
      </c>
      <c r="B112" s="95"/>
      <c r="C112" s="95"/>
      <c r="D112" s="96"/>
      <c r="E112" s="261"/>
      <c r="F112" s="97"/>
      <c r="G112" s="97"/>
      <c r="H112" s="385"/>
      <c r="I112" s="282"/>
      <c r="J112" s="245" t="e">
        <f>IF(AND(Q112="",#REF!&gt;0,#REF!&lt;5),K112,)</f>
        <v>#REF!</v>
      </c>
      <c r="K112" s="243" t="str">
        <f>IF(D112="","ZZZ9",IF(AND(#REF!&gt;0,#REF!&lt;5),D112&amp;#REF!,D112&amp;"9"))</f>
        <v>ZZZ9</v>
      </c>
      <c r="L112" s="247">
        <f t="shared" si="6"/>
        <v>999</v>
      </c>
      <c r="M112" s="281">
        <f t="shared" si="7"/>
        <v>999</v>
      </c>
      <c r="N112" s="275"/>
      <c r="O112" s="97"/>
      <c r="P112" s="114">
        <f t="shared" si="8"/>
        <v>999</v>
      </c>
      <c r="Q112" s="97"/>
    </row>
    <row r="113" spans="1:17" s="11" customFormat="1" ht="18.899999999999999" customHeight="1" x14ac:dyDescent="0.25">
      <c r="A113" s="248">
        <v>107</v>
      </c>
      <c r="B113" s="95"/>
      <c r="C113" s="95"/>
      <c r="D113" s="96"/>
      <c r="E113" s="261"/>
      <c r="F113" s="97"/>
      <c r="G113" s="97"/>
      <c r="H113" s="385"/>
      <c r="I113" s="282"/>
      <c r="J113" s="245" t="e">
        <f>IF(AND(Q113="",#REF!&gt;0,#REF!&lt;5),K113,)</f>
        <v>#REF!</v>
      </c>
      <c r="K113" s="243" t="str">
        <f>IF(D113="","ZZZ9",IF(AND(#REF!&gt;0,#REF!&lt;5),D113&amp;#REF!,D113&amp;"9"))</f>
        <v>ZZZ9</v>
      </c>
      <c r="L113" s="247">
        <f t="shared" si="6"/>
        <v>999</v>
      </c>
      <c r="M113" s="281">
        <f t="shared" si="7"/>
        <v>999</v>
      </c>
      <c r="N113" s="275"/>
      <c r="O113" s="97"/>
      <c r="P113" s="114">
        <f t="shared" si="8"/>
        <v>999</v>
      </c>
      <c r="Q113" s="97"/>
    </row>
    <row r="114" spans="1:17" s="11" customFormat="1" ht="18.899999999999999" customHeight="1" x14ac:dyDescent="0.25">
      <c r="A114" s="248">
        <v>108</v>
      </c>
      <c r="B114" s="95"/>
      <c r="C114" s="95"/>
      <c r="D114" s="96"/>
      <c r="E114" s="261"/>
      <c r="F114" s="97"/>
      <c r="G114" s="97"/>
      <c r="H114" s="385"/>
      <c r="I114" s="282"/>
      <c r="J114" s="245" t="e">
        <f>IF(AND(Q114="",#REF!&gt;0,#REF!&lt;5),K114,)</f>
        <v>#REF!</v>
      </c>
      <c r="K114" s="243" t="str">
        <f>IF(D114="","ZZZ9",IF(AND(#REF!&gt;0,#REF!&lt;5),D114&amp;#REF!,D114&amp;"9"))</f>
        <v>ZZZ9</v>
      </c>
      <c r="L114" s="247">
        <f t="shared" si="6"/>
        <v>999</v>
      </c>
      <c r="M114" s="281">
        <f t="shared" si="7"/>
        <v>999</v>
      </c>
      <c r="N114" s="275"/>
      <c r="O114" s="97"/>
      <c r="P114" s="114">
        <f t="shared" si="8"/>
        <v>999</v>
      </c>
      <c r="Q114" s="97"/>
    </row>
    <row r="115" spans="1:17" s="11" customFormat="1" ht="18.899999999999999" customHeight="1" x14ac:dyDescent="0.25">
      <c r="A115" s="248">
        <v>109</v>
      </c>
      <c r="B115" s="95"/>
      <c r="C115" s="95"/>
      <c r="D115" s="96"/>
      <c r="E115" s="261"/>
      <c r="F115" s="97"/>
      <c r="G115" s="97"/>
      <c r="H115" s="385"/>
      <c r="I115" s="282"/>
      <c r="J115" s="245" t="e">
        <f>IF(AND(Q115="",#REF!&gt;0,#REF!&lt;5),K115,)</f>
        <v>#REF!</v>
      </c>
      <c r="K115" s="243" t="str">
        <f>IF(D115="","ZZZ9",IF(AND(#REF!&gt;0,#REF!&lt;5),D115&amp;#REF!,D115&amp;"9"))</f>
        <v>ZZZ9</v>
      </c>
      <c r="L115" s="247">
        <f t="shared" si="6"/>
        <v>999</v>
      </c>
      <c r="M115" s="281">
        <f t="shared" si="7"/>
        <v>999</v>
      </c>
      <c r="N115" s="275"/>
      <c r="O115" s="97"/>
      <c r="P115" s="114">
        <f t="shared" si="8"/>
        <v>999</v>
      </c>
      <c r="Q115" s="97"/>
    </row>
    <row r="116" spans="1:17" s="11" customFormat="1" ht="18.899999999999999" customHeight="1" x14ac:dyDescent="0.25">
      <c r="A116" s="248">
        <v>110</v>
      </c>
      <c r="B116" s="95"/>
      <c r="C116" s="95"/>
      <c r="D116" s="96"/>
      <c r="E116" s="261"/>
      <c r="F116" s="97"/>
      <c r="G116" s="97"/>
      <c r="H116" s="385"/>
      <c r="I116" s="282"/>
      <c r="J116" s="245" t="e">
        <f>IF(AND(Q116="",#REF!&gt;0,#REF!&lt;5),K116,)</f>
        <v>#REF!</v>
      </c>
      <c r="K116" s="243" t="str">
        <f>IF(D116="","ZZZ9",IF(AND(#REF!&gt;0,#REF!&lt;5),D116&amp;#REF!,D116&amp;"9"))</f>
        <v>ZZZ9</v>
      </c>
      <c r="L116" s="247">
        <f t="shared" si="6"/>
        <v>999</v>
      </c>
      <c r="M116" s="281">
        <f t="shared" si="7"/>
        <v>999</v>
      </c>
      <c r="N116" s="275"/>
      <c r="O116" s="97"/>
      <c r="P116" s="114">
        <f t="shared" si="8"/>
        <v>999</v>
      </c>
      <c r="Q116" s="97"/>
    </row>
    <row r="117" spans="1:17" s="11" customFormat="1" ht="18.899999999999999" customHeight="1" x14ac:dyDescent="0.25">
      <c r="A117" s="248">
        <v>111</v>
      </c>
      <c r="B117" s="95"/>
      <c r="C117" s="95"/>
      <c r="D117" s="96"/>
      <c r="E117" s="261"/>
      <c r="F117" s="97"/>
      <c r="G117" s="97"/>
      <c r="H117" s="385"/>
      <c r="I117" s="282"/>
      <c r="J117" s="245" t="e">
        <f>IF(AND(Q117="",#REF!&gt;0,#REF!&lt;5),K117,)</f>
        <v>#REF!</v>
      </c>
      <c r="K117" s="243" t="str">
        <f>IF(D117="","ZZZ9",IF(AND(#REF!&gt;0,#REF!&lt;5),D117&amp;#REF!,D117&amp;"9"))</f>
        <v>ZZZ9</v>
      </c>
      <c r="L117" s="247">
        <f t="shared" si="6"/>
        <v>999</v>
      </c>
      <c r="M117" s="281">
        <f t="shared" si="7"/>
        <v>999</v>
      </c>
      <c r="N117" s="275"/>
      <c r="O117" s="97"/>
      <c r="P117" s="114">
        <f t="shared" si="8"/>
        <v>999</v>
      </c>
      <c r="Q117" s="97"/>
    </row>
    <row r="118" spans="1:17" s="11" customFormat="1" ht="18.899999999999999" customHeight="1" x14ac:dyDescent="0.25">
      <c r="A118" s="248">
        <v>112</v>
      </c>
      <c r="B118" s="95"/>
      <c r="C118" s="95"/>
      <c r="D118" s="96"/>
      <c r="E118" s="261"/>
      <c r="F118" s="97"/>
      <c r="G118" s="97"/>
      <c r="H118" s="385"/>
      <c r="I118" s="282"/>
      <c r="J118" s="245" t="e">
        <f>IF(AND(Q118="",#REF!&gt;0,#REF!&lt;5),K118,)</f>
        <v>#REF!</v>
      </c>
      <c r="K118" s="243" t="str">
        <f>IF(D118="","ZZZ9",IF(AND(#REF!&gt;0,#REF!&lt;5),D118&amp;#REF!,D118&amp;"9"))</f>
        <v>ZZZ9</v>
      </c>
      <c r="L118" s="247">
        <f t="shared" si="6"/>
        <v>999</v>
      </c>
      <c r="M118" s="281">
        <f t="shared" si="7"/>
        <v>999</v>
      </c>
      <c r="N118" s="275"/>
      <c r="O118" s="97"/>
      <c r="P118" s="114">
        <f t="shared" si="8"/>
        <v>999</v>
      </c>
      <c r="Q118" s="97"/>
    </row>
    <row r="119" spans="1:17" s="11" customFormat="1" ht="18.899999999999999" customHeight="1" x14ac:dyDescent="0.25">
      <c r="A119" s="248">
        <v>113</v>
      </c>
      <c r="B119" s="95"/>
      <c r="C119" s="95"/>
      <c r="D119" s="96"/>
      <c r="E119" s="261"/>
      <c r="F119" s="97"/>
      <c r="G119" s="97"/>
      <c r="H119" s="385"/>
      <c r="I119" s="282"/>
      <c r="J119" s="245" t="e">
        <f>IF(AND(Q119="",#REF!&gt;0,#REF!&lt;5),K119,)</f>
        <v>#REF!</v>
      </c>
      <c r="K119" s="243" t="str">
        <f>IF(D119="","ZZZ9",IF(AND(#REF!&gt;0,#REF!&lt;5),D119&amp;#REF!,D119&amp;"9"))</f>
        <v>ZZZ9</v>
      </c>
      <c r="L119" s="247">
        <f t="shared" si="6"/>
        <v>999</v>
      </c>
      <c r="M119" s="281">
        <f t="shared" si="7"/>
        <v>999</v>
      </c>
      <c r="N119" s="275"/>
      <c r="O119" s="97"/>
      <c r="P119" s="114">
        <f t="shared" si="8"/>
        <v>999</v>
      </c>
      <c r="Q119" s="97"/>
    </row>
    <row r="120" spans="1:17" s="11" customFormat="1" ht="18.899999999999999" customHeight="1" x14ac:dyDescent="0.25">
      <c r="A120" s="248">
        <v>114</v>
      </c>
      <c r="B120" s="95"/>
      <c r="C120" s="95"/>
      <c r="D120" s="96"/>
      <c r="E120" s="261"/>
      <c r="F120" s="97"/>
      <c r="G120" s="97"/>
      <c r="H120" s="385"/>
      <c r="I120" s="282"/>
      <c r="J120" s="245" t="e">
        <f>IF(AND(Q120="",#REF!&gt;0,#REF!&lt;5),K120,)</f>
        <v>#REF!</v>
      </c>
      <c r="K120" s="243" t="str">
        <f>IF(D120="","ZZZ9",IF(AND(#REF!&gt;0,#REF!&lt;5),D120&amp;#REF!,D120&amp;"9"))</f>
        <v>ZZZ9</v>
      </c>
      <c r="L120" s="247">
        <f t="shared" si="6"/>
        <v>999</v>
      </c>
      <c r="M120" s="281">
        <f t="shared" si="7"/>
        <v>999</v>
      </c>
      <c r="N120" s="275"/>
      <c r="O120" s="97"/>
      <c r="P120" s="114">
        <f t="shared" si="8"/>
        <v>999</v>
      </c>
      <c r="Q120" s="97"/>
    </row>
    <row r="121" spans="1:17" s="11" customFormat="1" ht="18.899999999999999" customHeight="1" x14ac:dyDescent="0.25">
      <c r="A121" s="248">
        <v>115</v>
      </c>
      <c r="B121" s="95"/>
      <c r="C121" s="95"/>
      <c r="D121" s="96"/>
      <c r="E121" s="261"/>
      <c r="F121" s="97"/>
      <c r="G121" s="97"/>
      <c r="H121" s="385"/>
      <c r="I121" s="282"/>
      <c r="J121" s="245" t="e">
        <f>IF(AND(Q121="",#REF!&gt;0,#REF!&lt;5),K121,)</f>
        <v>#REF!</v>
      </c>
      <c r="K121" s="243" t="str">
        <f>IF(D121="","ZZZ9",IF(AND(#REF!&gt;0,#REF!&lt;5),D121&amp;#REF!,D121&amp;"9"))</f>
        <v>ZZZ9</v>
      </c>
      <c r="L121" s="247">
        <f t="shared" si="6"/>
        <v>999</v>
      </c>
      <c r="M121" s="281">
        <f t="shared" si="7"/>
        <v>999</v>
      </c>
      <c r="N121" s="275"/>
      <c r="O121" s="97"/>
      <c r="P121" s="114">
        <f t="shared" si="8"/>
        <v>999</v>
      </c>
      <c r="Q121" s="97"/>
    </row>
    <row r="122" spans="1:17" s="11" customFormat="1" ht="18.899999999999999" customHeight="1" x14ac:dyDescent="0.25">
      <c r="A122" s="248">
        <v>116</v>
      </c>
      <c r="B122" s="95"/>
      <c r="C122" s="95"/>
      <c r="D122" s="96"/>
      <c r="E122" s="261"/>
      <c r="F122" s="97"/>
      <c r="G122" s="97"/>
      <c r="H122" s="385"/>
      <c r="I122" s="282"/>
      <c r="J122" s="245" t="e">
        <f>IF(AND(Q122="",#REF!&gt;0,#REF!&lt;5),K122,)</f>
        <v>#REF!</v>
      </c>
      <c r="K122" s="243" t="str">
        <f>IF(D122="","ZZZ9",IF(AND(#REF!&gt;0,#REF!&lt;5),D122&amp;#REF!,D122&amp;"9"))</f>
        <v>ZZZ9</v>
      </c>
      <c r="L122" s="247">
        <f t="shared" si="6"/>
        <v>999</v>
      </c>
      <c r="M122" s="281">
        <f t="shared" si="7"/>
        <v>999</v>
      </c>
      <c r="N122" s="275"/>
      <c r="O122" s="97"/>
      <c r="P122" s="114">
        <f t="shared" si="8"/>
        <v>999</v>
      </c>
      <c r="Q122" s="97"/>
    </row>
    <row r="123" spans="1:17" s="11" customFormat="1" ht="18.899999999999999" customHeight="1" x14ac:dyDescent="0.25">
      <c r="A123" s="248">
        <v>117</v>
      </c>
      <c r="B123" s="95"/>
      <c r="C123" s="95"/>
      <c r="D123" s="96"/>
      <c r="E123" s="261"/>
      <c r="F123" s="97"/>
      <c r="G123" s="97"/>
      <c r="H123" s="385"/>
      <c r="I123" s="282"/>
      <c r="J123" s="245" t="e">
        <f>IF(AND(Q123="",#REF!&gt;0,#REF!&lt;5),K123,)</f>
        <v>#REF!</v>
      </c>
      <c r="K123" s="243" t="str">
        <f>IF(D123="","ZZZ9",IF(AND(#REF!&gt;0,#REF!&lt;5),D123&amp;#REF!,D123&amp;"9"))</f>
        <v>ZZZ9</v>
      </c>
      <c r="L123" s="247">
        <f t="shared" si="6"/>
        <v>999</v>
      </c>
      <c r="M123" s="281">
        <f t="shared" si="7"/>
        <v>999</v>
      </c>
      <c r="N123" s="275"/>
      <c r="O123" s="97"/>
      <c r="P123" s="114">
        <f t="shared" si="8"/>
        <v>999</v>
      </c>
      <c r="Q123" s="97"/>
    </row>
    <row r="124" spans="1:17" s="11" customFormat="1" ht="18.899999999999999" customHeight="1" x14ac:dyDescent="0.25">
      <c r="A124" s="248">
        <v>118</v>
      </c>
      <c r="B124" s="95"/>
      <c r="C124" s="95"/>
      <c r="D124" s="96"/>
      <c r="E124" s="261"/>
      <c r="F124" s="97"/>
      <c r="G124" s="97"/>
      <c r="H124" s="385"/>
      <c r="I124" s="282"/>
      <c r="J124" s="245" t="e">
        <f>IF(AND(Q124="",#REF!&gt;0,#REF!&lt;5),K124,)</f>
        <v>#REF!</v>
      </c>
      <c r="K124" s="243" t="str">
        <f>IF(D124="","ZZZ9",IF(AND(#REF!&gt;0,#REF!&lt;5),D124&amp;#REF!,D124&amp;"9"))</f>
        <v>ZZZ9</v>
      </c>
      <c r="L124" s="247">
        <f t="shared" si="6"/>
        <v>999</v>
      </c>
      <c r="M124" s="281">
        <f t="shared" si="7"/>
        <v>999</v>
      </c>
      <c r="N124" s="275"/>
      <c r="O124" s="97"/>
      <c r="P124" s="114">
        <f t="shared" si="8"/>
        <v>999</v>
      </c>
      <c r="Q124" s="97"/>
    </row>
    <row r="125" spans="1:17" s="11" customFormat="1" ht="18.899999999999999" customHeight="1" x14ac:dyDescent="0.25">
      <c r="A125" s="248">
        <v>119</v>
      </c>
      <c r="B125" s="95"/>
      <c r="C125" s="95"/>
      <c r="D125" s="96"/>
      <c r="E125" s="261"/>
      <c r="F125" s="97"/>
      <c r="G125" s="97"/>
      <c r="H125" s="385"/>
      <c r="I125" s="282"/>
      <c r="J125" s="245" t="e">
        <f>IF(AND(Q125="",#REF!&gt;0,#REF!&lt;5),K125,)</f>
        <v>#REF!</v>
      </c>
      <c r="K125" s="243" t="str">
        <f>IF(D125="","ZZZ9",IF(AND(#REF!&gt;0,#REF!&lt;5),D125&amp;#REF!,D125&amp;"9"))</f>
        <v>ZZZ9</v>
      </c>
      <c r="L125" s="247">
        <f t="shared" si="6"/>
        <v>999</v>
      </c>
      <c r="M125" s="281">
        <f t="shared" si="7"/>
        <v>999</v>
      </c>
      <c r="N125" s="275"/>
      <c r="O125" s="97"/>
      <c r="P125" s="114">
        <f t="shared" si="8"/>
        <v>999</v>
      </c>
      <c r="Q125" s="97"/>
    </row>
    <row r="126" spans="1:17" s="11" customFormat="1" ht="18.899999999999999" customHeight="1" x14ac:dyDescent="0.25">
      <c r="A126" s="248">
        <v>120</v>
      </c>
      <c r="B126" s="95"/>
      <c r="C126" s="95"/>
      <c r="D126" s="96"/>
      <c r="E126" s="261"/>
      <c r="F126" s="97"/>
      <c r="G126" s="97"/>
      <c r="H126" s="385"/>
      <c r="I126" s="282"/>
      <c r="J126" s="245" t="e">
        <f>IF(AND(Q126="",#REF!&gt;0,#REF!&lt;5),K126,)</f>
        <v>#REF!</v>
      </c>
      <c r="K126" s="243" t="str">
        <f>IF(D126="","ZZZ9",IF(AND(#REF!&gt;0,#REF!&lt;5),D126&amp;#REF!,D126&amp;"9"))</f>
        <v>ZZZ9</v>
      </c>
      <c r="L126" s="247">
        <f t="shared" si="6"/>
        <v>999</v>
      </c>
      <c r="M126" s="281">
        <f t="shared" si="7"/>
        <v>999</v>
      </c>
      <c r="N126" s="275"/>
      <c r="O126" s="97"/>
      <c r="P126" s="114">
        <f t="shared" si="8"/>
        <v>999</v>
      </c>
      <c r="Q126" s="97"/>
    </row>
    <row r="127" spans="1:17" s="11" customFormat="1" ht="18.899999999999999" customHeight="1" x14ac:dyDescent="0.25">
      <c r="A127" s="248">
        <v>121</v>
      </c>
      <c r="B127" s="95"/>
      <c r="C127" s="95"/>
      <c r="D127" s="96"/>
      <c r="E127" s="261"/>
      <c r="F127" s="97"/>
      <c r="G127" s="97"/>
      <c r="H127" s="385"/>
      <c r="I127" s="282"/>
      <c r="J127" s="245" t="e">
        <f>IF(AND(Q127="",#REF!&gt;0,#REF!&lt;5),K127,)</f>
        <v>#REF!</v>
      </c>
      <c r="K127" s="243" t="str">
        <f>IF(D127="","ZZZ9",IF(AND(#REF!&gt;0,#REF!&lt;5),D127&amp;#REF!,D127&amp;"9"))</f>
        <v>ZZZ9</v>
      </c>
      <c r="L127" s="247">
        <f t="shared" si="6"/>
        <v>999</v>
      </c>
      <c r="M127" s="281">
        <f t="shared" si="7"/>
        <v>999</v>
      </c>
      <c r="N127" s="275"/>
      <c r="O127" s="97"/>
      <c r="P127" s="114">
        <f t="shared" si="8"/>
        <v>999</v>
      </c>
      <c r="Q127" s="97"/>
    </row>
    <row r="128" spans="1:17" s="11" customFormat="1" ht="18.899999999999999" customHeight="1" x14ac:dyDescent="0.25">
      <c r="A128" s="248">
        <v>122</v>
      </c>
      <c r="B128" s="95"/>
      <c r="C128" s="95"/>
      <c r="D128" s="96"/>
      <c r="E128" s="261"/>
      <c r="F128" s="97"/>
      <c r="G128" s="97"/>
      <c r="H128" s="385"/>
      <c r="I128" s="282"/>
      <c r="J128" s="245" t="e">
        <f>IF(AND(Q128="",#REF!&gt;0,#REF!&lt;5),K128,)</f>
        <v>#REF!</v>
      </c>
      <c r="K128" s="243" t="str">
        <f>IF(D128="","ZZZ9",IF(AND(#REF!&gt;0,#REF!&lt;5),D128&amp;#REF!,D128&amp;"9"))</f>
        <v>ZZZ9</v>
      </c>
      <c r="L128" s="247">
        <f t="shared" si="6"/>
        <v>999</v>
      </c>
      <c r="M128" s="281">
        <f t="shared" si="7"/>
        <v>999</v>
      </c>
      <c r="N128" s="275"/>
      <c r="O128" s="97"/>
      <c r="P128" s="114">
        <f t="shared" si="8"/>
        <v>999</v>
      </c>
      <c r="Q128" s="97"/>
    </row>
    <row r="129" spans="1:17" s="11" customFormat="1" ht="18.899999999999999" customHeight="1" x14ac:dyDescent="0.25">
      <c r="A129" s="248">
        <v>123</v>
      </c>
      <c r="B129" s="95"/>
      <c r="C129" s="95"/>
      <c r="D129" s="96"/>
      <c r="E129" s="261"/>
      <c r="F129" s="97"/>
      <c r="G129" s="97"/>
      <c r="H129" s="385"/>
      <c r="I129" s="282"/>
      <c r="J129" s="245" t="e">
        <f>IF(AND(Q129="",#REF!&gt;0,#REF!&lt;5),K129,)</f>
        <v>#REF!</v>
      </c>
      <c r="K129" s="243" t="str">
        <f>IF(D129="","ZZZ9",IF(AND(#REF!&gt;0,#REF!&lt;5),D129&amp;#REF!,D129&amp;"9"))</f>
        <v>ZZZ9</v>
      </c>
      <c r="L129" s="247">
        <f t="shared" si="6"/>
        <v>999</v>
      </c>
      <c r="M129" s="281">
        <f t="shared" si="7"/>
        <v>999</v>
      </c>
      <c r="N129" s="275"/>
      <c r="O129" s="97"/>
      <c r="P129" s="114">
        <f t="shared" si="8"/>
        <v>999</v>
      </c>
      <c r="Q129" s="97"/>
    </row>
    <row r="130" spans="1:17" s="11" customFormat="1" ht="18.899999999999999" customHeight="1" x14ac:dyDescent="0.25">
      <c r="A130" s="248">
        <v>124</v>
      </c>
      <c r="B130" s="95"/>
      <c r="C130" s="95"/>
      <c r="D130" s="96"/>
      <c r="E130" s="261"/>
      <c r="F130" s="97"/>
      <c r="G130" s="97"/>
      <c r="H130" s="385"/>
      <c r="I130" s="282"/>
      <c r="J130" s="245" t="e">
        <f>IF(AND(Q130="",#REF!&gt;0,#REF!&lt;5),K130,)</f>
        <v>#REF!</v>
      </c>
      <c r="K130" s="243" t="str">
        <f>IF(D130="","ZZZ9",IF(AND(#REF!&gt;0,#REF!&lt;5),D130&amp;#REF!,D130&amp;"9"))</f>
        <v>ZZZ9</v>
      </c>
      <c r="L130" s="247">
        <f t="shared" si="6"/>
        <v>999</v>
      </c>
      <c r="M130" s="281">
        <f t="shared" si="7"/>
        <v>999</v>
      </c>
      <c r="N130" s="275"/>
      <c r="O130" s="97"/>
      <c r="P130" s="114">
        <f t="shared" si="8"/>
        <v>999</v>
      </c>
      <c r="Q130" s="97"/>
    </row>
    <row r="131" spans="1:17" s="11" customFormat="1" ht="18.899999999999999" customHeight="1" x14ac:dyDescent="0.25">
      <c r="A131" s="248">
        <v>125</v>
      </c>
      <c r="B131" s="95"/>
      <c r="C131" s="95"/>
      <c r="D131" s="96"/>
      <c r="E131" s="261"/>
      <c r="F131" s="97"/>
      <c r="G131" s="97"/>
      <c r="H131" s="385"/>
      <c r="I131" s="282"/>
      <c r="J131" s="245" t="e">
        <f>IF(AND(Q131="",#REF!&gt;0,#REF!&lt;5),K131,)</f>
        <v>#REF!</v>
      </c>
      <c r="K131" s="243" t="str">
        <f>IF(D131="","ZZZ9",IF(AND(#REF!&gt;0,#REF!&lt;5),D131&amp;#REF!,D131&amp;"9"))</f>
        <v>ZZZ9</v>
      </c>
      <c r="L131" s="247">
        <f t="shared" si="6"/>
        <v>999</v>
      </c>
      <c r="M131" s="281">
        <f t="shared" si="7"/>
        <v>999</v>
      </c>
      <c r="N131" s="275"/>
      <c r="O131" s="97"/>
      <c r="P131" s="114">
        <f t="shared" si="8"/>
        <v>999</v>
      </c>
      <c r="Q131" s="97"/>
    </row>
    <row r="132" spans="1:17" s="11" customFormat="1" ht="18.899999999999999" customHeight="1" x14ac:dyDescent="0.25">
      <c r="A132" s="248">
        <v>126</v>
      </c>
      <c r="B132" s="95"/>
      <c r="C132" s="95"/>
      <c r="D132" s="96"/>
      <c r="E132" s="261"/>
      <c r="F132" s="97"/>
      <c r="G132" s="97"/>
      <c r="H132" s="385"/>
      <c r="I132" s="282"/>
      <c r="J132" s="245" t="e">
        <f>IF(AND(Q132="",#REF!&gt;0,#REF!&lt;5),K132,)</f>
        <v>#REF!</v>
      </c>
      <c r="K132" s="243" t="str">
        <f>IF(D132="","ZZZ9",IF(AND(#REF!&gt;0,#REF!&lt;5),D132&amp;#REF!,D132&amp;"9"))</f>
        <v>ZZZ9</v>
      </c>
      <c r="L132" s="247">
        <f t="shared" si="6"/>
        <v>999</v>
      </c>
      <c r="M132" s="281">
        <f t="shared" si="7"/>
        <v>999</v>
      </c>
      <c r="N132" s="275"/>
      <c r="O132" s="97"/>
      <c r="P132" s="114">
        <f t="shared" si="8"/>
        <v>999</v>
      </c>
      <c r="Q132" s="97"/>
    </row>
    <row r="133" spans="1:17" s="11" customFormat="1" ht="18.899999999999999" customHeight="1" x14ac:dyDescent="0.25">
      <c r="A133" s="248">
        <v>127</v>
      </c>
      <c r="B133" s="95"/>
      <c r="C133" s="95"/>
      <c r="D133" s="96"/>
      <c r="E133" s="261"/>
      <c r="F133" s="97"/>
      <c r="G133" s="97"/>
      <c r="H133" s="385"/>
      <c r="I133" s="282"/>
      <c r="J133" s="245" t="e">
        <f>IF(AND(Q133="",#REF!&gt;0,#REF!&lt;5),K133,)</f>
        <v>#REF!</v>
      </c>
      <c r="K133" s="243" t="str">
        <f>IF(D133="","ZZZ9",IF(AND(#REF!&gt;0,#REF!&lt;5),D133&amp;#REF!,D133&amp;"9"))</f>
        <v>ZZZ9</v>
      </c>
      <c r="L133" s="247">
        <f t="shared" si="6"/>
        <v>999</v>
      </c>
      <c r="M133" s="281">
        <f t="shared" si="7"/>
        <v>999</v>
      </c>
      <c r="N133" s="275"/>
      <c r="O133" s="97"/>
      <c r="P133" s="114">
        <f t="shared" si="8"/>
        <v>999</v>
      </c>
      <c r="Q133" s="97"/>
    </row>
    <row r="134" spans="1:17" s="11" customFormat="1" ht="18.899999999999999" customHeight="1" x14ac:dyDescent="0.25">
      <c r="A134" s="248">
        <v>128</v>
      </c>
      <c r="B134" s="95"/>
      <c r="C134" s="95"/>
      <c r="D134" s="96"/>
      <c r="E134" s="261"/>
      <c r="F134" s="97"/>
      <c r="G134" s="97"/>
      <c r="H134" s="385"/>
      <c r="I134" s="282"/>
      <c r="J134" s="245" t="e">
        <f>IF(AND(Q134="",#REF!&gt;0,#REF!&lt;5),K134,)</f>
        <v>#REF!</v>
      </c>
      <c r="K134" s="243" t="str">
        <f>IF(D134="","ZZZ9",IF(AND(#REF!&gt;0,#REF!&lt;5),D134&amp;#REF!,D134&amp;"9"))</f>
        <v>ZZZ9</v>
      </c>
      <c r="L134" s="247">
        <f t="shared" si="6"/>
        <v>999</v>
      </c>
      <c r="M134" s="281">
        <f t="shared" si="7"/>
        <v>999</v>
      </c>
      <c r="N134" s="275"/>
      <c r="O134" s="282"/>
      <c r="P134" s="283">
        <f t="shared" si="8"/>
        <v>999</v>
      </c>
      <c r="Q134" s="282"/>
    </row>
    <row r="135" spans="1:17" x14ac:dyDescent="0.25">
      <c r="A135" s="248">
        <v>129</v>
      </c>
      <c r="B135" s="95"/>
      <c r="C135" s="95"/>
      <c r="D135" s="96"/>
      <c r="E135" s="261"/>
      <c r="F135" s="97"/>
      <c r="G135" s="97"/>
      <c r="H135" s="385"/>
      <c r="I135" s="282"/>
      <c r="J135" s="245" t="e">
        <f>IF(AND(Q135="",#REF!&gt;0,#REF!&lt;5),K135,)</f>
        <v>#REF!</v>
      </c>
      <c r="K135" s="243" t="str">
        <f>IF(D135="","ZZZ9",IF(AND(#REF!&gt;0,#REF!&lt;5),D135&amp;#REF!,D135&amp;"9"))</f>
        <v>ZZZ9</v>
      </c>
      <c r="L135" s="247">
        <f t="shared" ref="L135:L156" si="9">IF(Q135="",999,Q135)</f>
        <v>999</v>
      </c>
      <c r="M135" s="281">
        <f t="shared" ref="M135:M156" si="10">IF(P135=999,999,1)</f>
        <v>999</v>
      </c>
      <c r="N135" s="275"/>
      <c r="O135" s="97"/>
      <c r="P135" s="114">
        <f t="shared" ref="P135:P156" si="11">IF(N135="DA",1,IF(N135="WC",2,IF(N135="SE",3,IF(N135="Q",4,IF(N135="LL",5,999)))))</f>
        <v>999</v>
      </c>
      <c r="Q135" s="97"/>
    </row>
    <row r="136" spans="1:17" x14ac:dyDescent="0.25">
      <c r="A136" s="248">
        <v>130</v>
      </c>
      <c r="B136" s="95"/>
      <c r="C136" s="95"/>
      <c r="D136" s="96"/>
      <c r="E136" s="261"/>
      <c r="F136" s="97"/>
      <c r="G136" s="97"/>
      <c r="H136" s="385"/>
      <c r="I136" s="282"/>
      <c r="J136" s="245" t="e">
        <f>IF(AND(Q136="",#REF!&gt;0,#REF!&lt;5),K136,)</f>
        <v>#REF!</v>
      </c>
      <c r="K136" s="243" t="str">
        <f>IF(D136="","ZZZ9",IF(AND(#REF!&gt;0,#REF!&lt;5),D136&amp;#REF!,D136&amp;"9"))</f>
        <v>ZZZ9</v>
      </c>
      <c r="L136" s="247">
        <f t="shared" si="9"/>
        <v>999</v>
      </c>
      <c r="M136" s="281">
        <f t="shared" si="10"/>
        <v>999</v>
      </c>
      <c r="N136" s="275"/>
      <c r="O136" s="97"/>
      <c r="P136" s="114">
        <f t="shared" si="11"/>
        <v>999</v>
      </c>
      <c r="Q136" s="97"/>
    </row>
    <row r="137" spans="1:17" x14ac:dyDescent="0.25">
      <c r="A137" s="248">
        <v>131</v>
      </c>
      <c r="B137" s="95"/>
      <c r="C137" s="95"/>
      <c r="D137" s="96"/>
      <c r="E137" s="261"/>
      <c r="F137" s="97"/>
      <c r="G137" s="97"/>
      <c r="H137" s="385"/>
      <c r="I137" s="282"/>
      <c r="J137" s="245" t="e">
        <f>IF(AND(Q137="",#REF!&gt;0,#REF!&lt;5),K137,)</f>
        <v>#REF!</v>
      </c>
      <c r="K137" s="243" t="str">
        <f>IF(D137="","ZZZ9",IF(AND(#REF!&gt;0,#REF!&lt;5),D137&amp;#REF!,D137&amp;"9"))</f>
        <v>ZZZ9</v>
      </c>
      <c r="L137" s="247">
        <f t="shared" si="9"/>
        <v>999</v>
      </c>
      <c r="M137" s="281">
        <f t="shared" si="10"/>
        <v>999</v>
      </c>
      <c r="N137" s="275"/>
      <c r="O137" s="97"/>
      <c r="P137" s="114">
        <f t="shared" si="11"/>
        <v>999</v>
      </c>
      <c r="Q137" s="97"/>
    </row>
    <row r="138" spans="1:17" x14ac:dyDescent="0.25">
      <c r="A138" s="248">
        <v>132</v>
      </c>
      <c r="B138" s="95"/>
      <c r="C138" s="95"/>
      <c r="D138" s="96"/>
      <c r="E138" s="261"/>
      <c r="F138" s="97"/>
      <c r="G138" s="97"/>
      <c r="H138" s="385"/>
      <c r="I138" s="282"/>
      <c r="J138" s="245" t="e">
        <f>IF(AND(Q138="",#REF!&gt;0,#REF!&lt;5),K138,)</f>
        <v>#REF!</v>
      </c>
      <c r="K138" s="243" t="str">
        <f>IF(D138="","ZZZ9",IF(AND(#REF!&gt;0,#REF!&lt;5),D138&amp;#REF!,D138&amp;"9"))</f>
        <v>ZZZ9</v>
      </c>
      <c r="L138" s="247">
        <f t="shared" si="9"/>
        <v>999</v>
      </c>
      <c r="M138" s="281">
        <f t="shared" si="10"/>
        <v>999</v>
      </c>
      <c r="N138" s="275"/>
      <c r="O138" s="97"/>
      <c r="P138" s="114">
        <f t="shared" si="11"/>
        <v>999</v>
      </c>
      <c r="Q138" s="97"/>
    </row>
    <row r="139" spans="1:17" x14ac:dyDescent="0.25">
      <c r="A139" s="248">
        <v>133</v>
      </c>
      <c r="B139" s="95"/>
      <c r="C139" s="95"/>
      <c r="D139" s="96"/>
      <c r="E139" s="261"/>
      <c r="F139" s="97"/>
      <c r="G139" s="97"/>
      <c r="H139" s="385"/>
      <c r="I139" s="282"/>
      <c r="J139" s="245" t="e">
        <f>IF(AND(Q139="",#REF!&gt;0,#REF!&lt;5),K139,)</f>
        <v>#REF!</v>
      </c>
      <c r="K139" s="243" t="str">
        <f>IF(D139="","ZZZ9",IF(AND(#REF!&gt;0,#REF!&lt;5),D139&amp;#REF!,D139&amp;"9"))</f>
        <v>ZZZ9</v>
      </c>
      <c r="L139" s="247">
        <f t="shared" si="9"/>
        <v>999</v>
      </c>
      <c r="M139" s="281">
        <f t="shared" si="10"/>
        <v>999</v>
      </c>
      <c r="N139" s="275"/>
      <c r="O139" s="97"/>
      <c r="P139" s="114">
        <f t="shared" si="11"/>
        <v>999</v>
      </c>
      <c r="Q139" s="97"/>
    </row>
    <row r="140" spans="1:17" x14ac:dyDescent="0.25">
      <c r="A140" s="248">
        <v>134</v>
      </c>
      <c r="B140" s="95"/>
      <c r="C140" s="95"/>
      <c r="D140" s="96"/>
      <c r="E140" s="261"/>
      <c r="F140" s="97"/>
      <c r="G140" s="97"/>
      <c r="H140" s="385"/>
      <c r="I140" s="282"/>
      <c r="J140" s="245" t="e">
        <f>IF(AND(Q140="",#REF!&gt;0,#REF!&lt;5),K140,)</f>
        <v>#REF!</v>
      </c>
      <c r="K140" s="243" t="str">
        <f>IF(D140="","ZZZ9",IF(AND(#REF!&gt;0,#REF!&lt;5),D140&amp;#REF!,D140&amp;"9"))</f>
        <v>ZZZ9</v>
      </c>
      <c r="L140" s="247">
        <f t="shared" si="9"/>
        <v>999</v>
      </c>
      <c r="M140" s="281">
        <f t="shared" si="10"/>
        <v>999</v>
      </c>
      <c r="N140" s="275"/>
      <c r="O140" s="97"/>
      <c r="P140" s="114">
        <f t="shared" si="11"/>
        <v>999</v>
      </c>
      <c r="Q140" s="97"/>
    </row>
    <row r="141" spans="1:17" x14ac:dyDescent="0.25">
      <c r="A141" s="248">
        <v>135</v>
      </c>
      <c r="B141" s="95"/>
      <c r="C141" s="95"/>
      <c r="D141" s="96"/>
      <c r="E141" s="261"/>
      <c r="F141" s="97"/>
      <c r="G141" s="97"/>
      <c r="H141" s="385"/>
      <c r="I141" s="282"/>
      <c r="J141" s="245" t="e">
        <f>IF(AND(Q141="",#REF!&gt;0,#REF!&lt;5),K141,)</f>
        <v>#REF!</v>
      </c>
      <c r="K141" s="243" t="str">
        <f>IF(D141="","ZZZ9",IF(AND(#REF!&gt;0,#REF!&lt;5),D141&amp;#REF!,D141&amp;"9"))</f>
        <v>ZZZ9</v>
      </c>
      <c r="L141" s="247">
        <f t="shared" si="9"/>
        <v>999</v>
      </c>
      <c r="M141" s="281">
        <f t="shared" si="10"/>
        <v>999</v>
      </c>
      <c r="N141" s="275"/>
      <c r="O141" s="282"/>
      <c r="P141" s="283">
        <f t="shared" si="11"/>
        <v>999</v>
      </c>
      <c r="Q141" s="282"/>
    </row>
    <row r="142" spans="1:17" x14ac:dyDescent="0.25">
      <c r="A142" s="248">
        <v>136</v>
      </c>
      <c r="B142" s="95"/>
      <c r="C142" s="95"/>
      <c r="D142" s="96"/>
      <c r="E142" s="261"/>
      <c r="F142" s="97"/>
      <c r="G142" s="97"/>
      <c r="H142" s="385"/>
      <c r="I142" s="282"/>
      <c r="J142" s="245" t="e">
        <f>IF(AND(Q142="",#REF!&gt;0,#REF!&lt;5),K142,)</f>
        <v>#REF!</v>
      </c>
      <c r="K142" s="243" t="str">
        <f>IF(D142="","ZZZ9",IF(AND(#REF!&gt;0,#REF!&lt;5),D142&amp;#REF!,D142&amp;"9"))</f>
        <v>ZZZ9</v>
      </c>
      <c r="L142" s="247">
        <f t="shared" si="9"/>
        <v>999</v>
      </c>
      <c r="M142" s="281">
        <f t="shared" si="10"/>
        <v>999</v>
      </c>
      <c r="N142" s="275"/>
      <c r="O142" s="97"/>
      <c r="P142" s="114">
        <f t="shared" si="11"/>
        <v>999</v>
      </c>
      <c r="Q142" s="97"/>
    </row>
    <row r="143" spans="1:17" x14ac:dyDescent="0.25">
      <c r="A143" s="248">
        <v>137</v>
      </c>
      <c r="B143" s="95"/>
      <c r="C143" s="95"/>
      <c r="D143" s="96"/>
      <c r="E143" s="261"/>
      <c r="F143" s="97"/>
      <c r="G143" s="97"/>
      <c r="H143" s="385"/>
      <c r="I143" s="282"/>
      <c r="J143" s="245" t="e">
        <f>IF(AND(Q143="",#REF!&gt;0,#REF!&lt;5),K143,)</f>
        <v>#REF!</v>
      </c>
      <c r="K143" s="243" t="str">
        <f>IF(D143="","ZZZ9",IF(AND(#REF!&gt;0,#REF!&lt;5),D143&amp;#REF!,D143&amp;"9"))</f>
        <v>ZZZ9</v>
      </c>
      <c r="L143" s="247">
        <f t="shared" si="9"/>
        <v>999</v>
      </c>
      <c r="M143" s="281">
        <f t="shared" si="10"/>
        <v>999</v>
      </c>
      <c r="N143" s="275"/>
      <c r="O143" s="97"/>
      <c r="P143" s="114">
        <f t="shared" si="11"/>
        <v>999</v>
      </c>
      <c r="Q143" s="97"/>
    </row>
    <row r="144" spans="1:17" x14ac:dyDescent="0.25">
      <c r="A144" s="248">
        <v>138</v>
      </c>
      <c r="B144" s="95"/>
      <c r="C144" s="95"/>
      <c r="D144" s="96"/>
      <c r="E144" s="261"/>
      <c r="F144" s="97"/>
      <c r="G144" s="97"/>
      <c r="H144" s="385"/>
      <c r="I144" s="282"/>
      <c r="J144" s="245" t="e">
        <f>IF(AND(Q144="",#REF!&gt;0,#REF!&lt;5),K144,)</f>
        <v>#REF!</v>
      </c>
      <c r="K144" s="243" t="str">
        <f>IF(D144="","ZZZ9",IF(AND(#REF!&gt;0,#REF!&lt;5),D144&amp;#REF!,D144&amp;"9"))</f>
        <v>ZZZ9</v>
      </c>
      <c r="L144" s="247">
        <f t="shared" si="9"/>
        <v>999</v>
      </c>
      <c r="M144" s="281">
        <f t="shared" si="10"/>
        <v>999</v>
      </c>
      <c r="N144" s="275"/>
      <c r="O144" s="97"/>
      <c r="P144" s="114">
        <f t="shared" si="11"/>
        <v>999</v>
      </c>
      <c r="Q144" s="97"/>
    </row>
    <row r="145" spans="1:17" x14ac:dyDescent="0.25">
      <c r="A145" s="248">
        <v>139</v>
      </c>
      <c r="B145" s="95"/>
      <c r="C145" s="95"/>
      <c r="D145" s="96"/>
      <c r="E145" s="261"/>
      <c r="F145" s="97"/>
      <c r="G145" s="97"/>
      <c r="H145" s="385"/>
      <c r="I145" s="282"/>
      <c r="J145" s="245" t="e">
        <f>IF(AND(Q145="",#REF!&gt;0,#REF!&lt;5),K145,)</f>
        <v>#REF!</v>
      </c>
      <c r="K145" s="243" t="str">
        <f>IF(D145="","ZZZ9",IF(AND(#REF!&gt;0,#REF!&lt;5),D145&amp;#REF!,D145&amp;"9"))</f>
        <v>ZZZ9</v>
      </c>
      <c r="L145" s="247">
        <f t="shared" si="9"/>
        <v>999</v>
      </c>
      <c r="M145" s="281">
        <f t="shared" si="10"/>
        <v>999</v>
      </c>
      <c r="N145" s="275"/>
      <c r="O145" s="97"/>
      <c r="P145" s="114">
        <f t="shared" si="11"/>
        <v>999</v>
      </c>
      <c r="Q145" s="97"/>
    </row>
    <row r="146" spans="1:17" x14ac:dyDescent="0.25">
      <c r="A146" s="248">
        <v>140</v>
      </c>
      <c r="B146" s="95"/>
      <c r="C146" s="95"/>
      <c r="D146" s="96"/>
      <c r="E146" s="261"/>
      <c r="F146" s="97"/>
      <c r="G146" s="97"/>
      <c r="H146" s="385"/>
      <c r="I146" s="282"/>
      <c r="J146" s="245" t="e">
        <f>IF(AND(Q146="",#REF!&gt;0,#REF!&lt;5),K146,)</f>
        <v>#REF!</v>
      </c>
      <c r="K146" s="243" t="str">
        <f>IF(D146="","ZZZ9",IF(AND(#REF!&gt;0,#REF!&lt;5),D146&amp;#REF!,D146&amp;"9"))</f>
        <v>ZZZ9</v>
      </c>
      <c r="L146" s="247">
        <f t="shared" si="9"/>
        <v>999</v>
      </c>
      <c r="M146" s="281">
        <f t="shared" si="10"/>
        <v>999</v>
      </c>
      <c r="N146" s="275"/>
      <c r="O146" s="97"/>
      <c r="P146" s="114">
        <f t="shared" si="11"/>
        <v>999</v>
      </c>
      <c r="Q146" s="97"/>
    </row>
    <row r="147" spans="1:17" x14ac:dyDescent="0.25">
      <c r="A147" s="248">
        <v>141</v>
      </c>
      <c r="B147" s="95"/>
      <c r="C147" s="95"/>
      <c r="D147" s="96"/>
      <c r="E147" s="261"/>
      <c r="F147" s="97"/>
      <c r="G147" s="97"/>
      <c r="H147" s="385"/>
      <c r="I147" s="282"/>
      <c r="J147" s="245" t="e">
        <f>IF(AND(Q147="",#REF!&gt;0,#REF!&lt;5),K147,)</f>
        <v>#REF!</v>
      </c>
      <c r="K147" s="243" t="str">
        <f>IF(D147="","ZZZ9",IF(AND(#REF!&gt;0,#REF!&lt;5),D147&amp;#REF!,D147&amp;"9"))</f>
        <v>ZZZ9</v>
      </c>
      <c r="L147" s="247">
        <f t="shared" si="9"/>
        <v>999</v>
      </c>
      <c r="M147" s="281">
        <f t="shared" si="10"/>
        <v>999</v>
      </c>
      <c r="N147" s="275"/>
      <c r="O147" s="97"/>
      <c r="P147" s="114">
        <f t="shared" si="11"/>
        <v>999</v>
      </c>
      <c r="Q147" s="97"/>
    </row>
    <row r="148" spans="1:17" x14ac:dyDescent="0.25">
      <c r="A148" s="248">
        <v>142</v>
      </c>
      <c r="B148" s="95"/>
      <c r="C148" s="95"/>
      <c r="D148" s="96"/>
      <c r="E148" s="261"/>
      <c r="F148" s="97"/>
      <c r="G148" s="97"/>
      <c r="H148" s="385"/>
      <c r="I148" s="282"/>
      <c r="J148" s="245" t="e">
        <f>IF(AND(Q148="",#REF!&gt;0,#REF!&lt;5),K148,)</f>
        <v>#REF!</v>
      </c>
      <c r="K148" s="243" t="str">
        <f>IF(D148="","ZZZ9",IF(AND(#REF!&gt;0,#REF!&lt;5),D148&amp;#REF!,D148&amp;"9"))</f>
        <v>ZZZ9</v>
      </c>
      <c r="L148" s="247">
        <f t="shared" si="9"/>
        <v>999</v>
      </c>
      <c r="M148" s="281">
        <f t="shared" si="10"/>
        <v>999</v>
      </c>
      <c r="N148" s="275"/>
      <c r="O148" s="282"/>
      <c r="P148" s="283">
        <f t="shared" si="11"/>
        <v>999</v>
      </c>
      <c r="Q148" s="282"/>
    </row>
    <row r="149" spans="1:17" x14ac:dyDescent="0.25">
      <c r="A149" s="248">
        <v>143</v>
      </c>
      <c r="B149" s="95"/>
      <c r="C149" s="95"/>
      <c r="D149" s="96"/>
      <c r="E149" s="261"/>
      <c r="F149" s="97"/>
      <c r="G149" s="97"/>
      <c r="H149" s="385"/>
      <c r="I149" s="282"/>
      <c r="J149" s="245" t="e">
        <f>IF(AND(Q149="",#REF!&gt;0,#REF!&lt;5),K149,)</f>
        <v>#REF!</v>
      </c>
      <c r="K149" s="243" t="str">
        <f>IF(D149="","ZZZ9",IF(AND(#REF!&gt;0,#REF!&lt;5),D149&amp;#REF!,D149&amp;"9"))</f>
        <v>ZZZ9</v>
      </c>
      <c r="L149" s="247">
        <f t="shared" si="9"/>
        <v>999</v>
      </c>
      <c r="M149" s="281">
        <f t="shared" si="10"/>
        <v>999</v>
      </c>
      <c r="N149" s="275"/>
      <c r="O149" s="97"/>
      <c r="P149" s="114">
        <f t="shared" si="11"/>
        <v>999</v>
      </c>
      <c r="Q149" s="97"/>
    </row>
    <row r="150" spans="1:17" x14ac:dyDescent="0.25">
      <c r="A150" s="248">
        <v>144</v>
      </c>
      <c r="B150" s="95"/>
      <c r="C150" s="95"/>
      <c r="D150" s="96"/>
      <c r="E150" s="261"/>
      <c r="F150" s="97"/>
      <c r="G150" s="97"/>
      <c r="H150" s="385"/>
      <c r="I150" s="282"/>
      <c r="J150" s="245" t="e">
        <f>IF(AND(Q150="",#REF!&gt;0,#REF!&lt;5),K150,)</f>
        <v>#REF!</v>
      </c>
      <c r="K150" s="243" t="str">
        <f>IF(D150="","ZZZ9",IF(AND(#REF!&gt;0,#REF!&lt;5),D150&amp;#REF!,D150&amp;"9"))</f>
        <v>ZZZ9</v>
      </c>
      <c r="L150" s="247">
        <f t="shared" si="9"/>
        <v>999</v>
      </c>
      <c r="M150" s="281">
        <f t="shared" si="10"/>
        <v>999</v>
      </c>
      <c r="N150" s="275"/>
      <c r="O150" s="97"/>
      <c r="P150" s="114">
        <f t="shared" si="11"/>
        <v>999</v>
      </c>
      <c r="Q150" s="97"/>
    </row>
    <row r="151" spans="1:17" x14ac:dyDescent="0.25">
      <c r="A151" s="248">
        <v>145</v>
      </c>
      <c r="B151" s="95"/>
      <c r="C151" s="95"/>
      <c r="D151" s="96"/>
      <c r="E151" s="261"/>
      <c r="F151" s="97"/>
      <c r="G151" s="97"/>
      <c r="H151" s="385"/>
      <c r="I151" s="282"/>
      <c r="J151" s="245" t="e">
        <f>IF(AND(Q151="",#REF!&gt;0,#REF!&lt;5),K151,)</f>
        <v>#REF!</v>
      </c>
      <c r="K151" s="243" t="str">
        <f>IF(D151="","ZZZ9",IF(AND(#REF!&gt;0,#REF!&lt;5),D151&amp;#REF!,D151&amp;"9"))</f>
        <v>ZZZ9</v>
      </c>
      <c r="L151" s="247">
        <f t="shared" si="9"/>
        <v>999</v>
      </c>
      <c r="M151" s="281">
        <f t="shared" si="10"/>
        <v>999</v>
      </c>
      <c r="N151" s="275"/>
      <c r="O151" s="97"/>
      <c r="P151" s="114">
        <f t="shared" si="11"/>
        <v>999</v>
      </c>
      <c r="Q151" s="97"/>
    </row>
    <row r="152" spans="1:17" x14ac:dyDescent="0.25">
      <c r="A152" s="248">
        <v>146</v>
      </c>
      <c r="B152" s="95"/>
      <c r="C152" s="95"/>
      <c r="D152" s="96"/>
      <c r="E152" s="261"/>
      <c r="F152" s="97"/>
      <c r="G152" s="97"/>
      <c r="H152" s="385"/>
      <c r="I152" s="282"/>
      <c r="J152" s="245" t="e">
        <f>IF(AND(Q152="",#REF!&gt;0,#REF!&lt;5),K152,)</f>
        <v>#REF!</v>
      </c>
      <c r="K152" s="243" t="str">
        <f>IF(D152="","ZZZ9",IF(AND(#REF!&gt;0,#REF!&lt;5),D152&amp;#REF!,D152&amp;"9"))</f>
        <v>ZZZ9</v>
      </c>
      <c r="L152" s="247">
        <f t="shared" si="9"/>
        <v>999</v>
      </c>
      <c r="M152" s="281">
        <f t="shared" si="10"/>
        <v>999</v>
      </c>
      <c r="N152" s="275"/>
      <c r="O152" s="97"/>
      <c r="P152" s="114">
        <f t="shared" si="11"/>
        <v>999</v>
      </c>
      <c r="Q152" s="97"/>
    </row>
    <row r="153" spans="1:17" x14ac:dyDescent="0.25">
      <c r="A153" s="248">
        <v>147</v>
      </c>
      <c r="B153" s="95"/>
      <c r="C153" s="95"/>
      <c r="D153" s="96"/>
      <c r="E153" s="261"/>
      <c r="F153" s="97"/>
      <c r="G153" s="97"/>
      <c r="H153" s="385"/>
      <c r="I153" s="282"/>
      <c r="J153" s="245" t="e">
        <f>IF(AND(Q153="",#REF!&gt;0,#REF!&lt;5),K153,)</f>
        <v>#REF!</v>
      </c>
      <c r="K153" s="243" t="str">
        <f>IF(D153="","ZZZ9",IF(AND(#REF!&gt;0,#REF!&lt;5),D153&amp;#REF!,D153&amp;"9"))</f>
        <v>ZZZ9</v>
      </c>
      <c r="L153" s="247">
        <f t="shared" si="9"/>
        <v>999</v>
      </c>
      <c r="M153" s="281">
        <f t="shared" si="10"/>
        <v>999</v>
      </c>
      <c r="N153" s="275"/>
      <c r="O153" s="97"/>
      <c r="P153" s="114">
        <f t="shared" si="11"/>
        <v>999</v>
      </c>
      <c r="Q153" s="97"/>
    </row>
    <row r="154" spans="1:17" x14ac:dyDescent="0.25">
      <c r="A154" s="248">
        <v>148</v>
      </c>
      <c r="B154" s="95"/>
      <c r="C154" s="95"/>
      <c r="D154" s="96"/>
      <c r="E154" s="261"/>
      <c r="F154" s="97"/>
      <c r="G154" s="97"/>
      <c r="H154" s="385"/>
      <c r="I154" s="282"/>
      <c r="J154" s="245" t="e">
        <f>IF(AND(Q154="",#REF!&gt;0,#REF!&lt;5),K154,)</f>
        <v>#REF!</v>
      </c>
      <c r="K154" s="243" t="str">
        <f>IF(D154="","ZZZ9",IF(AND(#REF!&gt;0,#REF!&lt;5),D154&amp;#REF!,D154&amp;"9"))</f>
        <v>ZZZ9</v>
      </c>
      <c r="L154" s="247">
        <f t="shared" si="9"/>
        <v>999</v>
      </c>
      <c r="M154" s="281">
        <f t="shared" si="10"/>
        <v>999</v>
      </c>
      <c r="N154" s="275"/>
      <c r="O154" s="97"/>
      <c r="P154" s="114">
        <f t="shared" si="11"/>
        <v>999</v>
      </c>
      <c r="Q154" s="97"/>
    </row>
    <row r="155" spans="1:17" x14ac:dyDescent="0.25">
      <c r="A155" s="248">
        <v>149</v>
      </c>
      <c r="B155" s="95"/>
      <c r="C155" s="95"/>
      <c r="D155" s="96"/>
      <c r="E155" s="261"/>
      <c r="F155" s="97"/>
      <c r="G155" s="97"/>
      <c r="H155" s="385"/>
      <c r="I155" s="282"/>
      <c r="J155" s="245" t="e">
        <f>IF(AND(Q155="",#REF!&gt;0,#REF!&lt;5),K155,)</f>
        <v>#REF!</v>
      </c>
      <c r="K155" s="243" t="str">
        <f>IF(D155="","ZZZ9",IF(AND(#REF!&gt;0,#REF!&lt;5),D155&amp;#REF!,D155&amp;"9"))</f>
        <v>ZZZ9</v>
      </c>
      <c r="L155" s="247">
        <f t="shared" si="9"/>
        <v>999</v>
      </c>
      <c r="M155" s="281">
        <f t="shared" si="10"/>
        <v>999</v>
      </c>
      <c r="N155" s="275"/>
      <c r="O155" s="97"/>
      <c r="P155" s="114">
        <f t="shared" si="11"/>
        <v>999</v>
      </c>
      <c r="Q155" s="97"/>
    </row>
    <row r="156" spans="1:17" x14ac:dyDescent="0.25">
      <c r="A156" s="248">
        <v>150</v>
      </c>
      <c r="B156" s="95"/>
      <c r="C156" s="95"/>
      <c r="D156" s="96"/>
      <c r="E156" s="261"/>
      <c r="F156" s="97"/>
      <c r="G156" s="97"/>
      <c r="H156" s="385"/>
      <c r="I156" s="282"/>
      <c r="J156" s="245" t="e">
        <f>IF(AND(Q156="",#REF!&gt;0,#REF!&lt;5),K156,)</f>
        <v>#REF!</v>
      </c>
      <c r="K156" s="243" t="str">
        <f>IF(D156="","ZZZ9",IF(AND(#REF!&gt;0,#REF!&lt;5),D156&amp;#REF!,D156&amp;"9"))</f>
        <v>ZZZ9</v>
      </c>
      <c r="L156" s="247">
        <f t="shared" si="9"/>
        <v>999</v>
      </c>
      <c r="M156" s="281">
        <f t="shared" si="10"/>
        <v>999</v>
      </c>
      <c r="N156" s="275"/>
      <c r="O156" s="97"/>
      <c r="P156" s="114">
        <f t="shared" si="11"/>
        <v>999</v>
      </c>
      <c r="Q156" s="97"/>
    </row>
  </sheetData>
  <phoneticPr fontId="61" type="noConversion"/>
  <conditionalFormatting sqref="A7:D156">
    <cfRule type="expression" dxfId="180" priority="18" stopIfTrue="1">
      <formula>$Q7&gt;=1</formula>
    </cfRule>
  </conditionalFormatting>
  <conditionalFormatting sqref="B7:D37">
    <cfRule type="expression" dxfId="179" priority="1" stopIfTrue="1">
      <formula>$Q7&gt;=1</formula>
    </cfRule>
  </conditionalFormatting>
  <conditionalFormatting sqref="E7:E14">
    <cfRule type="expression" dxfId="178" priority="6" stopIfTrue="1">
      <formula>AND(ROUNDDOWN(($A$4-E7)/365.25,0)&lt;=13,G7&lt;&gt;"OK")</formula>
    </cfRule>
    <cfRule type="expression" dxfId="177" priority="7" stopIfTrue="1">
      <formula>AND(ROUNDDOWN(($A$4-E7)/365.25,0)&lt;=14,G7&lt;&gt;"OK")</formula>
    </cfRule>
    <cfRule type="expression" dxfId="176" priority="8" stopIfTrue="1">
      <formula>AND(ROUNDDOWN(($A$4-E7)/365.25,0)&lt;=17,G7&lt;&gt;"OK")</formula>
    </cfRule>
    <cfRule type="expression" dxfId="175" priority="11" stopIfTrue="1">
      <formula>AND(ROUNDDOWN(($A$4-E7)/365.25,0)&lt;=13,G7&lt;&gt;"OK")</formula>
    </cfRule>
    <cfRule type="expression" dxfId="174" priority="12" stopIfTrue="1">
      <formula>AND(ROUNDDOWN(($A$4-E7)/365.25,0)&lt;=14,G7&lt;&gt;"OK")</formula>
    </cfRule>
    <cfRule type="expression" dxfId="173" priority="13" stopIfTrue="1">
      <formula>AND(ROUNDDOWN(($A$4-E7)/365.25,0)&lt;=17,G7&lt;&gt;"OK")</formula>
    </cfRule>
  </conditionalFormatting>
  <conditionalFormatting sqref="E7:E27 E29:E37">
    <cfRule type="expression" dxfId="172" priority="2" stopIfTrue="1">
      <formula>AND(ROUNDDOWN(($A$4-E7)/365.25,0)&lt;=13,G7&lt;&gt;"OK")</formula>
    </cfRule>
    <cfRule type="expression" dxfId="171" priority="3" stopIfTrue="1">
      <formula>AND(ROUNDDOWN(($A$4-E7)/365.25,0)&lt;=14,G7&lt;&gt;"OK")</formula>
    </cfRule>
    <cfRule type="expression" dxfId="170" priority="4" stopIfTrue="1">
      <formula>AND(ROUNDDOWN(($A$4-E7)/365.25,0)&lt;=17,G7&lt;&gt;"OK")</formula>
    </cfRule>
  </conditionalFormatting>
  <conditionalFormatting sqref="E7:E156">
    <cfRule type="expression" dxfId="169" priority="14" stopIfTrue="1">
      <formula>AND(ROUNDDOWN(($A$4-E7)/365.25,0)&lt;=13,G7&lt;&gt;"OK")</formula>
    </cfRule>
    <cfRule type="expression" dxfId="168" priority="15" stopIfTrue="1">
      <formula>AND(ROUNDDOWN(($A$4-E7)/365.25,0)&lt;=14,G7&lt;&gt;"OK")</formula>
    </cfRule>
    <cfRule type="expression" dxfId="167" priority="16" stopIfTrue="1">
      <formula>AND(ROUNDDOWN(($A$4-E7)/365.25,0)&lt;=17,G7&lt;&gt;"OK")</formula>
    </cfRule>
  </conditionalFormatting>
  <conditionalFormatting sqref="J7:J156">
    <cfRule type="cellIs" dxfId="16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DEB9-2F63-4D0D-A5D9-BCDCCAC9C5E2}">
  <sheetPr codeName="Sheet137">
    <tabColor indexed="11"/>
    <pageSetUpPr fitToPage="1"/>
  </sheetPr>
  <dimension ref="A1:AK57"/>
  <sheetViews>
    <sheetView showGridLines="0" showZeros="0" tabSelected="1" workbookViewId="0">
      <selection activeCell="W1" sqref="W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Metalcom Vidék Bajnokság</v>
      </c>
      <c r="B1" s="87"/>
      <c r="C1" s="118"/>
      <c r="D1" s="118"/>
      <c r="E1" s="118"/>
      <c r="F1" s="118"/>
      <c r="G1" s="118"/>
      <c r="H1" s="87"/>
      <c r="I1" s="231"/>
      <c r="J1" s="119"/>
      <c r="K1" s="258" t="s">
        <v>52</v>
      </c>
      <c r="L1" s="106"/>
      <c r="M1" s="88"/>
      <c r="N1" s="119"/>
      <c r="O1" s="119" t="s">
        <v>3</v>
      </c>
      <c r="P1" s="119"/>
      <c r="Q1" s="118"/>
      <c r="R1" s="119"/>
      <c r="Y1" s="341"/>
      <c r="Z1" s="341"/>
      <c r="AA1" s="341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</row>
    <row r="2" spans="1:37" s="98" customFormat="1" x14ac:dyDescent="0.25">
      <c r="A2" s="285" t="s">
        <v>51</v>
      </c>
      <c r="B2" s="89"/>
      <c r="C2" s="89"/>
      <c r="D2" s="89"/>
      <c r="E2" s="89" t="str">
        <f>Altalanos!$A$8</f>
        <v>F12 csapat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65"/>
      <c r="Z2" s="364"/>
      <c r="AA2" s="374" t="s">
        <v>64</v>
      </c>
      <c r="AB2" s="375">
        <v>300</v>
      </c>
      <c r="AC2" s="375">
        <v>250</v>
      </c>
      <c r="AD2" s="375">
        <v>200</v>
      </c>
      <c r="AE2" s="375">
        <v>150</v>
      </c>
      <c r="AF2" s="375">
        <v>120</v>
      </c>
      <c r="AG2" s="375">
        <v>90</v>
      </c>
      <c r="AH2" s="375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64" t="str">
        <f>IF(K4="OB","A",IF(K4="IX","W",IF(K4="","",K4)))</f>
        <v/>
      </c>
      <c r="Z3" s="364"/>
      <c r="AA3" s="374" t="s">
        <v>65</v>
      </c>
      <c r="AB3" s="375">
        <v>280</v>
      </c>
      <c r="AC3" s="375">
        <v>230</v>
      </c>
      <c r="AD3" s="375">
        <v>180</v>
      </c>
      <c r="AE3" s="375">
        <v>140</v>
      </c>
      <c r="AF3" s="375">
        <v>80</v>
      </c>
      <c r="AG3" s="375">
        <v>0</v>
      </c>
      <c r="AH3" s="375">
        <v>0</v>
      </c>
      <c r="AI3"/>
      <c r="AJ3"/>
      <c r="AK3"/>
    </row>
    <row r="4" spans="1:37" s="28" customFormat="1" ht="11.25" customHeight="1" thickBot="1" x14ac:dyDescent="0.3">
      <c r="A4" s="419" t="str">
        <f>Altalanos!$A$10</f>
        <v>2024.06.22-07.02.</v>
      </c>
      <c r="B4" s="419"/>
      <c r="C4" s="419"/>
      <c r="D4" s="252"/>
      <c r="E4" s="123"/>
      <c r="F4" s="123"/>
      <c r="G4" s="123" t="str">
        <f>Altalanos!$C$10</f>
        <v>SZENTES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Rákóczi Andrea</v>
      </c>
      <c r="Y4" s="364"/>
      <c r="Z4" s="364"/>
      <c r="AA4" s="374" t="s">
        <v>66</v>
      </c>
      <c r="AB4" s="375">
        <v>250</v>
      </c>
      <c r="AC4" s="375">
        <v>200</v>
      </c>
      <c r="AD4" s="375">
        <v>150</v>
      </c>
      <c r="AE4" s="375">
        <v>120</v>
      </c>
      <c r="AF4" s="375">
        <v>90</v>
      </c>
      <c r="AG4" s="375">
        <v>60</v>
      </c>
      <c r="AH4" s="375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6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64">
        <f>IF(OR(Altalanos!$A$8="F1",Altalanos!$A$8="F2",Altalanos!$A$8="N1",Altalanos!$A$8="N2"),1,2)</f>
        <v>2</v>
      </c>
      <c r="Z5" s="364"/>
      <c r="AA5" s="374" t="s">
        <v>67</v>
      </c>
      <c r="AB5" s="375">
        <v>200</v>
      </c>
      <c r="AC5" s="375">
        <v>150</v>
      </c>
      <c r="AD5" s="375">
        <v>120</v>
      </c>
      <c r="AE5" s="375">
        <v>90</v>
      </c>
      <c r="AF5" s="375">
        <v>60</v>
      </c>
      <c r="AG5" s="375">
        <v>40</v>
      </c>
      <c r="AH5" s="375">
        <v>15</v>
      </c>
      <c r="AI5"/>
      <c r="AJ5"/>
      <c r="AK5"/>
    </row>
    <row r="6" spans="1:37" s="19" customFormat="1" ht="11.1" customHeight="1" thickBot="1" x14ac:dyDescent="0.3">
      <c r="A6" s="132"/>
      <c r="B6" s="368"/>
      <c r="C6" s="368"/>
      <c r="D6" s="368"/>
      <c r="E6" s="368"/>
      <c r="F6" s="367" t="str">
        <f>IF(Y3="","",CONCATENATE(AH1," / ",VLOOKUP(Y3,AB1:AH1,5)," pont"))</f>
        <v/>
      </c>
      <c r="G6" s="369"/>
      <c r="H6" s="5"/>
      <c r="I6" s="369"/>
      <c r="J6" s="370"/>
      <c r="K6" s="368" t="str">
        <f>IF(Y3="","",CONCATENATE(VLOOKUP(Y3,AB1:AH1,4)," pont"))</f>
        <v/>
      </c>
      <c r="L6" s="370"/>
      <c r="M6" s="368" t="str">
        <f>IF(Y3="","",CONCATENATE(VLOOKUP(Y3,AB1:AH1,3)," pont"))</f>
        <v/>
      </c>
      <c r="N6" s="370"/>
      <c r="O6" s="368" t="str">
        <f>IF(Y3="","",CONCATENATE(VLOOKUP(Y3,AB1:AH1,2)," pont"))</f>
        <v/>
      </c>
      <c r="P6" s="370"/>
      <c r="Q6" s="368" t="str">
        <f>IF(Y3="","",CONCATENATE(VLOOKUP(Y3,AB1:AH1,1)," pont"))</f>
        <v/>
      </c>
      <c r="R6" s="371"/>
      <c r="Y6" s="364"/>
      <c r="Z6" s="364"/>
      <c r="AA6" s="374" t="s">
        <v>68</v>
      </c>
      <c r="AB6" s="375">
        <v>150</v>
      </c>
      <c r="AC6" s="375">
        <v>120</v>
      </c>
      <c r="AD6" s="375">
        <v>90</v>
      </c>
      <c r="AE6" s="375">
        <v>60</v>
      </c>
      <c r="AF6" s="375">
        <v>40</v>
      </c>
      <c r="AG6" s="375">
        <v>25</v>
      </c>
      <c r="AH6" s="375">
        <v>10</v>
      </c>
      <c r="AI6"/>
      <c r="AJ6"/>
      <c r="AK6"/>
    </row>
    <row r="7" spans="1:37" s="34" customFormat="1" ht="12.9" customHeight="1" x14ac:dyDescent="0.25">
      <c r="A7" s="133">
        <v>1</v>
      </c>
      <c r="B7" s="240">
        <f>IF($E7="","",VLOOKUP($E7,'F12 csapat ELO'!$A$7:$O$22,14))</f>
        <v>0</v>
      </c>
      <c r="C7" s="264">
        <f>IF($E7="","",VLOOKUP($E7,'F12 csapat ELO'!$A$7:$O$22,15))</f>
        <v>51</v>
      </c>
      <c r="D7" s="264">
        <f>IF($E7="","",VLOOKUP($E7,'F12 csapat ELO'!$A$7:$O$22,5))</f>
        <v>0</v>
      </c>
      <c r="E7" s="134">
        <v>1</v>
      </c>
      <c r="F7" s="135" t="str">
        <f>UPPER(IF($E7="","",VLOOKUP($E7,'F12 csapat ELO'!$A$7:$O$22,2)))</f>
        <v>SZTE-HAJNAL TENISZ</v>
      </c>
      <c r="G7" s="135">
        <f>IF($E7="","",VLOOKUP($E7,'F12 csapat ELO'!$A$7:$O$22,3))</f>
        <v>0</v>
      </c>
      <c r="H7" s="135"/>
      <c r="I7" s="135">
        <f>IF($E7="","",VLOOKUP($E7,'F12 csapat ELO'!$A$7:$O$22,4))</f>
        <v>0</v>
      </c>
      <c r="J7" s="137"/>
      <c r="K7" s="136"/>
      <c r="L7" s="136"/>
      <c r="M7" s="136"/>
      <c r="N7" s="136"/>
      <c r="O7" s="139"/>
      <c r="P7" s="140"/>
      <c r="Q7" s="141"/>
      <c r="R7" s="142"/>
      <c r="S7" s="143"/>
      <c r="U7" s="144" t="str">
        <f>Birók!P21</f>
        <v>Bíró</v>
      </c>
      <c r="Y7" s="364"/>
      <c r="Z7" s="364"/>
      <c r="AA7" s="374" t="s">
        <v>69</v>
      </c>
      <c r="AB7" s="375">
        <v>120</v>
      </c>
      <c r="AC7" s="375">
        <v>90</v>
      </c>
      <c r="AD7" s="375">
        <v>60</v>
      </c>
      <c r="AE7" s="375">
        <v>40</v>
      </c>
      <c r="AF7" s="375">
        <v>25</v>
      </c>
      <c r="AG7" s="375">
        <v>10</v>
      </c>
      <c r="AH7" s="375">
        <v>5</v>
      </c>
      <c r="AI7"/>
      <c r="AJ7"/>
      <c r="AK7"/>
    </row>
    <row r="8" spans="1:37" s="34" customFormat="1" ht="12.9" customHeight="1" x14ac:dyDescent="0.25">
      <c r="A8" s="145"/>
      <c r="B8" s="277"/>
      <c r="C8" s="273"/>
      <c r="D8" s="273"/>
      <c r="E8" s="146"/>
      <c r="F8" s="147"/>
      <c r="G8" s="147"/>
      <c r="H8" s="148"/>
      <c r="I8" s="395" t="s">
        <v>0</v>
      </c>
      <c r="J8" s="150" t="s">
        <v>129</v>
      </c>
      <c r="K8" s="151" t="str">
        <f>UPPER(IF(OR(J8="a",J8="as"),F7,IF(OR(J8="b",J8="bs"),F9,)))</f>
        <v>SZTE-HAJNAL TENISZ</v>
      </c>
      <c r="L8" s="151"/>
      <c r="M8" s="136"/>
      <c r="N8" s="136"/>
      <c r="O8" s="139"/>
      <c r="P8" s="140"/>
      <c r="Q8" s="141"/>
      <c r="R8" s="142"/>
      <c r="S8" s="143"/>
      <c r="U8" s="152" t="str">
        <f>Birók!P22</f>
        <v xml:space="preserve"> </v>
      </c>
      <c r="Y8" s="364"/>
      <c r="Z8" s="364"/>
      <c r="AA8" s="374" t="s">
        <v>70</v>
      </c>
      <c r="AB8" s="375">
        <v>90</v>
      </c>
      <c r="AC8" s="375">
        <v>60</v>
      </c>
      <c r="AD8" s="375">
        <v>40</v>
      </c>
      <c r="AE8" s="375">
        <v>25</v>
      </c>
      <c r="AF8" s="375">
        <v>10</v>
      </c>
      <c r="AG8" s="375">
        <v>5</v>
      </c>
      <c r="AH8" s="375">
        <v>2</v>
      </c>
      <c r="AI8"/>
      <c r="AJ8"/>
      <c r="AK8"/>
    </row>
    <row r="9" spans="1:37" s="34" customFormat="1" ht="12.9" customHeight="1" x14ac:dyDescent="0.25">
      <c r="A9" s="145">
        <v>2</v>
      </c>
      <c r="B9" s="240" t="str">
        <f>IF($E9="","",VLOOKUP($E9,'F12 csapat ELO'!$A$7:$O$22,14))</f>
        <v/>
      </c>
      <c r="C9" s="264" t="str">
        <f>IF($E9="","",VLOOKUP($E9,'F12 csapat ELO'!$A$7:$O$22,15))</f>
        <v/>
      </c>
      <c r="D9" s="264" t="str">
        <f>IF($E9="","",VLOOKUP($E9,'F12 csapat ELO'!$A$7:$O$22,5))</f>
        <v/>
      </c>
      <c r="E9" s="134"/>
      <c r="F9" s="153" t="str">
        <f>UPPER(IF($E9="","",VLOOKUP($E9,'F12 csapat ELO'!$A$7:$O$22,2)))</f>
        <v/>
      </c>
      <c r="G9" s="153" t="str">
        <f>IF($E9="","",VLOOKUP($E9,'F12 csapat ELO'!$A$7:$O$22,3))</f>
        <v/>
      </c>
      <c r="H9" s="153"/>
      <c r="I9" s="135" t="str">
        <f>IF($E9="","",VLOOKUP($E9,'F12 csapat ELO'!$A$7:$O$22,4))</f>
        <v/>
      </c>
      <c r="J9" s="154"/>
      <c r="K9" s="136"/>
      <c r="L9" s="155"/>
      <c r="M9" s="136"/>
      <c r="N9" s="136"/>
      <c r="O9" s="139"/>
      <c r="P9" s="140"/>
      <c r="Q9" s="141"/>
      <c r="R9" s="142"/>
      <c r="S9" s="143"/>
      <c r="U9" s="152" t="str">
        <f>Birók!P23</f>
        <v xml:space="preserve"> </v>
      </c>
      <c r="Y9" s="364"/>
      <c r="Z9" s="364"/>
      <c r="AA9" s="374" t="s">
        <v>71</v>
      </c>
      <c r="AB9" s="375">
        <v>60</v>
      </c>
      <c r="AC9" s="375">
        <v>40</v>
      </c>
      <c r="AD9" s="375">
        <v>25</v>
      </c>
      <c r="AE9" s="375">
        <v>10</v>
      </c>
      <c r="AF9" s="375">
        <v>5</v>
      </c>
      <c r="AG9" s="375">
        <v>2</v>
      </c>
      <c r="AH9" s="375">
        <v>1</v>
      </c>
      <c r="AI9"/>
      <c r="AJ9"/>
      <c r="AK9"/>
    </row>
    <row r="10" spans="1:37" s="34" customFormat="1" ht="12.9" customHeight="1" x14ac:dyDescent="0.25">
      <c r="A10" s="145"/>
      <c r="B10" s="277"/>
      <c r="C10" s="273"/>
      <c r="D10" s="273"/>
      <c r="E10" s="156"/>
      <c r="F10" s="147"/>
      <c r="G10" s="147"/>
      <c r="H10" s="148"/>
      <c r="I10" s="136"/>
      <c r="J10" s="157"/>
      <c r="K10" s="149" t="s">
        <v>0</v>
      </c>
      <c r="L10" s="158" t="s">
        <v>129</v>
      </c>
      <c r="M10" s="151" t="str">
        <f>UPPER(IF(OR(L10="a",L10="as"),K8,IF(OR(L10="b",L10="bs"),K12,)))</f>
        <v>SZTE-HAJNAL TENISZ</v>
      </c>
      <c r="N10" s="159"/>
      <c r="O10" s="160"/>
      <c r="P10" s="160"/>
      <c r="Q10" s="141"/>
      <c r="R10" s="142"/>
      <c r="S10" s="143"/>
      <c r="U10" s="152" t="str">
        <f>Birók!P24</f>
        <v xml:space="preserve"> </v>
      </c>
      <c r="Y10" s="364"/>
      <c r="Z10" s="364"/>
      <c r="AA10" s="374" t="s">
        <v>72</v>
      </c>
      <c r="AB10" s="375">
        <v>40</v>
      </c>
      <c r="AC10" s="375">
        <v>25</v>
      </c>
      <c r="AD10" s="375">
        <v>15</v>
      </c>
      <c r="AE10" s="375">
        <v>7</v>
      </c>
      <c r="AF10" s="375">
        <v>4</v>
      </c>
      <c r="AG10" s="375">
        <v>1</v>
      </c>
      <c r="AH10" s="375">
        <v>0</v>
      </c>
      <c r="AI10"/>
      <c r="AJ10"/>
      <c r="AK10"/>
    </row>
    <row r="11" spans="1:37" s="34" customFormat="1" ht="12.9" customHeight="1" x14ac:dyDescent="0.25">
      <c r="A11" s="145">
        <v>3</v>
      </c>
      <c r="B11" s="240" t="str">
        <f>IF($E11="","",VLOOKUP($E11,'F12 csapat ELO'!$A$7:$O$22,14))</f>
        <v/>
      </c>
      <c r="C11" s="264" t="str">
        <f>IF($E11="","",VLOOKUP($E11,'F12 csapat ELO'!$A$7:$O$22,15))</f>
        <v/>
      </c>
      <c r="D11" s="264" t="str">
        <f>IF($E11="","",VLOOKUP($E11,'F12 csapat ELO'!$A$7:$O$22,5))</f>
        <v/>
      </c>
      <c r="E11" s="134"/>
      <c r="F11" s="153" t="str">
        <f>UPPER(IF($E11="","",VLOOKUP($E11,'F12 csapat ELO'!$A$7:$O$22,2)))</f>
        <v/>
      </c>
      <c r="G11" s="153" t="str">
        <f>IF($E11="","",VLOOKUP($E11,'F12 csapat ELO'!$A$7:$O$22,3))</f>
        <v/>
      </c>
      <c r="H11" s="153"/>
      <c r="I11" s="153" t="str">
        <f>IF($E11="","",VLOOKUP($E11,'F12 csapat ELO'!$A$7:$O$22,4))</f>
        <v/>
      </c>
      <c r="J11" s="137"/>
      <c r="K11" s="136"/>
      <c r="L11" s="161"/>
      <c r="M11" s="136" t="s">
        <v>140</v>
      </c>
      <c r="N11" s="162"/>
      <c r="O11" s="160"/>
      <c r="P11" s="160"/>
      <c r="Q11" s="141"/>
      <c r="R11" s="142"/>
      <c r="S11" s="143"/>
      <c r="U11" s="152" t="str">
        <f>Birók!P25</f>
        <v xml:space="preserve"> </v>
      </c>
      <c r="Y11" s="364"/>
      <c r="Z11" s="364"/>
      <c r="AA11" s="374" t="s">
        <v>73</v>
      </c>
      <c r="AB11" s="375">
        <v>25</v>
      </c>
      <c r="AC11" s="375">
        <v>15</v>
      </c>
      <c r="AD11" s="375">
        <v>10</v>
      </c>
      <c r="AE11" s="375">
        <v>6</v>
      </c>
      <c r="AF11" s="375">
        <v>3</v>
      </c>
      <c r="AG11" s="375">
        <v>1</v>
      </c>
      <c r="AH11" s="375">
        <v>0</v>
      </c>
      <c r="AI11"/>
      <c r="AJ11"/>
      <c r="AK11"/>
    </row>
    <row r="12" spans="1:37" s="34" customFormat="1" ht="12.9" customHeight="1" x14ac:dyDescent="0.25">
      <c r="A12" s="145"/>
      <c r="B12" s="277"/>
      <c r="C12" s="273"/>
      <c r="D12" s="273"/>
      <c r="E12" s="156"/>
      <c r="F12" s="147"/>
      <c r="G12" s="147"/>
      <c r="H12" s="148"/>
      <c r="I12" s="395" t="s">
        <v>0</v>
      </c>
      <c r="J12" s="150" t="s">
        <v>132</v>
      </c>
      <c r="K12" s="151" t="str">
        <f>UPPER(IF(OR(J12="a",J12="as"),F11,IF(OR(J12="b",J12="bs"),F13,)))</f>
        <v>RÁBA ETO SE</v>
      </c>
      <c r="L12" s="163"/>
      <c r="M12" s="136"/>
      <c r="N12" s="162"/>
      <c r="O12" s="160"/>
      <c r="P12" s="160"/>
      <c r="Q12" s="141"/>
      <c r="R12" s="142"/>
      <c r="S12" s="143"/>
      <c r="U12" s="152" t="str">
        <f>Birók!P26</f>
        <v xml:space="preserve"> </v>
      </c>
      <c r="Y12" s="364"/>
      <c r="Z12" s="364"/>
      <c r="AA12" s="374" t="s">
        <v>78</v>
      </c>
      <c r="AB12" s="375">
        <v>15</v>
      </c>
      <c r="AC12" s="375">
        <v>10</v>
      </c>
      <c r="AD12" s="375">
        <v>6</v>
      </c>
      <c r="AE12" s="375">
        <v>3</v>
      </c>
      <c r="AF12" s="375">
        <v>1</v>
      </c>
      <c r="AG12" s="375">
        <v>0</v>
      </c>
      <c r="AH12" s="375">
        <v>0</v>
      </c>
      <c r="AI12"/>
      <c r="AJ12"/>
      <c r="AK12"/>
    </row>
    <row r="13" spans="1:37" s="34" customFormat="1" ht="12.9" customHeight="1" x14ac:dyDescent="0.25">
      <c r="A13" s="145">
        <v>4</v>
      </c>
      <c r="B13" s="240">
        <f>IF($E13="","",VLOOKUP($E13,'F12 csapat ELO'!$A$7:$O$22,14))</f>
        <v>0</v>
      </c>
      <c r="C13" s="264">
        <f>IF($E13="","",VLOOKUP($E13,'F12 csapat ELO'!$A$7:$O$22,15))</f>
        <v>209</v>
      </c>
      <c r="D13" s="264">
        <f>IF($E13="","",VLOOKUP($E13,'F12 csapat ELO'!$A$7:$O$22,5))</f>
        <v>0</v>
      </c>
      <c r="E13" s="134">
        <v>6</v>
      </c>
      <c r="F13" s="153" t="str">
        <f>UPPER(IF($E13="","",VLOOKUP($E13,'F12 csapat ELO'!$A$7:$O$22,2)))</f>
        <v>RÁBA ETO SE</v>
      </c>
      <c r="G13" s="153">
        <f>IF($E13="","",VLOOKUP($E13,'F12 csapat ELO'!$A$7:$O$22,3))</f>
        <v>0</v>
      </c>
      <c r="H13" s="153"/>
      <c r="I13" s="153">
        <f>IF($E13="","",VLOOKUP($E13,'F12 csapat ELO'!$A$7:$O$22,4))</f>
        <v>0</v>
      </c>
      <c r="J13" s="164"/>
      <c r="K13" s="136"/>
      <c r="L13" s="136"/>
      <c r="M13" s="136"/>
      <c r="N13" s="162"/>
      <c r="O13" s="160"/>
      <c r="P13" s="160"/>
      <c r="Q13" s="141"/>
      <c r="R13" s="142"/>
      <c r="S13" s="143"/>
      <c r="U13" s="152" t="str">
        <f>Birók!P27</f>
        <v xml:space="preserve"> </v>
      </c>
      <c r="Y13" s="364"/>
      <c r="Z13" s="364"/>
      <c r="AA13" s="374" t="s">
        <v>74</v>
      </c>
      <c r="AB13" s="375">
        <v>10</v>
      </c>
      <c r="AC13" s="375">
        <v>6</v>
      </c>
      <c r="AD13" s="375">
        <v>3</v>
      </c>
      <c r="AE13" s="375">
        <v>1</v>
      </c>
      <c r="AF13" s="375">
        <v>0</v>
      </c>
      <c r="AG13" s="375">
        <v>0</v>
      </c>
      <c r="AH13" s="375">
        <v>0</v>
      </c>
      <c r="AI13"/>
      <c r="AJ13"/>
      <c r="AK13"/>
    </row>
    <row r="14" spans="1:37" s="34" customFormat="1" ht="12.9" customHeight="1" x14ac:dyDescent="0.25">
      <c r="A14" s="145"/>
      <c r="B14" s="277"/>
      <c r="C14" s="273"/>
      <c r="D14" s="273"/>
      <c r="E14" s="156"/>
      <c r="F14" s="136"/>
      <c r="G14" s="136"/>
      <c r="H14" s="65"/>
      <c r="I14" s="165"/>
      <c r="J14" s="157"/>
      <c r="K14" s="136"/>
      <c r="L14" s="136"/>
      <c r="M14" s="149" t="s">
        <v>0</v>
      </c>
      <c r="N14" s="158" t="s">
        <v>129</v>
      </c>
      <c r="O14" s="151" t="str">
        <f>UPPER(IF(OR(N14="a",N14="as"),M10,IF(OR(N14="b",N14="bs"),M18,)))</f>
        <v>SZTE-HAJNAL TENISZ</v>
      </c>
      <c r="P14" s="159"/>
      <c r="Q14" s="141"/>
      <c r="R14" s="142"/>
      <c r="S14" s="143"/>
      <c r="U14" s="152" t="str">
        <f>Birók!P28</f>
        <v xml:space="preserve"> </v>
      </c>
      <c r="Y14" s="364"/>
      <c r="Z14" s="364"/>
      <c r="AA14" s="374" t="s">
        <v>75</v>
      </c>
      <c r="AB14" s="375">
        <v>3</v>
      </c>
      <c r="AC14" s="375">
        <v>2</v>
      </c>
      <c r="AD14" s="375">
        <v>1</v>
      </c>
      <c r="AE14" s="375">
        <v>0</v>
      </c>
      <c r="AF14" s="375">
        <v>0</v>
      </c>
      <c r="AG14" s="375">
        <v>0</v>
      </c>
      <c r="AH14" s="375">
        <v>0</v>
      </c>
      <c r="AI14"/>
      <c r="AJ14"/>
      <c r="AK14"/>
    </row>
    <row r="15" spans="1:37" s="34" customFormat="1" ht="12.9" customHeight="1" x14ac:dyDescent="0.25">
      <c r="A15" s="133">
        <v>5</v>
      </c>
      <c r="B15" s="240" t="str">
        <f>IF($E15="","",VLOOKUP($E15,'F12 csapat ELO'!$A$7:$O$22,14))</f>
        <v/>
      </c>
      <c r="C15" s="264" t="str">
        <f>IF($E15="","",VLOOKUP($E15,'F12 csapat ELO'!$A$7:$O$22,15))</f>
        <v/>
      </c>
      <c r="D15" s="264" t="str">
        <f>IF($E15="","",VLOOKUP($E15,'F12 csapat ELO'!$A$7:$O$22,5))</f>
        <v/>
      </c>
      <c r="E15" s="134"/>
      <c r="F15" s="135" t="str">
        <f>UPPER(IF($E15="","",VLOOKUP($E15,'F12 csapat ELO'!$A$7:$O$22,2)))</f>
        <v/>
      </c>
      <c r="G15" s="135" t="str">
        <f>IF($E15="","",VLOOKUP($E15,'F12 csapat ELO'!$A$7:$O$22,3))</f>
        <v/>
      </c>
      <c r="H15" s="135"/>
      <c r="I15" s="135" t="str">
        <f>IF($E15="","",VLOOKUP($E15,'F12 csapat ELO'!$A$7:$O$22,4))</f>
        <v/>
      </c>
      <c r="J15" s="166"/>
      <c r="K15" s="136"/>
      <c r="L15" s="136"/>
      <c r="M15" s="136"/>
      <c r="N15" s="162"/>
      <c r="O15" s="160" t="s">
        <v>133</v>
      </c>
      <c r="P15" s="162"/>
      <c r="Q15" s="141"/>
      <c r="R15" s="142"/>
      <c r="S15" s="143"/>
      <c r="U15" s="152" t="str">
        <f>Birók!P29</f>
        <v xml:space="preserve"> </v>
      </c>
      <c r="Y15" s="364"/>
      <c r="Z15" s="364"/>
      <c r="AA15" s="374"/>
      <c r="AB15" s="374"/>
      <c r="AC15" s="374"/>
      <c r="AD15" s="374"/>
      <c r="AE15" s="374"/>
      <c r="AF15" s="374"/>
      <c r="AG15" s="374"/>
      <c r="AH15" s="374"/>
      <c r="AI15"/>
      <c r="AJ15"/>
      <c r="AK15"/>
    </row>
    <row r="16" spans="1:37" s="34" customFormat="1" ht="12.9" customHeight="1" thickBot="1" x14ac:dyDescent="0.3">
      <c r="A16" s="145"/>
      <c r="B16" s="277"/>
      <c r="C16" s="273"/>
      <c r="D16" s="273"/>
      <c r="E16" s="156"/>
      <c r="F16" s="147"/>
      <c r="G16" s="147"/>
      <c r="H16" s="148"/>
      <c r="I16" s="395" t="s">
        <v>0</v>
      </c>
      <c r="J16" s="150" t="s">
        <v>132</v>
      </c>
      <c r="K16" s="151" t="str">
        <f>UPPER(IF(OR(J16="a",J16="as"),F15,IF(OR(J16="b",J16="bs"),F17,)))</f>
        <v>SZVUK SE</v>
      </c>
      <c r="L16" s="151"/>
      <c r="M16" s="136"/>
      <c r="N16" s="162"/>
      <c r="O16" s="160"/>
      <c r="P16" s="162"/>
      <c r="Q16" s="141"/>
      <c r="R16" s="142"/>
      <c r="S16" s="143"/>
      <c r="U16" s="167" t="str">
        <f>Birók!P30</f>
        <v>Egyik sem</v>
      </c>
      <c r="Y16" s="364"/>
      <c r="Z16" s="364"/>
      <c r="AA16" s="374" t="s">
        <v>64</v>
      </c>
      <c r="AB16" s="375">
        <v>150</v>
      </c>
      <c r="AC16" s="375">
        <v>120</v>
      </c>
      <c r="AD16" s="375">
        <v>90</v>
      </c>
      <c r="AE16" s="375">
        <v>60</v>
      </c>
      <c r="AF16" s="375">
        <v>40</v>
      </c>
      <c r="AG16" s="375">
        <v>25</v>
      </c>
      <c r="AH16" s="375">
        <v>15</v>
      </c>
      <c r="AI16"/>
      <c r="AJ16"/>
      <c r="AK16"/>
    </row>
    <row r="17" spans="1:37" s="34" customFormat="1" ht="12.9" customHeight="1" x14ac:dyDescent="0.25">
      <c r="A17" s="145">
        <v>6</v>
      </c>
      <c r="B17" s="240">
        <f>IF($E17="","",VLOOKUP($E17,'F12 csapat ELO'!$A$7:$O$22,14))</f>
        <v>0</v>
      </c>
      <c r="C17" s="264">
        <f>IF($E17="","",VLOOKUP($E17,'F12 csapat ELO'!$A$7:$O$22,15))</f>
        <v>112</v>
      </c>
      <c r="D17" s="264">
        <f>IF($E17="","",VLOOKUP($E17,'F12 csapat ELO'!$A$7:$O$22,5))</f>
        <v>0</v>
      </c>
      <c r="E17" s="134">
        <v>5</v>
      </c>
      <c r="F17" s="153" t="str">
        <f>UPPER(IF($E17="","",VLOOKUP($E17,'F12 csapat ELO'!$A$7:$O$22,2)))</f>
        <v>SZVUK SE</v>
      </c>
      <c r="G17" s="153">
        <f>IF($E17="","",VLOOKUP($E17,'F12 csapat ELO'!$A$7:$O$22,3))</f>
        <v>0</v>
      </c>
      <c r="H17" s="153"/>
      <c r="I17" s="153">
        <f>IF($E17="","",VLOOKUP($E17,'F12 csapat ELO'!$A$7:$O$22,4))</f>
        <v>0</v>
      </c>
      <c r="J17" s="154"/>
      <c r="K17" s="136"/>
      <c r="L17" s="155"/>
      <c r="M17" s="136"/>
      <c r="N17" s="162"/>
      <c r="O17" s="160"/>
      <c r="P17" s="162"/>
      <c r="Q17" s="141"/>
      <c r="R17" s="142"/>
      <c r="S17" s="143"/>
      <c r="Y17" s="364"/>
      <c r="Z17" s="364"/>
      <c r="AA17" s="374" t="s">
        <v>66</v>
      </c>
      <c r="AB17" s="375">
        <v>120</v>
      </c>
      <c r="AC17" s="375">
        <v>90</v>
      </c>
      <c r="AD17" s="375">
        <v>60</v>
      </c>
      <c r="AE17" s="375">
        <v>40</v>
      </c>
      <c r="AF17" s="375">
        <v>25</v>
      </c>
      <c r="AG17" s="375">
        <v>15</v>
      </c>
      <c r="AH17" s="375">
        <v>8</v>
      </c>
      <c r="AI17"/>
      <c r="AJ17"/>
      <c r="AK17"/>
    </row>
    <row r="18" spans="1:37" s="34" customFormat="1" ht="12.9" customHeight="1" x14ac:dyDescent="0.25">
      <c r="A18" s="145"/>
      <c r="B18" s="277"/>
      <c r="C18" s="273"/>
      <c r="D18" s="273"/>
      <c r="E18" s="156"/>
      <c r="F18" s="147"/>
      <c r="G18" s="147"/>
      <c r="H18" s="148"/>
      <c r="I18" s="136"/>
      <c r="J18" s="157"/>
      <c r="K18" s="149" t="s">
        <v>0</v>
      </c>
      <c r="L18" s="158" t="s">
        <v>131</v>
      </c>
      <c r="M18" s="151" t="str">
        <f>UPPER(IF(OR(L18="a",L18="as"),K16,IF(OR(L18="b",L18="bs"),K20,)))</f>
        <v>SZVUK SE</v>
      </c>
      <c r="N18" s="168"/>
      <c r="O18" s="160"/>
      <c r="P18" s="162"/>
      <c r="Q18" s="141"/>
      <c r="R18" s="142"/>
      <c r="S18" s="143"/>
      <c r="Y18" s="364"/>
      <c r="Z18" s="364"/>
      <c r="AA18" s="374" t="s">
        <v>67</v>
      </c>
      <c r="AB18" s="375">
        <v>90</v>
      </c>
      <c r="AC18" s="375">
        <v>60</v>
      </c>
      <c r="AD18" s="375">
        <v>40</v>
      </c>
      <c r="AE18" s="375">
        <v>25</v>
      </c>
      <c r="AF18" s="375">
        <v>15</v>
      </c>
      <c r="AG18" s="375">
        <v>8</v>
      </c>
      <c r="AH18" s="375">
        <v>4</v>
      </c>
      <c r="AI18"/>
      <c r="AJ18"/>
      <c r="AK18"/>
    </row>
    <row r="19" spans="1:37" s="34" customFormat="1" ht="12.9" customHeight="1" x14ac:dyDescent="0.25">
      <c r="A19" s="145">
        <v>7</v>
      </c>
      <c r="B19" s="240">
        <f>IF($E19="","",VLOOKUP($E19,'F12 csapat ELO'!$A$7:$O$22,14))</f>
        <v>0</v>
      </c>
      <c r="C19" s="264">
        <f>IF($E19="","",VLOOKUP($E19,'F12 csapat ELO'!$A$7:$O$22,15))</f>
        <v>221</v>
      </c>
      <c r="D19" s="264">
        <f>IF($E19="","",VLOOKUP($E19,'F12 csapat ELO'!$A$7:$O$22,5))</f>
        <v>0</v>
      </c>
      <c r="E19" s="134">
        <v>8</v>
      </c>
      <c r="F19" s="153" t="str">
        <f>UPPER(IF($E19="","",VLOOKUP($E19,'F12 csapat ELO'!$A$7:$O$22,2)))</f>
        <v>TSZSK GYULA</v>
      </c>
      <c r="G19" s="153">
        <f>IF($E19="","",VLOOKUP($E19,'F12 csapat ELO'!$A$7:$O$22,3))</f>
        <v>0</v>
      </c>
      <c r="H19" s="153"/>
      <c r="I19" s="153">
        <f>IF($E19="","",VLOOKUP($E19,'F12 csapat ELO'!$A$7:$O$22,4))</f>
        <v>0</v>
      </c>
      <c r="J19" s="137"/>
      <c r="K19" s="136"/>
      <c r="L19" s="161"/>
      <c r="M19" s="160" t="s">
        <v>134</v>
      </c>
      <c r="N19" s="160"/>
      <c r="O19" s="160"/>
      <c r="P19" s="162"/>
      <c r="Q19" s="141"/>
      <c r="R19" s="142"/>
      <c r="S19" s="143"/>
      <c r="Y19" s="364"/>
      <c r="Z19" s="364"/>
      <c r="AA19" s="374" t="s">
        <v>68</v>
      </c>
      <c r="AB19" s="375">
        <v>60</v>
      </c>
      <c r="AC19" s="375">
        <v>40</v>
      </c>
      <c r="AD19" s="375">
        <v>25</v>
      </c>
      <c r="AE19" s="375">
        <v>15</v>
      </c>
      <c r="AF19" s="375">
        <v>8</v>
      </c>
      <c r="AG19" s="375">
        <v>4</v>
      </c>
      <c r="AH19" s="375">
        <v>2</v>
      </c>
      <c r="AI19"/>
      <c r="AJ19"/>
      <c r="AK19"/>
    </row>
    <row r="20" spans="1:37" s="34" customFormat="1" ht="12.9" customHeight="1" x14ac:dyDescent="0.25">
      <c r="A20" s="145"/>
      <c r="B20" s="277"/>
      <c r="C20" s="273"/>
      <c r="D20" s="273"/>
      <c r="E20" s="146"/>
      <c r="F20" s="147"/>
      <c r="G20" s="147"/>
      <c r="H20" s="148"/>
      <c r="I20" s="395" t="s">
        <v>0</v>
      </c>
      <c r="J20" s="150" t="s">
        <v>131</v>
      </c>
      <c r="K20" s="151" t="str">
        <f>UPPER(IF(OR(J20="a",J20="as"),F19,IF(OR(J20="b",J20="bs"),F21,)))</f>
        <v>TSZSK GYULA</v>
      </c>
      <c r="L20" s="163"/>
      <c r="M20" s="136"/>
      <c r="N20" s="160"/>
      <c r="O20" s="160"/>
      <c r="P20" s="162"/>
      <c r="Q20" s="141"/>
      <c r="R20" s="142"/>
      <c r="S20" s="143"/>
      <c r="Y20" s="364"/>
      <c r="Z20" s="364"/>
      <c r="AA20" s="374" t="s">
        <v>69</v>
      </c>
      <c r="AB20" s="375">
        <v>40</v>
      </c>
      <c r="AC20" s="375">
        <v>25</v>
      </c>
      <c r="AD20" s="375">
        <v>15</v>
      </c>
      <c r="AE20" s="375">
        <v>8</v>
      </c>
      <c r="AF20" s="375">
        <v>4</v>
      </c>
      <c r="AG20" s="375">
        <v>2</v>
      </c>
      <c r="AH20" s="375">
        <v>1</v>
      </c>
      <c r="AI20"/>
      <c r="AJ20"/>
      <c r="AK20"/>
    </row>
    <row r="21" spans="1:37" s="34" customFormat="1" ht="12.9" customHeight="1" x14ac:dyDescent="0.25">
      <c r="A21" s="145">
        <v>8</v>
      </c>
      <c r="B21" s="240">
        <f>IF($E21="","",VLOOKUP($E21,'F12 csapat ELO'!$A$7:$O$22,14))</f>
        <v>0</v>
      </c>
      <c r="C21" s="264">
        <f>IF($E21="","",VLOOKUP($E21,'F12 csapat ELO'!$A$7:$O$22,15))</f>
        <v>249</v>
      </c>
      <c r="D21" s="264">
        <f>IF($E21="","",VLOOKUP($E21,'F12 csapat ELO'!$A$7:$O$22,5))</f>
        <v>0</v>
      </c>
      <c r="E21" s="134">
        <v>9</v>
      </c>
      <c r="F21" s="153" t="str">
        <f>UPPER(IF($E21="","",VLOOKUP($E21,'F12 csapat ELO'!$A$7:$O$22,2)))</f>
        <v>GYAC</v>
      </c>
      <c r="G21" s="153">
        <f>IF($E21="","",VLOOKUP($E21,'F12 csapat ELO'!$A$7:$O$22,3))</f>
        <v>0</v>
      </c>
      <c r="H21" s="153"/>
      <c r="I21" s="153">
        <f>IF($E21="","",VLOOKUP($E21,'F12 csapat ELO'!$A$7:$O$22,4))</f>
        <v>0</v>
      </c>
      <c r="J21" s="164"/>
      <c r="K21" s="160" t="s">
        <v>133</v>
      </c>
      <c r="L21" s="136"/>
      <c r="M21" s="136"/>
      <c r="N21" s="160"/>
      <c r="O21" s="160"/>
      <c r="P21" s="162"/>
      <c r="Q21" s="141"/>
      <c r="R21" s="142"/>
      <c r="S21" s="143"/>
      <c r="Y21" s="364"/>
      <c r="Z21" s="364"/>
      <c r="AA21" s="374" t="s">
        <v>70</v>
      </c>
      <c r="AB21" s="375">
        <v>25</v>
      </c>
      <c r="AC21" s="375">
        <v>15</v>
      </c>
      <c r="AD21" s="375">
        <v>10</v>
      </c>
      <c r="AE21" s="375">
        <v>6</v>
      </c>
      <c r="AF21" s="375">
        <v>3</v>
      </c>
      <c r="AG21" s="375">
        <v>1</v>
      </c>
      <c r="AH21" s="375">
        <v>0</v>
      </c>
      <c r="AI21"/>
      <c r="AJ21"/>
      <c r="AK21"/>
    </row>
    <row r="22" spans="1:37" s="34" customFormat="1" ht="12.9" customHeight="1" x14ac:dyDescent="0.25">
      <c r="A22" s="145"/>
      <c r="B22" s="277"/>
      <c r="C22" s="273"/>
      <c r="D22" s="273"/>
      <c r="E22" s="146"/>
      <c r="F22" s="165"/>
      <c r="G22" s="165"/>
      <c r="H22" s="169"/>
      <c r="I22" s="165"/>
      <c r="J22" s="157"/>
      <c r="K22" s="136"/>
      <c r="L22" s="136"/>
      <c r="M22" s="136"/>
      <c r="N22" s="160"/>
      <c r="O22" s="149" t="s">
        <v>0</v>
      </c>
      <c r="P22" s="158" t="s">
        <v>130</v>
      </c>
      <c r="Q22" s="151" t="str">
        <f>UPPER(IF(OR(P22="a",P22="as"),O14,IF(OR(P22="b",P22="bs"),O30,)))</f>
        <v>DUNAKESZI NEXON</v>
      </c>
      <c r="R22" s="159"/>
      <c r="S22" s="143"/>
      <c r="Y22" s="364"/>
      <c r="Z22" s="364"/>
      <c r="AA22" s="374" t="s">
        <v>71</v>
      </c>
      <c r="AB22" s="375">
        <v>15</v>
      </c>
      <c r="AC22" s="375">
        <v>10</v>
      </c>
      <c r="AD22" s="375">
        <v>6</v>
      </c>
      <c r="AE22" s="375">
        <v>3</v>
      </c>
      <c r="AF22" s="375">
        <v>1</v>
      </c>
      <c r="AG22" s="375">
        <v>0</v>
      </c>
      <c r="AH22" s="375">
        <v>0</v>
      </c>
      <c r="AI22"/>
      <c r="AJ22"/>
      <c r="AK22"/>
    </row>
    <row r="23" spans="1:37" s="34" customFormat="1" ht="12.9" customHeight="1" x14ac:dyDescent="0.25">
      <c r="A23" s="145">
        <v>9</v>
      </c>
      <c r="B23" s="240" t="str">
        <f>IF($E23="","",VLOOKUP($E23,'F12 csapat ELO'!$A$7:$O$22,14))</f>
        <v/>
      </c>
      <c r="C23" s="264" t="str">
        <f>IF($E23="","",VLOOKUP($E23,'F12 csapat ELO'!$A$7:$O$22,15))</f>
        <v/>
      </c>
      <c r="D23" s="264" t="str">
        <f>IF($E23="","",VLOOKUP($E23,'F12 csapat ELO'!$A$7:$O$22,5))</f>
        <v/>
      </c>
      <c r="E23" s="134"/>
      <c r="F23" s="153" t="str">
        <f>UPPER(IF($E23="","",VLOOKUP($E23,'F12 csapat ELO'!$A$7:$O$22,2)))</f>
        <v/>
      </c>
      <c r="G23" s="153" t="str">
        <f>IF($E23="","",VLOOKUP($E23,'F12 csapat ELO'!$A$7:$O$22,3))</f>
        <v/>
      </c>
      <c r="H23" s="153"/>
      <c r="I23" s="153" t="str">
        <f>IF($E23="","",VLOOKUP($E23,'F12 csapat ELO'!$A$7:$O$22,4))</f>
        <v/>
      </c>
      <c r="J23" s="137"/>
      <c r="K23" s="136"/>
      <c r="L23" s="136"/>
      <c r="M23" s="136"/>
      <c r="N23" s="160"/>
      <c r="O23" s="136"/>
      <c r="P23" s="162"/>
      <c r="Q23" s="160" t="s">
        <v>133</v>
      </c>
      <c r="R23" s="160"/>
      <c r="S23" s="143"/>
      <c r="Y23" s="364"/>
      <c r="Z23" s="364"/>
      <c r="AA23" s="374" t="s">
        <v>72</v>
      </c>
      <c r="AB23" s="375">
        <v>10</v>
      </c>
      <c r="AC23" s="375">
        <v>6</v>
      </c>
      <c r="AD23" s="375">
        <v>3</v>
      </c>
      <c r="AE23" s="375">
        <v>1</v>
      </c>
      <c r="AF23" s="375">
        <v>0</v>
      </c>
      <c r="AG23" s="375">
        <v>0</v>
      </c>
      <c r="AH23" s="375">
        <v>0</v>
      </c>
      <c r="AI23"/>
      <c r="AJ23"/>
      <c r="AK23"/>
    </row>
    <row r="24" spans="1:37" s="34" customFormat="1" ht="12.9" customHeight="1" x14ac:dyDescent="0.25">
      <c r="A24" s="145"/>
      <c r="B24" s="277"/>
      <c r="C24" s="273"/>
      <c r="D24" s="273"/>
      <c r="E24" s="146"/>
      <c r="F24" s="147"/>
      <c r="G24" s="147"/>
      <c r="H24" s="148"/>
      <c r="I24" s="395" t="s">
        <v>0</v>
      </c>
      <c r="J24" s="150" t="s">
        <v>132</v>
      </c>
      <c r="K24" s="151" t="str">
        <f>UPPER(IF(OR(J24="a",J24="as"),F23,IF(OR(J24="b",J24="bs"),F25,)))</f>
        <v>VOLVEX TENISZ</v>
      </c>
      <c r="L24" s="151"/>
      <c r="M24" s="136"/>
      <c r="N24" s="160"/>
      <c r="O24" s="160"/>
      <c r="P24" s="162"/>
      <c r="Q24" s="141"/>
      <c r="R24" s="142"/>
      <c r="S24" s="143"/>
      <c r="Y24" s="364"/>
      <c r="Z24" s="364"/>
      <c r="AA24" s="374" t="s">
        <v>73</v>
      </c>
      <c r="AB24" s="375">
        <v>6</v>
      </c>
      <c r="AC24" s="375">
        <v>3</v>
      </c>
      <c r="AD24" s="375">
        <v>1</v>
      </c>
      <c r="AE24" s="375">
        <v>0</v>
      </c>
      <c r="AF24" s="375">
        <v>0</v>
      </c>
      <c r="AG24" s="375">
        <v>0</v>
      </c>
      <c r="AH24" s="375">
        <v>0</v>
      </c>
      <c r="AI24"/>
      <c r="AJ24"/>
      <c r="AK24"/>
    </row>
    <row r="25" spans="1:37" s="34" customFormat="1" ht="12.9" customHeight="1" x14ac:dyDescent="0.25">
      <c r="A25" s="145">
        <v>10</v>
      </c>
      <c r="B25" s="240">
        <f>IF($E25="","",VLOOKUP($E25,'F12 csapat ELO'!$A$7:$O$22,14))</f>
        <v>0</v>
      </c>
      <c r="C25" s="264">
        <f>IF($E25="","",VLOOKUP($E25,'F12 csapat ELO'!$A$7:$O$22,15))</f>
        <v>87</v>
      </c>
      <c r="D25" s="264">
        <f>IF($E25="","",VLOOKUP($E25,'F12 csapat ELO'!$A$7:$O$22,5))</f>
        <v>0</v>
      </c>
      <c r="E25" s="134">
        <v>4</v>
      </c>
      <c r="F25" s="153" t="str">
        <f>UPPER(IF($E25="","",VLOOKUP($E25,'F12 csapat ELO'!$A$7:$O$22,2)))</f>
        <v>VOLVEX TENISZ</v>
      </c>
      <c r="G25" s="153">
        <f>IF($E25="","",VLOOKUP($E25,'F12 csapat ELO'!$A$7:$O$22,3))</f>
        <v>0</v>
      </c>
      <c r="H25" s="153"/>
      <c r="I25" s="153">
        <f>IF($E25="","",VLOOKUP($E25,'F12 csapat ELO'!$A$7:$O$22,4))</f>
        <v>0</v>
      </c>
      <c r="J25" s="154"/>
      <c r="K25" s="136"/>
      <c r="L25" s="155"/>
      <c r="M25" s="136"/>
      <c r="N25" s="160"/>
      <c r="O25" s="160"/>
      <c r="P25" s="162"/>
      <c r="Q25" s="141"/>
      <c r="R25" s="142"/>
      <c r="S25" s="143"/>
      <c r="Y25" s="364"/>
      <c r="Z25" s="364"/>
      <c r="AA25" s="374" t="s">
        <v>78</v>
      </c>
      <c r="AB25" s="375">
        <v>3</v>
      </c>
      <c r="AC25" s="375">
        <v>2</v>
      </c>
      <c r="AD25" s="375">
        <v>1</v>
      </c>
      <c r="AE25" s="375">
        <v>0</v>
      </c>
      <c r="AF25" s="375">
        <v>0</v>
      </c>
      <c r="AG25" s="375">
        <v>0</v>
      </c>
      <c r="AH25" s="375">
        <v>0</v>
      </c>
      <c r="AI25"/>
      <c r="AJ25"/>
      <c r="AK25"/>
    </row>
    <row r="26" spans="1:37" s="34" customFormat="1" ht="12.9" customHeight="1" x14ac:dyDescent="0.25">
      <c r="A26" s="145"/>
      <c r="B26" s="277"/>
      <c r="C26" s="273"/>
      <c r="D26" s="273"/>
      <c r="E26" s="156"/>
      <c r="F26" s="147"/>
      <c r="G26" s="147"/>
      <c r="H26" s="148"/>
      <c r="I26" s="136"/>
      <c r="J26" s="157"/>
      <c r="K26" s="149" t="s">
        <v>0</v>
      </c>
      <c r="L26" s="158" t="s">
        <v>132</v>
      </c>
      <c r="M26" s="151" t="str">
        <f>UPPER(IF(OR(L26="a",L26="as"),K24,IF(OR(L26="b",L26="bs"),K28,)))</f>
        <v>SVSE 1</v>
      </c>
      <c r="N26" s="159"/>
      <c r="O26" s="160"/>
      <c r="P26" s="162"/>
      <c r="Q26" s="141"/>
      <c r="R26" s="142"/>
      <c r="S26" s="14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5">
        <v>11</v>
      </c>
      <c r="B27" s="240">
        <f>IF($E27="","",VLOOKUP($E27,'F12 csapat ELO'!$A$7:$O$22,14))</f>
        <v>0</v>
      </c>
      <c r="C27" s="264">
        <f>IF($E27="","",VLOOKUP($E27,'F12 csapat ELO'!$A$7:$O$22,15))</f>
        <v>76</v>
      </c>
      <c r="D27" s="264">
        <f>IF($E27="","",VLOOKUP($E27,'F12 csapat ELO'!$A$7:$O$22,5))</f>
        <v>0</v>
      </c>
      <c r="E27" s="134">
        <v>3</v>
      </c>
      <c r="F27" s="153" t="str">
        <f>UPPER(IF($E27="","",VLOOKUP($E27,'F12 csapat ELO'!$A$7:$O$22,2)))</f>
        <v>SVSE 1</v>
      </c>
      <c r="G27" s="153">
        <f>IF($E27="","",VLOOKUP($E27,'F12 csapat ELO'!$A$7:$O$22,3))</f>
        <v>0</v>
      </c>
      <c r="H27" s="153"/>
      <c r="I27" s="153">
        <f>IF($E27="","",VLOOKUP($E27,'F12 csapat ELO'!$A$7:$O$22,4))</f>
        <v>0</v>
      </c>
      <c r="J27" s="137"/>
      <c r="K27" s="136"/>
      <c r="L27" s="161"/>
      <c r="M27" s="136" t="s">
        <v>136</v>
      </c>
      <c r="N27" s="162"/>
      <c r="O27" s="160"/>
      <c r="P27" s="162"/>
      <c r="Q27" s="141"/>
      <c r="R27" s="142"/>
      <c r="S27" s="14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70"/>
      <c r="B28" s="277"/>
      <c r="C28" s="273"/>
      <c r="D28" s="273"/>
      <c r="E28" s="156"/>
      <c r="F28" s="147"/>
      <c r="G28" s="147"/>
      <c r="H28" s="148"/>
      <c r="I28" s="395" t="s">
        <v>0</v>
      </c>
      <c r="J28" s="150" t="s">
        <v>131</v>
      </c>
      <c r="K28" s="151" t="str">
        <f>UPPER(IF(OR(J28="a",J28="as"),F27,IF(OR(J28="b",J28="bs"),F29,)))</f>
        <v>SVSE 1</v>
      </c>
      <c r="L28" s="163"/>
      <c r="M28" s="136"/>
      <c r="N28" s="162"/>
      <c r="O28" s="160"/>
      <c r="P28" s="162"/>
      <c r="Q28" s="141"/>
      <c r="R28" s="142"/>
      <c r="S28" s="143"/>
    </row>
    <row r="29" spans="1:37" s="34" customFormat="1" ht="12.9" customHeight="1" x14ac:dyDescent="0.25">
      <c r="A29" s="133">
        <v>12</v>
      </c>
      <c r="B29" s="240" t="str">
        <f>IF($E29="","",VLOOKUP($E29,'F12 csapat ELO'!$A$7:$O$22,14))</f>
        <v/>
      </c>
      <c r="C29" s="264" t="str">
        <f>IF($E29="","",VLOOKUP($E29,'F12 csapat ELO'!$A$7:$O$22,15))</f>
        <v/>
      </c>
      <c r="D29" s="264" t="str">
        <f>IF($E29="","",VLOOKUP($E29,'F12 csapat ELO'!$A$7:$O$22,5))</f>
        <v/>
      </c>
      <c r="E29" s="134"/>
      <c r="F29" s="135" t="str">
        <f>UPPER(IF($E29="","",VLOOKUP($E29,'F12 csapat ELO'!$A$7:$O$22,2)))</f>
        <v/>
      </c>
      <c r="G29" s="135" t="str">
        <f>IF($E29="","",VLOOKUP($E29,'F12 csapat ELO'!$A$7:$O$22,3))</f>
        <v/>
      </c>
      <c r="H29" s="135"/>
      <c r="I29" s="135" t="str">
        <f>IF($E29="","",VLOOKUP($E29,'F12 csapat ELO'!$A$7:$O$22,4))</f>
        <v/>
      </c>
      <c r="J29" s="164"/>
      <c r="K29" s="136"/>
      <c r="L29" s="136"/>
      <c r="M29" s="136"/>
      <c r="N29" s="162"/>
      <c r="O29" s="160"/>
      <c r="P29" s="162"/>
      <c r="Q29" s="141"/>
      <c r="R29" s="142"/>
      <c r="S29" s="143"/>
    </row>
    <row r="30" spans="1:37" s="34" customFormat="1" ht="12.9" customHeight="1" x14ac:dyDescent="0.25">
      <c r="A30" s="145"/>
      <c r="B30" s="277"/>
      <c r="C30" s="273"/>
      <c r="D30" s="273"/>
      <c r="E30" s="156"/>
      <c r="F30" s="136"/>
      <c r="G30" s="136"/>
      <c r="H30" s="65"/>
      <c r="I30" s="165"/>
      <c r="J30" s="157"/>
      <c r="K30" s="136"/>
      <c r="L30" s="136"/>
      <c r="M30" s="149" t="s">
        <v>0</v>
      </c>
      <c r="N30" s="158" t="s">
        <v>130</v>
      </c>
      <c r="O30" s="151" t="str">
        <f>UPPER(IF(OR(N30="a",N30="as"),M26,IF(OR(N30="b",N30="bs"),M34,)))</f>
        <v>DUNAKESZI NEXON</v>
      </c>
      <c r="P30" s="168"/>
      <c r="Q30" s="141"/>
      <c r="R30" s="142"/>
      <c r="S30" s="143"/>
    </row>
    <row r="31" spans="1:37" s="34" customFormat="1" ht="12.9" customHeight="1" x14ac:dyDescent="0.25">
      <c r="A31" s="145">
        <v>13</v>
      </c>
      <c r="B31" s="240">
        <f>IF($E31="","",VLOOKUP($E31,'F12 csapat ELO'!$A$7:$O$22,14))</f>
        <v>0</v>
      </c>
      <c r="C31" s="264">
        <f>IF($E31="","",VLOOKUP($E31,'F12 csapat ELO'!$A$7:$O$22,15))</f>
        <v>212</v>
      </c>
      <c r="D31" s="264">
        <f>IF($E31="","",VLOOKUP($E31,'F12 csapat ELO'!$A$7:$O$22,5))</f>
        <v>0</v>
      </c>
      <c r="E31" s="134">
        <v>7</v>
      </c>
      <c r="F31" s="153" t="str">
        <f>UPPER(IF($E31="","",VLOOKUP($E31,'F12 csapat ELO'!$A$7:$O$22,2)))</f>
        <v>SVSE 2</v>
      </c>
      <c r="G31" s="153">
        <f>IF($E31="","",VLOOKUP($E31,'F12 csapat ELO'!$A$7:$O$22,3))</f>
        <v>0</v>
      </c>
      <c r="H31" s="153"/>
      <c r="I31" s="153">
        <f>IF($E31="","",VLOOKUP($E31,'F12 csapat ELO'!$A$7:$O$22,4))</f>
        <v>0</v>
      </c>
      <c r="J31" s="166"/>
      <c r="K31" s="136"/>
      <c r="L31" s="136"/>
      <c r="M31" s="136"/>
      <c r="N31" s="162"/>
      <c r="O31" s="160" t="s">
        <v>133</v>
      </c>
      <c r="P31" s="160"/>
      <c r="Q31" s="141"/>
      <c r="R31" s="142"/>
      <c r="S31" s="143"/>
    </row>
    <row r="32" spans="1:37" s="34" customFormat="1" ht="12.9" customHeight="1" x14ac:dyDescent="0.25">
      <c r="A32" s="145"/>
      <c r="B32" s="277"/>
      <c r="C32" s="273"/>
      <c r="D32" s="273"/>
      <c r="E32" s="156"/>
      <c r="F32" s="147"/>
      <c r="G32" s="147"/>
      <c r="H32" s="148"/>
      <c r="I32" s="149" t="s">
        <v>0</v>
      </c>
      <c r="J32" s="150" t="s">
        <v>131</v>
      </c>
      <c r="K32" s="151" t="str">
        <f>UPPER(IF(OR(J32="a",J32="as"),F31,IF(OR(J32="b",J32="bs"),F33,)))</f>
        <v>SVSE 2</v>
      </c>
      <c r="L32" s="151"/>
      <c r="M32" s="136"/>
      <c r="N32" s="162"/>
      <c r="O32" s="160"/>
      <c r="P32" s="160"/>
      <c r="Q32" s="141"/>
      <c r="R32" s="142"/>
      <c r="S32" s="143"/>
    </row>
    <row r="33" spans="1:19" s="34" customFormat="1" ht="12.9" customHeight="1" x14ac:dyDescent="0.25">
      <c r="A33" s="145">
        <v>14</v>
      </c>
      <c r="B33" s="240">
        <f>IF($E33="","",VLOOKUP($E33,'F12 csapat ELO'!$A$7:$O$22,14))</f>
        <v>0</v>
      </c>
      <c r="C33" s="264">
        <f>IF($E33="","",VLOOKUP($E33,'F12 csapat ELO'!$A$7:$O$22,15))</f>
        <v>292</v>
      </c>
      <c r="D33" s="264">
        <f>IF($E33="","",VLOOKUP($E33,'F12 csapat ELO'!$A$7:$O$22,5))</f>
        <v>0</v>
      </c>
      <c r="E33" s="134">
        <v>10</v>
      </c>
      <c r="F33" s="153" t="str">
        <f>UPPER(IF($E33="","",VLOOKUP($E33,'F12 csapat ELO'!$A$7:$O$22,2)))</f>
        <v>BUDAÖRSI SC</v>
      </c>
      <c r="G33" s="153">
        <f>IF($E33="","",VLOOKUP($E33,'F12 csapat ELO'!$A$7:$O$22,3))</f>
        <v>0</v>
      </c>
      <c r="H33" s="153"/>
      <c r="I33" s="153">
        <f>IF($E33="","",VLOOKUP($E33,'F12 csapat ELO'!$A$7:$O$22,4))</f>
        <v>0</v>
      </c>
      <c r="J33" s="154"/>
      <c r="K33" s="136" t="s">
        <v>136</v>
      </c>
      <c r="L33" s="155"/>
      <c r="M33" s="136"/>
      <c r="N33" s="162"/>
      <c r="O33" s="160"/>
      <c r="P33" s="160"/>
      <c r="Q33" s="141"/>
      <c r="R33" s="142"/>
      <c r="S33" s="143"/>
    </row>
    <row r="34" spans="1:19" s="34" customFormat="1" ht="12.9" customHeight="1" x14ac:dyDescent="0.25">
      <c r="A34" s="145"/>
      <c r="B34" s="277"/>
      <c r="C34" s="273"/>
      <c r="D34" s="273"/>
      <c r="E34" s="156"/>
      <c r="F34" s="147"/>
      <c r="G34" s="147"/>
      <c r="H34" s="148"/>
      <c r="I34" s="136"/>
      <c r="J34" s="157"/>
      <c r="K34" s="149" t="s">
        <v>0</v>
      </c>
      <c r="L34" s="158" t="s">
        <v>130</v>
      </c>
      <c r="M34" s="151" t="str">
        <f>UPPER(IF(OR(L34="a",L34="as"),K32,IF(OR(L34="b",L34="bs"),K36,)))</f>
        <v>DUNAKESZI NEXON</v>
      </c>
      <c r="N34" s="168"/>
      <c r="O34" s="160"/>
      <c r="P34" s="160"/>
      <c r="Q34" s="141"/>
      <c r="R34" s="142"/>
      <c r="S34" s="143"/>
    </row>
    <row r="35" spans="1:19" s="34" customFormat="1" ht="12.9" customHeight="1" x14ac:dyDescent="0.25">
      <c r="A35" s="145">
        <v>15</v>
      </c>
      <c r="B35" s="240" t="str">
        <f>IF($E35="","",VLOOKUP($E35,'F12 csapat ELO'!$A$7:$O$22,14))</f>
        <v/>
      </c>
      <c r="C35" s="264" t="str">
        <f>IF($E35="","",VLOOKUP($E35,'F12 csapat ELO'!$A$7:$O$22,15))</f>
        <v/>
      </c>
      <c r="D35" s="264" t="str">
        <f>IF($E35="","",VLOOKUP($E35,'F12 csapat ELO'!$A$7:$O$22,5))</f>
        <v/>
      </c>
      <c r="E35" s="134"/>
      <c r="F35" s="153" t="s">
        <v>128</v>
      </c>
      <c r="G35" s="153" t="str">
        <f>IF($E35="","",VLOOKUP($E35,'F12 csapat ELO'!$A$7:$O$22,3))</f>
        <v/>
      </c>
      <c r="H35" s="153"/>
      <c r="I35" s="153" t="str">
        <f>IF($E35="","",VLOOKUP($E35,'F12 csapat ELO'!$A$7:$O$22,4))</f>
        <v/>
      </c>
      <c r="J35" s="137"/>
      <c r="K35" s="136"/>
      <c r="L35" s="161"/>
      <c r="M35" s="136" t="s">
        <v>140</v>
      </c>
      <c r="N35" s="160"/>
      <c r="O35" s="160"/>
      <c r="P35" s="160"/>
      <c r="Q35" s="141"/>
      <c r="R35" s="142"/>
      <c r="S35" s="143"/>
    </row>
    <row r="36" spans="1:19" s="34" customFormat="1" ht="12.9" customHeight="1" x14ac:dyDescent="0.25">
      <c r="A36" s="145"/>
      <c r="B36" s="277"/>
      <c r="C36" s="273"/>
      <c r="D36" s="273"/>
      <c r="E36" s="146"/>
      <c r="F36" s="147"/>
      <c r="G36" s="147"/>
      <c r="H36" s="148"/>
      <c r="I36" s="149" t="s">
        <v>0</v>
      </c>
      <c r="J36" s="150" t="s">
        <v>130</v>
      </c>
      <c r="K36" s="151" t="str">
        <f>UPPER(IF(OR(J36="a",J36="as"),F35,IF(OR(J36="b",J36="bs"),F37,)))</f>
        <v>DUNAKESZI NEXON</v>
      </c>
      <c r="L36" s="163"/>
      <c r="M36" s="136"/>
      <c r="N36" s="160"/>
      <c r="O36" s="160"/>
      <c r="P36" s="160"/>
      <c r="Q36" s="141"/>
      <c r="R36" s="142"/>
      <c r="S36" s="143"/>
    </row>
    <row r="37" spans="1:19" s="34" customFormat="1" ht="12.9" customHeight="1" x14ac:dyDescent="0.25">
      <c r="A37" s="133">
        <v>16</v>
      </c>
      <c r="B37" s="240">
        <f>IF($E37="","",VLOOKUP($E37,'F12 csapat ELO'!$A$7:$O$22,14))</f>
        <v>0</v>
      </c>
      <c r="C37" s="264">
        <f>IF($E37="","",VLOOKUP($E37,'F12 csapat ELO'!$A$7:$O$22,15))</f>
        <v>71</v>
      </c>
      <c r="D37" s="264">
        <f>IF($E37="","",VLOOKUP($E37,'F12 csapat ELO'!$A$7:$O$22,5))</f>
        <v>0</v>
      </c>
      <c r="E37" s="134">
        <v>2</v>
      </c>
      <c r="F37" s="135" t="str">
        <f>UPPER(IF($E37="","",VLOOKUP($E37,'F12 csapat ELO'!$A$7:$O$22,2)))</f>
        <v>DUNAKESZI NEXON</v>
      </c>
      <c r="G37" s="135">
        <f>IF($E37="","",VLOOKUP($E37,'F12 csapat ELO'!$A$7:$O$22,3))</f>
        <v>0</v>
      </c>
      <c r="H37" s="153"/>
      <c r="I37" s="135">
        <f>IF($E37="","",VLOOKUP($E37,'F12 csapat ELO'!$A$7:$O$22,4))</f>
        <v>0</v>
      </c>
      <c r="J37" s="164"/>
      <c r="K37" s="136"/>
      <c r="L37" s="136"/>
      <c r="M37" s="136"/>
      <c r="N37" s="160"/>
      <c r="O37" s="160"/>
      <c r="P37" s="160"/>
      <c r="Q37" s="141"/>
      <c r="R37" s="142"/>
      <c r="S37" s="143"/>
    </row>
    <row r="38" spans="1:19" s="34" customFormat="1" ht="9.6" customHeight="1" x14ac:dyDescent="0.25">
      <c r="A38" s="171"/>
      <c r="B38" s="146"/>
      <c r="C38" s="146"/>
      <c r="D38" s="146"/>
      <c r="E38" s="146"/>
      <c r="F38" s="165"/>
      <c r="G38" s="165"/>
      <c r="H38" s="169"/>
      <c r="I38" s="136"/>
      <c r="J38" s="157"/>
      <c r="K38" s="136"/>
      <c r="L38" s="136"/>
      <c r="M38" s="136"/>
      <c r="N38" s="160"/>
      <c r="O38" s="160"/>
      <c r="P38" s="160"/>
      <c r="Q38" s="141"/>
      <c r="R38" s="142"/>
      <c r="S38" s="143"/>
    </row>
    <row r="39" spans="1:19" s="34" customFormat="1" ht="9.6" customHeight="1" x14ac:dyDescent="0.25">
      <c r="A39" s="172"/>
      <c r="B39" s="138"/>
      <c r="C39" s="138"/>
      <c r="D39" s="138"/>
      <c r="E39" s="146"/>
      <c r="F39" s="138"/>
      <c r="G39" s="138"/>
      <c r="H39" s="138"/>
      <c r="I39" s="138"/>
      <c r="J39" s="146"/>
      <c r="K39" s="138"/>
      <c r="L39" s="138"/>
      <c r="M39" s="138"/>
      <c r="N39" s="173"/>
      <c r="O39" s="173"/>
      <c r="P39" s="173"/>
      <c r="Q39" s="141"/>
      <c r="R39" s="142"/>
      <c r="S39" s="143"/>
    </row>
    <row r="40" spans="1:19" s="34" customFormat="1" ht="9.6" customHeight="1" x14ac:dyDescent="0.25">
      <c r="A40" s="171"/>
      <c r="B40" s="146"/>
      <c r="C40" s="146"/>
      <c r="D40" s="146"/>
      <c r="E40" s="146"/>
      <c r="F40" s="138"/>
      <c r="G40" s="138"/>
      <c r="I40" s="138"/>
      <c r="J40" s="146"/>
      <c r="K40" s="138"/>
      <c r="L40" s="138"/>
      <c r="M40" s="174"/>
      <c r="N40" s="146"/>
      <c r="O40" s="138"/>
      <c r="P40" s="173"/>
      <c r="Q40" s="141"/>
      <c r="R40" s="142"/>
      <c r="S40" s="143"/>
    </row>
    <row r="41" spans="1:19" s="34" customFormat="1" ht="9.6" customHeight="1" x14ac:dyDescent="0.25">
      <c r="A41" s="171"/>
      <c r="B41" s="138"/>
      <c r="C41" s="138"/>
      <c r="D41" s="138"/>
      <c r="E41" s="146"/>
      <c r="F41" s="138"/>
      <c r="G41" s="138"/>
      <c r="H41" s="138"/>
      <c r="I41" s="138"/>
      <c r="J41" s="146"/>
      <c r="K41" s="138"/>
      <c r="L41" s="138"/>
      <c r="M41" s="138"/>
      <c r="N41" s="173"/>
      <c r="O41" s="138"/>
      <c r="P41" s="173"/>
      <c r="Q41" s="141"/>
      <c r="R41" s="142"/>
      <c r="S41" s="143"/>
    </row>
    <row r="42" spans="1:19" s="34" customFormat="1" ht="9.6" customHeight="1" x14ac:dyDescent="0.25">
      <c r="A42" s="171"/>
      <c r="B42" s="146"/>
      <c r="C42" s="146"/>
      <c r="D42" s="146"/>
      <c r="E42" s="146"/>
      <c r="F42" s="138"/>
      <c r="G42" s="138"/>
      <c r="I42" s="174"/>
      <c r="J42" s="146"/>
      <c r="K42" s="138"/>
      <c r="L42" s="138"/>
      <c r="M42" s="138"/>
      <c r="N42" s="173"/>
      <c r="O42" s="173"/>
      <c r="P42" s="173"/>
      <c r="Q42" s="141"/>
      <c r="R42" s="142"/>
      <c r="S42" s="143"/>
    </row>
    <row r="43" spans="1:19" s="34" customFormat="1" ht="9.6" customHeight="1" x14ac:dyDescent="0.25">
      <c r="A43" s="171"/>
      <c r="B43" s="138"/>
      <c r="C43" s="138"/>
      <c r="D43" s="138"/>
      <c r="E43" s="146"/>
      <c r="F43" s="138"/>
      <c r="G43" s="138"/>
      <c r="H43" s="138"/>
      <c r="I43" s="138"/>
      <c r="J43" s="146"/>
      <c r="K43" s="138"/>
      <c r="L43" s="175"/>
      <c r="M43" s="138"/>
      <c r="N43" s="173"/>
      <c r="O43" s="173"/>
      <c r="P43" s="173"/>
      <c r="Q43" s="141"/>
      <c r="R43" s="142"/>
      <c r="S43" s="143"/>
    </row>
    <row r="44" spans="1:19" s="34" customFormat="1" ht="9.6" customHeight="1" x14ac:dyDescent="0.25">
      <c r="A44" s="171"/>
      <c r="B44" s="146"/>
      <c r="C44" s="146"/>
      <c r="D44" s="146"/>
      <c r="E44" s="146"/>
      <c r="F44" s="138"/>
      <c r="G44" s="138"/>
      <c r="I44" s="138"/>
      <c r="J44" s="146"/>
      <c r="K44" s="174"/>
      <c r="L44" s="146"/>
      <c r="M44" s="138"/>
      <c r="N44" s="173"/>
      <c r="O44" s="173"/>
      <c r="P44" s="173"/>
      <c r="Q44" s="141"/>
      <c r="R44" s="142"/>
      <c r="S44" s="143"/>
    </row>
    <row r="45" spans="1:19" s="34" customFormat="1" ht="9.6" customHeight="1" x14ac:dyDescent="0.25">
      <c r="A45" s="171"/>
      <c r="B45" s="138"/>
      <c r="C45" s="138"/>
      <c r="D45" s="138"/>
      <c r="E45" s="146"/>
      <c r="F45" s="138"/>
      <c r="G45" s="138"/>
      <c r="H45" s="138"/>
      <c r="I45" s="138"/>
      <c r="J45" s="146"/>
      <c r="K45" s="138"/>
      <c r="L45" s="138"/>
      <c r="M45" s="138"/>
      <c r="N45" s="173"/>
      <c r="O45" s="173"/>
      <c r="P45" s="173"/>
      <c r="Q45" s="141"/>
      <c r="R45" s="142"/>
      <c r="S45" s="143"/>
    </row>
    <row r="46" spans="1:19" s="34" customFormat="1" ht="9.6" customHeight="1" x14ac:dyDescent="0.25">
      <c r="A46" s="171"/>
      <c r="B46" s="146"/>
      <c r="C46" s="146"/>
      <c r="D46" s="146"/>
      <c r="E46" s="146"/>
      <c r="F46" s="138"/>
      <c r="G46" s="138"/>
      <c r="I46" s="174"/>
      <c r="J46" s="146"/>
      <c r="K46" s="138"/>
      <c r="L46" s="138"/>
      <c r="M46" s="138"/>
      <c r="N46" s="173"/>
      <c r="O46" s="173"/>
      <c r="P46" s="173"/>
      <c r="Q46" s="141"/>
      <c r="R46" s="142"/>
      <c r="S46" s="143"/>
    </row>
    <row r="47" spans="1:19" s="34" customFormat="1" ht="9.6" customHeight="1" x14ac:dyDescent="0.25">
      <c r="A47" s="172"/>
      <c r="B47" s="138"/>
      <c r="C47" s="138"/>
      <c r="D47" s="138"/>
      <c r="E47" s="146"/>
      <c r="F47" s="138"/>
      <c r="G47" s="138"/>
      <c r="H47" s="138"/>
      <c r="I47" s="138"/>
      <c r="J47" s="146"/>
      <c r="K47" s="138"/>
      <c r="L47" s="138"/>
      <c r="M47" s="138"/>
      <c r="N47" s="138"/>
      <c r="O47" s="139"/>
      <c r="P47" s="139"/>
      <c r="Q47" s="141"/>
      <c r="R47" s="142"/>
      <c r="S47" s="143"/>
    </row>
    <row r="48" spans="1:19" s="2" customFormat="1" ht="6.75" customHeight="1" x14ac:dyDescent="0.25">
      <c r="A48" s="177"/>
      <c r="B48" s="177"/>
      <c r="C48" s="177"/>
      <c r="D48" s="177"/>
      <c r="E48" s="177"/>
      <c r="F48" s="178"/>
      <c r="G48" s="178"/>
      <c r="H48" s="178"/>
      <c r="I48" s="178"/>
      <c r="J48" s="179"/>
      <c r="K48" s="180"/>
      <c r="L48" s="181"/>
      <c r="M48" s="180"/>
      <c r="N48" s="181"/>
      <c r="O48" s="180"/>
      <c r="P48" s="181"/>
      <c r="Q48" s="180"/>
      <c r="R48" s="181"/>
      <c r="S48" s="182"/>
    </row>
    <row r="49" spans="1:18" s="18" customFormat="1" ht="10.5" customHeight="1" x14ac:dyDescent="0.25">
      <c r="A49" s="183" t="s">
        <v>44</v>
      </c>
      <c r="B49" s="184"/>
      <c r="C49" s="184"/>
      <c r="D49" s="268"/>
      <c r="E49" s="185" t="s">
        <v>5</v>
      </c>
      <c r="F49" s="186" t="s">
        <v>46</v>
      </c>
      <c r="G49" s="185"/>
      <c r="H49" s="187"/>
      <c r="I49" s="188"/>
      <c r="J49" s="185" t="s">
        <v>5</v>
      </c>
      <c r="K49" s="186" t="s">
        <v>54</v>
      </c>
      <c r="L49" s="189"/>
      <c r="M49" s="186" t="s">
        <v>55</v>
      </c>
      <c r="N49" s="190"/>
      <c r="O49" s="191" t="s">
        <v>56</v>
      </c>
      <c r="P49" s="191"/>
      <c r="Q49" s="192"/>
      <c r="R49" s="193"/>
    </row>
    <row r="50" spans="1:18" s="18" customFormat="1" ht="9" customHeight="1" x14ac:dyDescent="0.25">
      <c r="A50" s="269" t="s">
        <v>45</v>
      </c>
      <c r="B50" s="270"/>
      <c r="C50" s="271"/>
      <c r="D50" s="272"/>
      <c r="E50" s="195">
        <v>1</v>
      </c>
      <c r="F50" s="86" t="str">
        <f>IF(E50&gt;$R$57,,UPPER(VLOOKUP(E50,'F12 csapat ELO'!$A$7:$Q$134,2)))</f>
        <v>SZTE-HAJNAL TENISZ</v>
      </c>
      <c r="G50" s="196"/>
      <c r="H50" s="86"/>
      <c r="I50" s="85"/>
      <c r="J50" s="197" t="s">
        <v>6</v>
      </c>
      <c r="K50" s="194"/>
      <c r="L50" s="198"/>
      <c r="M50" s="194"/>
      <c r="N50" s="199"/>
      <c r="O50" s="200" t="s">
        <v>47</v>
      </c>
      <c r="P50" s="201"/>
      <c r="Q50" s="201"/>
      <c r="R50" s="202"/>
    </row>
    <row r="51" spans="1:18" s="18" customFormat="1" ht="9" customHeight="1" x14ac:dyDescent="0.25">
      <c r="A51" s="207" t="s">
        <v>53</v>
      </c>
      <c r="B51" s="205"/>
      <c r="C51" s="265"/>
      <c r="D51" s="208"/>
      <c r="E51" s="195">
        <v>2</v>
      </c>
      <c r="F51" s="86" t="str">
        <f>IF(E51&gt;$R$57,,UPPER(VLOOKUP(E51,'F12 csapat ELO'!$A$7:$Q$134,2)))</f>
        <v>DUNAKESZI NEXON</v>
      </c>
      <c r="G51" s="196"/>
      <c r="H51" s="86"/>
      <c r="I51" s="85"/>
      <c r="J51" s="197" t="s">
        <v>7</v>
      </c>
      <c r="K51" s="194"/>
      <c r="L51" s="198"/>
      <c r="M51" s="194"/>
      <c r="N51" s="199"/>
      <c r="O51" s="203"/>
      <c r="P51" s="204"/>
      <c r="Q51" s="205"/>
      <c r="R51" s="206"/>
    </row>
    <row r="52" spans="1:18" s="18" customFormat="1" ht="9" customHeight="1" x14ac:dyDescent="0.25">
      <c r="A52" s="234"/>
      <c r="B52" s="235"/>
      <c r="C52" s="266"/>
      <c r="D52" s="236"/>
      <c r="E52" s="195">
        <v>3</v>
      </c>
      <c r="F52" s="86" t="str">
        <f>IF(E52&gt;$R$57,,UPPER(VLOOKUP(E52,'F12 csapat ELO'!$A$7:$Q$134,2)))</f>
        <v>SVSE 1</v>
      </c>
      <c r="G52" s="196"/>
      <c r="H52" s="86"/>
      <c r="I52" s="85"/>
      <c r="J52" s="197" t="s">
        <v>8</v>
      </c>
      <c r="K52" s="194"/>
      <c r="L52" s="198"/>
      <c r="M52" s="194"/>
      <c r="N52" s="199"/>
      <c r="O52" s="200" t="s">
        <v>48</v>
      </c>
      <c r="P52" s="201"/>
      <c r="Q52" s="201"/>
      <c r="R52" s="202"/>
    </row>
    <row r="53" spans="1:18" s="18" customFormat="1" ht="9" customHeight="1" x14ac:dyDescent="0.25">
      <c r="A53" s="209"/>
      <c r="B53" s="127"/>
      <c r="C53" s="127"/>
      <c r="D53" s="210"/>
      <c r="E53" s="195">
        <v>4</v>
      </c>
      <c r="F53" s="86" t="str">
        <f>IF(E53&gt;$R$57,,UPPER(VLOOKUP(E53,'F12 csapat ELO'!$A$7:$Q$134,2)))</f>
        <v>VOLVEX TENISZ</v>
      </c>
      <c r="G53" s="196"/>
      <c r="H53" s="86"/>
      <c r="I53" s="85"/>
      <c r="J53" s="197" t="s">
        <v>9</v>
      </c>
      <c r="K53" s="194"/>
      <c r="L53" s="198"/>
      <c r="M53" s="194"/>
      <c r="N53" s="199"/>
      <c r="O53" s="194"/>
      <c r="P53" s="198"/>
      <c r="Q53" s="194"/>
      <c r="R53" s="199"/>
    </row>
    <row r="54" spans="1:18" s="18" customFormat="1" ht="9" customHeight="1" x14ac:dyDescent="0.25">
      <c r="A54" s="222"/>
      <c r="B54" s="237"/>
      <c r="C54" s="237"/>
      <c r="D54" s="267"/>
      <c r="E54" s="195"/>
      <c r="F54" s="86"/>
      <c r="G54" s="196"/>
      <c r="H54" s="86"/>
      <c r="I54" s="85"/>
      <c r="J54" s="197" t="s">
        <v>10</v>
      </c>
      <c r="K54" s="194"/>
      <c r="L54" s="198"/>
      <c r="M54" s="194"/>
      <c r="N54" s="199"/>
      <c r="O54" s="205"/>
      <c r="P54" s="204"/>
      <c r="Q54" s="205"/>
      <c r="R54" s="206"/>
    </row>
    <row r="55" spans="1:18" s="18" customFormat="1" ht="9" customHeight="1" x14ac:dyDescent="0.25">
      <c r="A55" s="223"/>
      <c r="B55" s="22"/>
      <c r="C55" s="127"/>
      <c r="D55" s="210"/>
      <c r="E55" s="195"/>
      <c r="F55" s="86"/>
      <c r="G55" s="196"/>
      <c r="H55" s="86"/>
      <c r="I55" s="85"/>
      <c r="J55" s="197" t="s">
        <v>11</v>
      </c>
      <c r="K55" s="194"/>
      <c r="L55" s="198"/>
      <c r="M55" s="194"/>
      <c r="N55" s="199"/>
      <c r="O55" s="200" t="s">
        <v>34</v>
      </c>
      <c r="P55" s="201"/>
      <c r="Q55" s="201"/>
      <c r="R55" s="202"/>
    </row>
    <row r="56" spans="1:18" s="18" customFormat="1" ht="9" customHeight="1" x14ac:dyDescent="0.25">
      <c r="A56" s="223"/>
      <c r="B56" s="22"/>
      <c r="C56" s="262"/>
      <c r="D56" s="232"/>
      <c r="E56" s="195"/>
      <c r="F56" s="86"/>
      <c r="G56" s="196"/>
      <c r="H56" s="86"/>
      <c r="I56" s="85"/>
      <c r="J56" s="197" t="s">
        <v>12</v>
      </c>
      <c r="K56" s="194"/>
      <c r="L56" s="198"/>
      <c r="M56" s="194"/>
      <c r="N56" s="199"/>
      <c r="O56" s="194"/>
      <c r="P56" s="198"/>
      <c r="Q56" s="194"/>
      <c r="R56" s="199"/>
    </row>
    <row r="57" spans="1:18" s="18" customFormat="1" ht="9" customHeight="1" x14ac:dyDescent="0.25">
      <c r="A57" s="224"/>
      <c r="B57" s="221"/>
      <c r="C57" s="263"/>
      <c r="D57" s="233"/>
      <c r="E57" s="211"/>
      <c r="F57" s="212"/>
      <c r="G57" s="213"/>
      <c r="H57" s="212"/>
      <c r="I57" s="214"/>
      <c r="J57" s="215" t="s">
        <v>13</v>
      </c>
      <c r="K57" s="205"/>
      <c r="L57" s="204"/>
      <c r="M57" s="205"/>
      <c r="N57" s="206"/>
      <c r="O57" s="205" t="str">
        <f>R4</f>
        <v>Rákóczi Andrea</v>
      </c>
      <c r="P57" s="204"/>
      <c r="Q57" s="205"/>
      <c r="R57" s="216">
        <f>MIN(4,'F12 csapat ELO'!Q5)</f>
        <v>4</v>
      </c>
    </row>
  </sheetData>
  <mergeCells count="1">
    <mergeCell ref="A4:C4"/>
  </mergeCells>
  <phoneticPr fontId="61" type="noConversion"/>
  <conditionalFormatting sqref="B39 B41 B43 B45 B47">
    <cfRule type="cellIs" dxfId="165" priority="10" stopIfTrue="1" operator="equal">
      <formula>"QA"</formula>
    </cfRule>
    <cfRule type="cellIs" dxfId="164" priority="11" stopIfTrue="1" operator="equal">
      <formula>"DA"</formula>
    </cfRule>
  </conditionalFormatting>
  <conditionalFormatting sqref="E7 E9 E11 E13 E15 E17 E19 E21 E23 E25 E27 E29 E31 E33 E35 E37">
    <cfRule type="expression" dxfId="163" priority="13" stopIfTrue="1">
      <formula>$E7&lt;5</formula>
    </cfRule>
  </conditionalFormatting>
  <conditionalFormatting sqref="E39 E41 E43 E45 E47">
    <cfRule type="expression" dxfId="162" priority="5" stopIfTrue="1">
      <formula>AND($E39&lt;9,$C39&gt;0)</formula>
    </cfRule>
  </conditionalFormatting>
  <conditionalFormatting sqref="F7 F9 F11 F13 F15 F17 F19 F21 F23 F25 F27 F29 F31 F33 F35 F37">
    <cfRule type="cellIs" dxfId="161" priority="14" stopIfTrue="1" operator="equal">
      <formula>"Bye"</formula>
    </cfRule>
  </conditionalFormatting>
  <conditionalFormatting sqref="F39 F41 F43 F45 F47">
    <cfRule type="cellIs" dxfId="160" priority="6" stopIfTrue="1" operator="equal">
      <formula>"Bye"</formula>
    </cfRule>
    <cfRule type="expression" dxfId="159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158" priority="1" stopIfTrue="1">
      <formula>AND($E7&lt;9,$C7&gt;0)</formula>
    </cfRule>
  </conditionalFormatting>
  <conditionalFormatting sqref="I8 K10 I12 M14 I16 K18 I20 O22 I24 K26 I28 M30 I32 K34 I36 M40 I42 K44 I46">
    <cfRule type="expression" dxfId="157" priority="2" stopIfTrue="1">
      <formula>AND($O$1="CU",I8="Umpire")</formula>
    </cfRule>
    <cfRule type="expression" dxfId="156" priority="3" stopIfTrue="1">
      <formula>AND($O$1="CU",I8&lt;&gt;"Umpire",J8&lt;&gt;"")</formula>
    </cfRule>
    <cfRule type="expression" dxfId="155" priority="4" stopIfTrue="1">
      <formula>AND($O$1="CU",I8&lt;&gt;"Umpire")</formula>
    </cfRule>
  </conditionalFormatting>
  <conditionalFormatting sqref="J8 L10 J12 N14 J16 L18 J20 P22 J24 L26 J28 N30 J32 L34 J36 R57">
    <cfRule type="expression" dxfId="154" priority="12" stopIfTrue="1">
      <formula>$O$1="CU"</formula>
    </cfRule>
  </conditionalFormatting>
  <conditionalFormatting sqref="K8 M10 K12 O14 K16 M18 K20 Q22 K24 M26 K28 O30 K32 M34 K36 O40 K42 M44 K46">
    <cfRule type="expression" dxfId="153" priority="8" stopIfTrue="1">
      <formula>J8="as"</formula>
    </cfRule>
    <cfRule type="expression" dxfId="152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D64664A7-9B8A-4FE3-8A3A-7972B441BC7B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2126-6BB9-4A18-9338-DA1BD32D57C7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S11" sqref="S11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40" customWidth="1"/>
    <col min="5" max="5" width="10.6640625" style="400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2" t="str">
        <f>Altalanos!$A$6</f>
        <v>Metalcom Vidék Bajnokság</v>
      </c>
      <c r="B1" s="87"/>
      <c r="C1" s="87"/>
      <c r="D1" s="238"/>
      <c r="E1" s="258" t="s">
        <v>52</v>
      </c>
      <c r="F1" s="106"/>
      <c r="G1" s="249"/>
      <c r="H1" s="88"/>
      <c r="I1" s="88"/>
      <c r="J1" s="250"/>
      <c r="K1" s="250"/>
      <c r="L1" s="250"/>
      <c r="M1" s="250"/>
      <c r="N1" s="250"/>
      <c r="O1" s="250"/>
      <c r="P1" s="250"/>
      <c r="Q1" s="251"/>
    </row>
    <row r="2" spans="1:17" ht="13.8" thickBot="1" x14ac:dyDescent="0.3">
      <c r="B2" s="89" t="s">
        <v>51</v>
      </c>
      <c r="C2" s="412" t="str">
        <f>Altalanos!$B$8</f>
        <v>F12 csapat vigasz</v>
      </c>
      <c r="D2" s="106"/>
      <c r="E2" s="258" t="s">
        <v>35</v>
      </c>
      <c r="F2" s="94"/>
      <c r="G2" s="94"/>
      <c r="H2" s="388"/>
      <c r="I2" s="38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82" t="s">
        <v>50</v>
      </c>
      <c r="B3" s="386"/>
      <c r="C3" s="386"/>
      <c r="D3" s="386"/>
      <c r="E3" s="386"/>
      <c r="F3" s="386"/>
      <c r="G3" s="386"/>
      <c r="H3" s="386"/>
      <c r="I3" s="387"/>
      <c r="J3" s="101"/>
      <c r="K3" s="107"/>
      <c r="L3" s="107"/>
      <c r="M3" s="107"/>
      <c r="N3" s="288" t="s">
        <v>34</v>
      </c>
      <c r="O3" s="102"/>
      <c r="P3" s="108"/>
      <c r="Q3" s="259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02" t="s">
        <v>31</v>
      </c>
      <c r="I4" s="392"/>
      <c r="J4" s="110"/>
      <c r="K4" s="111"/>
      <c r="L4" s="111"/>
      <c r="M4" s="111"/>
      <c r="N4" s="110"/>
      <c r="O4" s="260"/>
      <c r="P4" s="260"/>
      <c r="Q4" s="112"/>
    </row>
    <row r="5" spans="1:17" s="2" customFormat="1" ht="13.8" thickBot="1" x14ac:dyDescent="0.3">
      <c r="A5" s="252" t="str">
        <f>Altalanos!$A$10</f>
        <v>2024.06.22-07.02.</v>
      </c>
      <c r="B5" s="252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84" t="str">
        <f>Altalanos!$E$10</f>
        <v>Rákóczi Andrea</v>
      </c>
      <c r="I5" s="403"/>
      <c r="J5" s="113"/>
      <c r="K5" s="83"/>
      <c r="L5" s="83"/>
      <c r="M5" s="83"/>
      <c r="N5" s="113"/>
      <c r="O5" s="91"/>
      <c r="P5" s="91"/>
      <c r="Q5" s="406"/>
    </row>
    <row r="6" spans="1:17" ht="30" customHeight="1" thickBot="1" x14ac:dyDescent="0.3">
      <c r="A6" s="241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89" t="s">
        <v>38</v>
      </c>
      <c r="I6" s="390"/>
      <c r="J6" s="244" t="s">
        <v>17</v>
      </c>
      <c r="K6" s="105" t="s">
        <v>15</v>
      </c>
      <c r="L6" s="246" t="s">
        <v>1</v>
      </c>
      <c r="M6" s="217" t="s">
        <v>16</v>
      </c>
      <c r="N6" s="274" t="s">
        <v>49</v>
      </c>
      <c r="O6" s="256" t="s">
        <v>39</v>
      </c>
      <c r="P6" s="257" t="s">
        <v>2</v>
      </c>
      <c r="Q6" s="104" t="s">
        <v>40</v>
      </c>
    </row>
    <row r="7" spans="1:17" s="11" customFormat="1" ht="18.899999999999999" customHeight="1" x14ac:dyDescent="0.25">
      <c r="A7" s="248">
        <v>1</v>
      </c>
      <c r="B7" s="95" t="s">
        <v>100</v>
      </c>
      <c r="C7" s="95"/>
      <c r="D7" s="96"/>
      <c r="E7" s="261"/>
      <c r="F7" s="385"/>
      <c r="G7" s="282"/>
      <c r="H7" s="96"/>
      <c r="I7" s="96"/>
      <c r="J7" s="245"/>
      <c r="K7" s="243"/>
      <c r="L7" s="247"/>
      <c r="M7" s="243"/>
      <c r="N7" s="239"/>
      <c r="O7" s="96">
        <v>87</v>
      </c>
      <c r="P7" s="114"/>
      <c r="Q7" s="97"/>
    </row>
    <row r="8" spans="1:17" s="11" customFormat="1" ht="18.899999999999999" customHeight="1" x14ac:dyDescent="0.25">
      <c r="A8" s="248">
        <v>2</v>
      </c>
      <c r="B8" s="95" t="s">
        <v>103</v>
      </c>
      <c r="C8" s="95"/>
      <c r="D8" s="96"/>
      <c r="E8" s="261"/>
      <c r="F8" s="385"/>
      <c r="G8" s="282"/>
      <c r="H8" s="96"/>
      <c r="I8" s="96"/>
      <c r="J8" s="245"/>
      <c r="K8" s="243"/>
      <c r="L8" s="247"/>
      <c r="M8" s="243"/>
      <c r="N8" s="239"/>
      <c r="O8" s="96">
        <v>209</v>
      </c>
      <c r="P8" s="114"/>
      <c r="Q8" s="97"/>
    </row>
    <row r="9" spans="1:17" s="11" customFormat="1" ht="18.899999999999999" customHeight="1" x14ac:dyDescent="0.25">
      <c r="A9" s="248">
        <v>3</v>
      </c>
      <c r="B9" s="95" t="s">
        <v>105</v>
      </c>
      <c r="C9" s="95"/>
      <c r="D9" s="96"/>
      <c r="E9" s="261"/>
      <c r="F9" s="97"/>
      <c r="G9" s="97"/>
      <c r="H9" s="96"/>
      <c r="I9" s="96"/>
      <c r="J9" s="245"/>
      <c r="K9" s="243"/>
      <c r="L9" s="247"/>
      <c r="M9" s="281"/>
      <c r="N9" s="239"/>
      <c r="O9" s="96">
        <v>249</v>
      </c>
      <c r="P9" s="394"/>
      <c r="Q9" s="275"/>
    </row>
    <row r="10" spans="1:17" s="11" customFormat="1" ht="18.899999999999999" customHeight="1" x14ac:dyDescent="0.25">
      <c r="A10" s="248">
        <v>4</v>
      </c>
      <c r="B10" s="415" t="s">
        <v>106</v>
      </c>
      <c r="C10" s="95"/>
      <c r="D10" s="96"/>
      <c r="E10" s="261"/>
      <c r="F10" s="97"/>
      <c r="G10" s="97"/>
      <c r="H10" s="96"/>
      <c r="I10" s="96"/>
      <c r="J10" s="245"/>
      <c r="K10" s="243"/>
      <c r="L10" s="247"/>
      <c r="M10" s="281"/>
      <c r="N10" s="239"/>
      <c r="O10" s="96">
        <v>292</v>
      </c>
      <c r="P10" s="393"/>
      <c r="Q10" s="391"/>
    </row>
    <row r="11" spans="1:17" s="11" customFormat="1" ht="18.899999999999999" customHeight="1" x14ac:dyDescent="0.25">
      <c r="A11" s="248">
        <v>5</v>
      </c>
      <c r="B11" s="95"/>
      <c r="C11" s="95"/>
      <c r="D11" s="96"/>
      <c r="E11" s="261"/>
      <c r="F11" s="385"/>
      <c r="G11" s="282"/>
      <c r="H11" s="96"/>
      <c r="I11" s="96"/>
      <c r="J11" s="245"/>
      <c r="K11" s="243"/>
      <c r="L11" s="247"/>
      <c r="M11" s="243"/>
      <c r="N11" s="239"/>
      <c r="O11" s="96"/>
      <c r="P11" s="393"/>
      <c r="Q11" s="391"/>
    </row>
    <row r="12" spans="1:17" s="11" customFormat="1" ht="18.899999999999999" customHeight="1" x14ac:dyDescent="0.25">
      <c r="A12" s="248">
        <v>6</v>
      </c>
      <c r="B12" s="95"/>
      <c r="C12" s="95"/>
      <c r="D12" s="96"/>
      <c r="E12" s="261"/>
      <c r="F12" s="385"/>
      <c r="G12" s="282"/>
      <c r="H12" s="96"/>
      <c r="I12" s="96"/>
      <c r="J12" s="245"/>
      <c r="K12" s="243"/>
      <c r="L12" s="247"/>
      <c r="M12" s="243"/>
      <c r="N12" s="239"/>
      <c r="O12" s="96"/>
      <c r="P12" s="393"/>
      <c r="Q12" s="391"/>
    </row>
    <row r="13" spans="1:17" s="11" customFormat="1" ht="18.899999999999999" customHeight="1" x14ac:dyDescent="0.25">
      <c r="A13" s="248">
        <v>7</v>
      </c>
      <c r="B13" s="95"/>
      <c r="C13" s="95"/>
      <c r="D13" s="96"/>
      <c r="E13" s="261"/>
      <c r="F13" s="385"/>
      <c r="G13" s="282"/>
      <c r="H13" s="96"/>
      <c r="I13" s="96"/>
      <c r="J13" s="245"/>
      <c r="K13" s="243"/>
      <c r="L13" s="247"/>
      <c r="M13" s="243"/>
      <c r="N13" s="239"/>
      <c r="O13" s="96"/>
      <c r="P13" s="393"/>
      <c r="Q13" s="391"/>
    </row>
    <row r="14" spans="1:17" s="11" customFormat="1" ht="18.899999999999999" customHeight="1" x14ac:dyDescent="0.25">
      <c r="A14" s="248">
        <v>8</v>
      </c>
      <c r="B14" s="95"/>
      <c r="C14" s="95"/>
      <c r="D14" s="96"/>
      <c r="E14" s="261"/>
      <c r="F14" s="385"/>
      <c r="G14" s="282"/>
      <c r="H14" s="96"/>
      <c r="I14" s="96"/>
      <c r="J14" s="245"/>
      <c r="K14" s="243"/>
      <c r="L14" s="247"/>
      <c r="M14" s="243"/>
      <c r="N14" s="239"/>
      <c r="O14" s="96"/>
      <c r="P14" s="393"/>
      <c r="Q14" s="391"/>
    </row>
    <row r="15" spans="1:17" s="11" customFormat="1" ht="18.899999999999999" customHeight="1" x14ac:dyDescent="0.25">
      <c r="A15" s="248">
        <v>9</v>
      </c>
      <c r="B15" s="95"/>
      <c r="C15" s="95"/>
      <c r="D15" s="96"/>
      <c r="E15" s="261"/>
      <c r="F15" s="97"/>
      <c r="G15" s="97"/>
      <c r="H15" s="96"/>
      <c r="I15" s="96"/>
      <c r="J15" s="245"/>
      <c r="K15" s="243"/>
      <c r="L15" s="247"/>
      <c r="M15" s="281"/>
      <c r="N15" s="239"/>
      <c r="O15" s="96"/>
      <c r="P15" s="97"/>
      <c r="Q15" s="97"/>
    </row>
    <row r="16" spans="1:17" s="11" customFormat="1" ht="18.899999999999999" customHeight="1" x14ac:dyDescent="0.25">
      <c r="A16" s="248">
        <v>10</v>
      </c>
      <c r="B16" s="409"/>
      <c r="C16" s="95"/>
      <c r="D16" s="96"/>
      <c r="E16" s="261"/>
      <c r="F16" s="97"/>
      <c r="G16" s="97"/>
      <c r="H16" s="96"/>
      <c r="I16" s="96"/>
      <c r="J16" s="245"/>
      <c r="K16" s="243"/>
      <c r="L16" s="247"/>
      <c r="M16" s="281"/>
      <c r="N16" s="239"/>
      <c r="O16" s="96"/>
      <c r="P16" s="114"/>
      <c r="Q16" s="97"/>
    </row>
    <row r="17" spans="1:17" s="11" customFormat="1" ht="18.899999999999999" customHeight="1" x14ac:dyDescent="0.25">
      <c r="A17" s="248">
        <v>11</v>
      </c>
      <c r="B17" s="95"/>
      <c r="C17" s="95"/>
      <c r="D17" s="96"/>
      <c r="E17" s="261"/>
      <c r="F17" s="97"/>
      <c r="G17" s="97"/>
      <c r="H17" s="96"/>
      <c r="I17" s="96"/>
      <c r="J17" s="245"/>
      <c r="K17" s="243"/>
      <c r="L17" s="247"/>
      <c r="M17" s="281"/>
      <c r="N17" s="239"/>
      <c r="O17" s="96"/>
      <c r="P17" s="114"/>
      <c r="Q17" s="97"/>
    </row>
    <row r="18" spans="1:17" s="11" customFormat="1" ht="18.899999999999999" customHeight="1" x14ac:dyDescent="0.25">
      <c r="A18" s="248">
        <v>12</v>
      </c>
      <c r="B18" s="95"/>
      <c r="C18" s="95"/>
      <c r="D18" s="96"/>
      <c r="E18" s="261"/>
      <c r="F18" s="97"/>
      <c r="G18" s="97"/>
      <c r="H18" s="96"/>
      <c r="I18" s="96"/>
      <c r="J18" s="245"/>
      <c r="K18" s="243"/>
      <c r="L18" s="247"/>
      <c r="M18" s="281"/>
      <c r="N18" s="239"/>
      <c r="O18" s="96"/>
      <c r="P18" s="114"/>
      <c r="Q18" s="97"/>
    </row>
    <row r="19" spans="1:17" s="11" customFormat="1" ht="18.899999999999999" customHeight="1" x14ac:dyDescent="0.25">
      <c r="A19" s="248">
        <v>13</v>
      </c>
      <c r="B19" s="95"/>
      <c r="C19" s="95"/>
      <c r="D19" s="96"/>
      <c r="E19" s="261"/>
      <c r="F19" s="97"/>
      <c r="G19" s="97"/>
      <c r="H19" s="96"/>
      <c r="I19" s="96"/>
      <c r="J19" s="245"/>
      <c r="K19" s="243"/>
      <c r="L19" s="247"/>
      <c r="M19" s="281"/>
      <c r="N19" s="239"/>
      <c r="O19" s="96"/>
      <c r="P19" s="114"/>
      <c r="Q19" s="97"/>
    </row>
    <row r="20" spans="1:17" s="11" customFormat="1" ht="18.899999999999999" customHeight="1" x14ac:dyDescent="0.25">
      <c r="A20" s="248">
        <v>14</v>
      </c>
      <c r="B20" s="95"/>
      <c r="C20" s="95"/>
      <c r="D20" s="96"/>
      <c r="E20" s="261"/>
      <c r="F20" s="97"/>
      <c r="G20" s="97"/>
      <c r="H20" s="96"/>
      <c r="I20" s="96"/>
      <c r="J20" s="245"/>
      <c r="K20" s="243"/>
      <c r="L20" s="247"/>
      <c r="M20" s="281"/>
      <c r="N20" s="239"/>
      <c r="O20" s="96"/>
      <c r="P20" s="114"/>
      <c r="Q20" s="97"/>
    </row>
    <row r="21" spans="1:17" s="11" customFormat="1" ht="18.899999999999999" customHeight="1" x14ac:dyDescent="0.25">
      <c r="A21" s="248">
        <v>15</v>
      </c>
      <c r="B21" s="95"/>
      <c r="C21" s="95"/>
      <c r="D21" s="96"/>
      <c r="E21" s="261"/>
      <c r="F21" s="97"/>
      <c r="G21" s="97"/>
      <c r="H21" s="96"/>
      <c r="I21" s="96"/>
      <c r="J21" s="245"/>
      <c r="K21" s="243"/>
      <c r="L21" s="247"/>
      <c r="M21" s="281"/>
      <c r="N21" s="239"/>
      <c r="O21" s="96"/>
      <c r="P21" s="114"/>
      <c r="Q21" s="97"/>
    </row>
    <row r="22" spans="1:17" s="11" customFormat="1" ht="18.899999999999999" customHeight="1" x14ac:dyDescent="0.25">
      <c r="A22" s="248">
        <v>16</v>
      </c>
      <c r="B22" s="95"/>
      <c r="C22" s="95"/>
      <c r="D22" s="96"/>
      <c r="E22" s="261"/>
      <c r="F22" s="97"/>
      <c r="G22" s="97"/>
      <c r="H22" s="96"/>
      <c r="I22" s="96"/>
      <c r="J22" s="245"/>
      <c r="K22" s="243"/>
      <c r="L22" s="247"/>
      <c r="M22" s="281"/>
      <c r="N22" s="239"/>
      <c r="O22" s="96"/>
      <c r="P22" s="114"/>
      <c r="Q22" s="97"/>
    </row>
    <row r="23" spans="1:17" s="11" customFormat="1" ht="18.899999999999999" customHeight="1" x14ac:dyDescent="0.25">
      <c r="A23" s="248">
        <v>17</v>
      </c>
      <c r="B23" s="95"/>
      <c r="C23" s="95"/>
      <c r="D23" s="96"/>
      <c r="E23" s="261"/>
      <c r="F23" s="97"/>
      <c r="G23" s="97"/>
      <c r="H23" s="96"/>
      <c r="I23" s="96"/>
      <c r="J23" s="245"/>
      <c r="K23" s="243"/>
      <c r="L23" s="247"/>
      <c r="M23" s="281"/>
      <c r="N23" s="239"/>
      <c r="O23" s="96"/>
      <c r="P23" s="114"/>
      <c r="Q23" s="97"/>
    </row>
    <row r="24" spans="1:17" s="11" customFormat="1" ht="18.899999999999999" customHeight="1" x14ac:dyDescent="0.25">
      <c r="A24" s="248">
        <v>18</v>
      </c>
      <c r="B24" s="95"/>
      <c r="C24" s="95"/>
      <c r="D24" s="96"/>
      <c r="E24" s="261"/>
      <c r="F24" s="97"/>
      <c r="G24" s="97"/>
      <c r="H24" s="96"/>
      <c r="I24" s="96"/>
      <c r="J24" s="245"/>
      <c r="K24" s="243"/>
      <c r="L24" s="247"/>
      <c r="M24" s="281"/>
      <c r="N24" s="239"/>
      <c r="O24" s="96"/>
      <c r="P24" s="114"/>
      <c r="Q24" s="97"/>
    </row>
    <row r="25" spans="1:17" s="11" customFormat="1" ht="18.899999999999999" customHeight="1" x14ac:dyDescent="0.25">
      <c r="A25" s="248">
        <v>19</v>
      </c>
      <c r="B25" s="95"/>
      <c r="C25" s="95"/>
      <c r="D25" s="96"/>
      <c r="E25" s="261"/>
      <c r="F25" s="97"/>
      <c r="G25" s="97"/>
      <c r="H25" s="96"/>
      <c r="I25" s="96"/>
      <c r="J25" s="245"/>
      <c r="K25" s="243"/>
      <c r="L25" s="247"/>
      <c r="M25" s="281"/>
      <c r="N25" s="239"/>
      <c r="O25" s="96"/>
      <c r="P25" s="114"/>
      <c r="Q25" s="97"/>
    </row>
    <row r="26" spans="1:17" s="11" customFormat="1" ht="18.899999999999999" customHeight="1" x14ac:dyDescent="0.25">
      <c r="A26" s="248">
        <v>20</v>
      </c>
      <c r="B26" s="95"/>
      <c r="C26" s="95"/>
      <c r="D26" s="96"/>
      <c r="E26" s="261"/>
      <c r="F26" s="97"/>
      <c r="G26" s="97"/>
      <c r="H26" s="96"/>
      <c r="I26" s="96"/>
      <c r="J26" s="245"/>
      <c r="K26" s="243"/>
      <c r="L26" s="247"/>
      <c r="M26" s="281"/>
      <c r="N26" s="239"/>
      <c r="O26" s="96"/>
      <c r="P26" s="114"/>
      <c r="Q26" s="97"/>
    </row>
    <row r="27" spans="1:17" s="11" customFormat="1" ht="18.899999999999999" customHeight="1" x14ac:dyDescent="0.25">
      <c r="A27" s="248">
        <v>21</v>
      </c>
      <c r="B27" s="95"/>
      <c r="C27" s="95"/>
      <c r="D27" s="96"/>
      <c r="E27" s="261"/>
      <c r="F27" s="97"/>
      <c r="G27" s="97"/>
      <c r="H27" s="96"/>
      <c r="I27" s="96"/>
      <c r="J27" s="245"/>
      <c r="K27" s="243"/>
      <c r="L27" s="247"/>
      <c r="M27" s="281"/>
      <c r="N27" s="239"/>
      <c r="O27" s="96"/>
      <c r="P27" s="114"/>
      <c r="Q27" s="97"/>
    </row>
    <row r="28" spans="1:17" s="11" customFormat="1" ht="18.899999999999999" customHeight="1" x14ac:dyDescent="0.25">
      <c r="A28" s="248">
        <v>22</v>
      </c>
      <c r="B28" s="95"/>
      <c r="C28" s="95"/>
      <c r="D28" s="96"/>
      <c r="E28" s="410"/>
      <c r="F28" s="404"/>
      <c r="G28" s="275"/>
      <c r="H28" s="96"/>
      <c r="I28" s="96"/>
      <c r="J28" s="245"/>
      <c r="K28" s="243"/>
      <c r="L28" s="247"/>
      <c r="M28" s="281"/>
      <c r="N28" s="239"/>
      <c r="O28" s="96"/>
      <c r="P28" s="114"/>
      <c r="Q28" s="97"/>
    </row>
    <row r="29" spans="1:17" s="11" customFormat="1" ht="18.899999999999999" customHeight="1" x14ac:dyDescent="0.25">
      <c r="A29" s="248">
        <v>23</v>
      </c>
      <c r="B29" s="95"/>
      <c r="C29" s="95"/>
      <c r="D29" s="96"/>
      <c r="E29" s="411"/>
      <c r="F29" s="97"/>
      <c r="G29" s="97"/>
      <c r="H29" s="96"/>
      <c r="I29" s="96"/>
      <c r="J29" s="245"/>
      <c r="K29" s="243"/>
      <c r="L29" s="247"/>
      <c r="M29" s="281"/>
      <c r="N29" s="239"/>
      <c r="O29" s="96"/>
      <c r="P29" s="114"/>
      <c r="Q29" s="97"/>
    </row>
    <row r="30" spans="1:17" s="11" customFormat="1" ht="18.899999999999999" customHeight="1" x14ac:dyDescent="0.25">
      <c r="A30" s="248">
        <v>24</v>
      </c>
      <c r="B30" s="95"/>
      <c r="C30" s="95"/>
      <c r="D30" s="96"/>
      <c r="E30" s="261"/>
      <c r="F30" s="97"/>
      <c r="G30" s="97"/>
      <c r="H30" s="96"/>
      <c r="I30" s="96"/>
      <c r="J30" s="245"/>
      <c r="K30" s="243"/>
      <c r="L30" s="247"/>
      <c r="M30" s="281"/>
      <c r="N30" s="239"/>
      <c r="O30" s="96"/>
      <c r="P30" s="114"/>
      <c r="Q30" s="97"/>
    </row>
    <row r="31" spans="1:17" s="11" customFormat="1" ht="18.899999999999999" customHeight="1" x14ac:dyDescent="0.25">
      <c r="A31" s="248">
        <v>25</v>
      </c>
      <c r="B31" s="95"/>
      <c r="C31" s="95"/>
      <c r="D31" s="96"/>
      <c r="E31" s="261"/>
      <c r="F31" s="97"/>
      <c r="G31" s="97"/>
      <c r="H31" s="96"/>
      <c r="I31" s="96"/>
      <c r="J31" s="245"/>
      <c r="K31" s="243"/>
      <c r="L31" s="247"/>
      <c r="M31" s="281"/>
      <c r="N31" s="239"/>
      <c r="O31" s="96"/>
      <c r="P31" s="114"/>
      <c r="Q31" s="97"/>
    </row>
    <row r="32" spans="1:17" s="11" customFormat="1" ht="18.899999999999999" customHeight="1" x14ac:dyDescent="0.25">
      <c r="A32" s="248">
        <v>26</v>
      </c>
      <c r="B32" s="95"/>
      <c r="C32" s="95"/>
      <c r="D32" s="96"/>
      <c r="E32" s="401"/>
      <c r="F32" s="97"/>
      <c r="G32" s="97"/>
      <c r="H32" s="96"/>
      <c r="I32" s="96"/>
      <c r="J32" s="245"/>
      <c r="K32" s="243"/>
      <c r="L32" s="247"/>
      <c r="M32" s="281"/>
      <c r="N32" s="239"/>
      <c r="O32" s="96"/>
      <c r="P32" s="114"/>
      <c r="Q32" s="97"/>
    </row>
    <row r="33" spans="1:17" s="11" customFormat="1" ht="18.899999999999999" customHeight="1" x14ac:dyDescent="0.25">
      <c r="A33" s="248">
        <v>27</v>
      </c>
      <c r="B33" s="95"/>
      <c r="C33" s="95"/>
      <c r="D33" s="96"/>
      <c r="E33" s="261"/>
      <c r="F33" s="97"/>
      <c r="G33" s="97"/>
      <c r="H33" s="96"/>
      <c r="I33" s="96"/>
      <c r="J33" s="245"/>
      <c r="K33" s="243"/>
      <c r="L33" s="247"/>
      <c r="M33" s="281"/>
      <c r="N33" s="239"/>
      <c r="O33" s="96"/>
      <c r="P33" s="114"/>
      <c r="Q33" s="97"/>
    </row>
    <row r="34" spans="1:17" s="11" customFormat="1" ht="18.899999999999999" customHeight="1" x14ac:dyDescent="0.25">
      <c r="A34" s="248">
        <v>28</v>
      </c>
      <c r="B34" s="95"/>
      <c r="C34" s="95"/>
      <c r="D34" s="96"/>
      <c r="E34" s="261"/>
      <c r="F34" s="97"/>
      <c r="G34" s="97"/>
      <c r="H34" s="96"/>
      <c r="I34" s="96"/>
      <c r="J34" s="245"/>
      <c r="K34" s="243"/>
      <c r="L34" s="247"/>
      <c r="M34" s="281"/>
      <c r="N34" s="239"/>
      <c r="O34" s="96"/>
      <c r="P34" s="114"/>
      <c r="Q34" s="97"/>
    </row>
    <row r="35" spans="1:17" s="11" customFormat="1" ht="18.899999999999999" customHeight="1" x14ac:dyDescent="0.25">
      <c r="A35" s="248">
        <v>29</v>
      </c>
      <c r="B35" s="95"/>
      <c r="C35" s="95"/>
      <c r="D35" s="96"/>
      <c r="E35" s="261"/>
      <c r="F35" s="97"/>
      <c r="G35" s="97"/>
      <c r="H35" s="96"/>
      <c r="I35" s="96"/>
      <c r="J35" s="245"/>
      <c r="K35" s="243"/>
      <c r="L35" s="247"/>
      <c r="M35" s="281"/>
      <c r="N35" s="239"/>
      <c r="O35" s="96"/>
      <c r="P35" s="114"/>
      <c r="Q35" s="97"/>
    </row>
    <row r="36" spans="1:17" s="11" customFormat="1" ht="18.899999999999999" customHeight="1" x14ac:dyDescent="0.25">
      <c r="A36" s="248">
        <v>30</v>
      </c>
      <c r="B36" s="95"/>
      <c r="C36" s="95"/>
      <c r="D36" s="96"/>
      <c r="E36" s="261"/>
      <c r="F36" s="97"/>
      <c r="G36" s="97"/>
      <c r="H36" s="96"/>
      <c r="I36" s="96"/>
      <c r="J36" s="245"/>
      <c r="K36" s="243"/>
      <c r="L36" s="247"/>
      <c r="M36" s="281"/>
      <c r="N36" s="239"/>
      <c r="O36" s="96"/>
      <c r="P36" s="114"/>
      <c r="Q36" s="97"/>
    </row>
    <row r="37" spans="1:17" s="11" customFormat="1" ht="18.899999999999999" customHeight="1" x14ac:dyDescent="0.25">
      <c r="A37" s="248">
        <v>31</v>
      </c>
      <c r="B37" s="95"/>
      <c r="C37" s="95"/>
      <c r="D37" s="96"/>
      <c r="E37" s="261"/>
      <c r="F37" s="97"/>
      <c r="G37" s="97"/>
      <c r="H37" s="96"/>
      <c r="I37" s="96"/>
      <c r="J37" s="245"/>
      <c r="K37" s="243"/>
      <c r="L37" s="247"/>
      <c r="M37" s="281"/>
      <c r="N37" s="239"/>
      <c r="O37" s="96"/>
      <c r="P37" s="114"/>
      <c r="Q37" s="97"/>
    </row>
    <row r="38" spans="1:17" s="11" customFormat="1" ht="18.899999999999999" customHeight="1" x14ac:dyDescent="0.25">
      <c r="A38" s="248">
        <v>32</v>
      </c>
      <c r="B38" s="95"/>
      <c r="C38" s="95"/>
      <c r="D38" s="96"/>
      <c r="E38" s="261"/>
      <c r="F38" s="97"/>
      <c r="G38" s="97"/>
      <c r="H38" s="385"/>
      <c r="I38" s="282"/>
      <c r="J38" s="245"/>
      <c r="K38" s="243"/>
      <c r="L38" s="247"/>
      <c r="M38" s="281"/>
      <c r="N38" s="239"/>
      <c r="O38" s="97"/>
      <c r="P38" s="114"/>
      <c r="Q38" s="97"/>
    </row>
    <row r="39" spans="1:17" s="11" customFormat="1" ht="18.899999999999999" customHeight="1" x14ac:dyDescent="0.25">
      <c r="A39" s="248">
        <v>33</v>
      </c>
      <c r="B39" s="95"/>
      <c r="C39" s="95"/>
      <c r="D39" s="96"/>
      <c r="E39" s="261"/>
      <c r="F39" s="97"/>
      <c r="G39" s="97"/>
      <c r="H39" s="385"/>
      <c r="I39" s="282"/>
      <c r="J39" s="245"/>
      <c r="K39" s="243"/>
      <c r="L39" s="247"/>
      <c r="M39" s="281"/>
      <c r="N39" s="275"/>
      <c r="O39" s="97"/>
      <c r="P39" s="114"/>
      <c r="Q39" s="97"/>
    </row>
    <row r="40" spans="1:17" s="11" customFormat="1" ht="18.899999999999999" customHeight="1" x14ac:dyDescent="0.25">
      <c r="A40" s="248">
        <v>34</v>
      </c>
      <c r="B40" s="95"/>
      <c r="C40" s="95"/>
      <c r="D40" s="96"/>
      <c r="E40" s="261"/>
      <c r="F40" s="97"/>
      <c r="G40" s="97"/>
      <c r="H40" s="385"/>
      <c r="I40" s="282"/>
      <c r="J40" s="245" t="e">
        <f>IF(AND(Q40="",#REF!&gt;0,#REF!&lt;5),K40,)</f>
        <v>#REF!</v>
      </c>
      <c r="K40" s="243" t="str">
        <f>IF(D40="","ZZZ9",IF(AND(#REF!&gt;0,#REF!&lt;5),D40&amp;#REF!,D40&amp;"9"))</f>
        <v>ZZZ9</v>
      </c>
      <c r="L40" s="247">
        <f t="shared" ref="L40:L103" si="0">IF(Q40="",999,Q40)</f>
        <v>999</v>
      </c>
      <c r="M40" s="281">
        <f t="shared" ref="M40:M103" si="1">IF(P40=999,999,1)</f>
        <v>999</v>
      </c>
      <c r="N40" s="275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8">
        <v>35</v>
      </c>
      <c r="B41" s="95"/>
      <c r="C41" s="95"/>
      <c r="D41" s="96"/>
      <c r="E41" s="261"/>
      <c r="F41" s="97"/>
      <c r="G41" s="97"/>
      <c r="H41" s="385"/>
      <c r="I41" s="282"/>
      <c r="J41" s="245" t="e">
        <f>IF(AND(Q41="",#REF!&gt;0,#REF!&lt;5),K41,)</f>
        <v>#REF!</v>
      </c>
      <c r="K41" s="243" t="str">
        <f>IF(D41="","ZZZ9",IF(AND(#REF!&gt;0,#REF!&lt;5),D41&amp;#REF!,D41&amp;"9"))</f>
        <v>ZZZ9</v>
      </c>
      <c r="L41" s="247">
        <f t="shared" si="0"/>
        <v>999</v>
      </c>
      <c r="M41" s="281">
        <f t="shared" si="1"/>
        <v>999</v>
      </c>
      <c r="N41" s="275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8">
        <v>36</v>
      </c>
      <c r="B42" s="95"/>
      <c r="C42" s="95"/>
      <c r="D42" s="96"/>
      <c r="E42" s="261"/>
      <c r="F42" s="97"/>
      <c r="G42" s="97"/>
      <c r="H42" s="385"/>
      <c r="I42" s="282"/>
      <c r="J42" s="245" t="e">
        <f>IF(AND(Q42="",#REF!&gt;0,#REF!&lt;5),K42,)</f>
        <v>#REF!</v>
      </c>
      <c r="K42" s="243" t="str">
        <f>IF(D42="","ZZZ9",IF(AND(#REF!&gt;0,#REF!&lt;5),D42&amp;#REF!,D42&amp;"9"))</f>
        <v>ZZZ9</v>
      </c>
      <c r="L42" s="247">
        <f t="shared" si="0"/>
        <v>999</v>
      </c>
      <c r="M42" s="281">
        <f t="shared" si="1"/>
        <v>999</v>
      </c>
      <c r="N42" s="275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8">
        <v>37</v>
      </c>
      <c r="B43" s="95"/>
      <c r="C43" s="95"/>
      <c r="D43" s="96"/>
      <c r="E43" s="261"/>
      <c r="F43" s="97"/>
      <c r="G43" s="97"/>
      <c r="H43" s="385"/>
      <c r="I43" s="282"/>
      <c r="J43" s="245" t="e">
        <f>IF(AND(Q43="",#REF!&gt;0,#REF!&lt;5),K43,)</f>
        <v>#REF!</v>
      </c>
      <c r="K43" s="243" t="str">
        <f>IF(D43="","ZZZ9",IF(AND(#REF!&gt;0,#REF!&lt;5),D43&amp;#REF!,D43&amp;"9"))</f>
        <v>ZZZ9</v>
      </c>
      <c r="L43" s="247">
        <f t="shared" si="0"/>
        <v>999</v>
      </c>
      <c r="M43" s="281">
        <f t="shared" si="1"/>
        <v>999</v>
      </c>
      <c r="N43" s="275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8">
        <v>38</v>
      </c>
      <c r="B44" s="95"/>
      <c r="C44" s="95"/>
      <c r="D44" s="96"/>
      <c r="E44" s="261"/>
      <c r="F44" s="97"/>
      <c r="G44" s="97"/>
      <c r="H44" s="385"/>
      <c r="I44" s="282"/>
      <c r="J44" s="245" t="e">
        <f>IF(AND(Q44="",#REF!&gt;0,#REF!&lt;5),K44,)</f>
        <v>#REF!</v>
      </c>
      <c r="K44" s="243" t="str">
        <f>IF(D44="","ZZZ9",IF(AND(#REF!&gt;0,#REF!&lt;5),D44&amp;#REF!,D44&amp;"9"))</f>
        <v>ZZZ9</v>
      </c>
      <c r="L44" s="247">
        <f t="shared" si="0"/>
        <v>999</v>
      </c>
      <c r="M44" s="281">
        <f t="shared" si="1"/>
        <v>999</v>
      </c>
      <c r="N44" s="275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8">
        <v>39</v>
      </c>
      <c r="B45" s="95"/>
      <c r="C45" s="95"/>
      <c r="D45" s="96"/>
      <c r="E45" s="261"/>
      <c r="F45" s="97"/>
      <c r="G45" s="97"/>
      <c r="H45" s="385"/>
      <c r="I45" s="282"/>
      <c r="J45" s="245" t="e">
        <f>IF(AND(Q45="",#REF!&gt;0,#REF!&lt;5),K45,)</f>
        <v>#REF!</v>
      </c>
      <c r="K45" s="243" t="str">
        <f>IF(D45="","ZZZ9",IF(AND(#REF!&gt;0,#REF!&lt;5),D45&amp;#REF!,D45&amp;"9"))</f>
        <v>ZZZ9</v>
      </c>
      <c r="L45" s="247">
        <f t="shared" si="0"/>
        <v>999</v>
      </c>
      <c r="M45" s="281">
        <f t="shared" si="1"/>
        <v>999</v>
      </c>
      <c r="N45" s="275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8">
        <v>40</v>
      </c>
      <c r="B46" s="95"/>
      <c r="C46" s="95"/>
      <c r="D46" s="96"/>
      <c r="E46" s="261"/>
      <c r="F46" s="97"/>
      <c r="G46" s="97"/>
      <c r="H46" s="385"/>
      <c r="I46" s="282"/>
      <c r="J46" s="245" t="e">
        <f>IF(AND(Q46="",#REF!&gt;0,#REF!&lt;5),K46,)</f>
        <v>#REF!</v>
      </c>
      <c r="K46" s="243" t="str">
        <f>IF(D46="","ZZZ9",IF(AND(#REF!&gt;0,#REF!&lt;5),D46&amp;#REF!,D46&amp;"9"))</f>
        <v>ZZZ9</v>
      </c>
      <c r="L46" s="247">
        <f t="shared" si="0"/>
        <v>999</v>
      </c>
      <c r="M46" s="281">
        <f t="shared" si="1"/>
        <v>999</v>
      </c>
      <c r="N46" s="275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8">
        <v>41</v>
      </c>
      <c r="B47" s="95"/>
      <c r="C47" s="95"/>
      <c r="D47" s="96"/>
      <c r="E47" s="261"/>
      <c r="F47" s="97"/>
      <c r="G47" s="97"/>
      <c r="H47" s="385"/>
      <c r="I47" s="282"/>
      <c r="J47" s="245" t="e">
        <f>IF(AND(Q47="",#REF!&gt;0,#REF!&lt;5),K47,)</f>
        <v>#REF!</v>
      </c>
      <c r="K47" s="243" t="str">
        <f>IF(D47="","ZZZ9",IF(AND(#REF!&gt;0,#REF!&lt;5),D47&amp;#REF!,D47&amp;"9"))</f>
        <v>ZZZ9</v>
      </c>
      <c r="L47" s="247">
        <f t="shared" si="0"/>
        <v>999</v>
      </c>
      <c r="M47" s="281">
        <f t="shared" si="1"/>
        <v>999</v>
      </c>
      <c r="N47" s="275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8">
        <v>42</v>
      </c>
      <c r="B48" s="95"/>
      <c r="C48" s="95"/>
      <c r="D48" s="96"/>
      <c r="E48" s="261"/>
      <c r="F48" s="97"/>
      <c r="G48" s="97"/>
      <c r="H48" s="385"/>
      <c r="I48" s="282"/>
      <c r="J48" s="245" t="e">
        <f>IF(AND(Q48="",#REF!&gt;0,#REF!&lt;5),K48,)</f>
        <v>#REF!</v>
      </c>
      <c r="K48" s="243" t="str">
        <f>IF(D48="","ZZZ9",IF(AND(#REF!&gt;0,#REF!&lt;5),D48&amp;#REF!,D48&amp;"9"))</f>
        <v>ZZZ9</v>
      </c>
      <c r="L48" s="247">
        <f t="shared" si="0"/>
        <v>999</v>
      </c>
      <c r="M48" s="281">
        <f t="shared" si="1"/>
        <v>999</v>
      </c>
      <c r="N48" s="275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8">
        <v>43</v>
      </c>
      <c r="B49" s="95"/>
      <c r="C49" s="95"/>
      <c r="D49" s="96"/>
      <c r="E49" s="261"/>
      <c r="F49" s="97"/>
      <c r="G49" s="97"/>
      <c r="H49" s="385"/>
      <c r="I49" s="282"/>
      <c r="J49" s="245" t="e">
        <f>IF(AND(Q49="",#REF!&gt;0,#REF!&lt;5),K49,)</f>
        <v>#REF!</v>
      </c>
      <c r="K49" s="243" t="str">
        <f>IF(D49="","ZZZ9",IF(AND(#REF!&gt;0,#REF!&lt;5),D49&amp;#REF!,D49&amp;"9"))</f>
        <v>ZZZ9</v>
      </c>
      <c r="L49" s="247">
        <f t="shared" si="0"/>
        <v>999</v>
      </c>
      <c r="M49" s="281">
        <f t="shared" si="1"/>
        <v>999</v>
      </c>
      <c r="N49" s="275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8">
        <v>44</v>
      </c>
      <c r="B50" s="95"/>
      <c r="C50" s="95"/>
      <c r="D50" s="96"/>
      <c r="E50" s="261"/>
      <c r="F50" s="97"/>
      <c r="G50" s="97"/>
      <c r="H50" s="385"/>
      <c r="I50" s="282"/>
      <c r="J50" s="245" t="e">
        <f>IF(AND(Q50="",#REF!&gt;0,#REF!&lt;5),K50,)</f>
        <v>#REF!</v>
      </c>
      <c r="K50" s="243" t="str">
        <f>IF(D50="","ZZZ9",IF(AND(#REF!&gt;0,#REF!&lt;5),D50&amp;#REF!,D50&amp;"9"))</f>
        <v>ZZZ9</v>
      </c>
      <c r="L50" s="247">
        <f t="shared" si="0"/>
        <v>999</v>
      </c>
      <c r="M50" s="281">
        <f t="shared" si="1"/>
        <v>999</v>
      </c>
      <c r="N50" s="275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8">
        <v>45</v>
      </c>
      <c r="B51" s="95"/>
      <c r="C51" s="95"/>
      <c r="D51" s="96"/>
      <c r="E51" s="261"/>
      <c r="F51" s="97"/>
      <c r="G51" s="97"/>
      <c r="H51" s="385"/>
      <c r="I51" s="282"/>
      <c r="J51" s="245" t="e">
        <f>IF(AND(Q51="",#REF!&gt;0,#REF!&lt;5),K51,)</f>
        <v>#REF!</v>
      </c>
      <c r="K51" s="243" t="str">
        <f>IF(D51="","ZZZ9",IF(AND(#REF!&gt;0,#REF!&lt;5),D51&amp;#REF!,D51&amp;"9"))</f>
        <v>ZZZ9</v>
      </c>
      <c r="L51" s="247">
        <f t="shared" si="0"/>
        <v>999</v>
      </c>
      <c r="M51" s="281">
        <f t="shared" si="1"/>
        <v>999</v>
      </c>
      <c r="N51" s="275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8">
        <v>46</v>
      </c>
      <c r="B52" s="95"/>
      <c r="C52" s="95"/>
      <c r="D52" s="96"/>
      <c r="E52" s="261"/>
      <c r="F52" s="97"/>
      <c r="G52" s="97"/>
      <c r="H52" s="385"/>
      <c r="I52" s="282"/>
      <c r="J52" s="245" t="e">
        <f>IF(AND(Q52="",#REF!&gt;0,#REF!&lt;5),K52,)</f>
        <v>#REF!</v>
      </c>
      <c r="K52" s="243" t="str">
        <f>IF(D52="","ZZZ9",IF(AND(#REF!&gt;0,#REF!&lt;5),D52&amp;#REF!,D52&amp;"9"))</f>
        <v>ZZZ9</v>
      </c>
      <c r="L52" s="247">
        <f t="shared" si="0"/>
        <v>999</v>
      </c>
      <c r="M52" s="281">
        <f t="shared" si="1"/>
        <v>999</v>
      </c>
      <c r="N52" s="275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8">
        <v>47</v>
      </c>
      <c r="B53" s="95"/>
      <c r="C53" s="95"/>
      <c r="D53" s="96"/>
      <c r="E53" s="261"/>
      <c r="F53" s="97"/>
      <c r="G53" s="97"/>
      <c r="H53" s="385"/>
      <c r="I53" s="282"/>
      <c r="J53" s="245" t="e">
        <f>IF(AND(Q53="",#REF!&gt;0,#REF!&lt;5),K53,)</f>
        <v>#REF!</v>
      </c>
      <c r="K53" s="243" t="str">
        <f>IF(D53="","ZZZ9",IF(AND(#REF!&gt;0,#REF!&lt;5),D53&amp;#REF!,D53&amp;"9"))</f>
        <v>ZZZ9</v>
      </c>
      <c r="L53" s="247">
        <f t="shared" si="0"/>
        <v>999</v>
      </c>
      <c r="M53" s="281">
        <f t="shared" si="1"/>
        <v>999</v>
      </c>
      <c r="N53" s="275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8">
        <v>48</v>
      </c>
      <c r="B54" s="95"/>
      <c r="C54" s="95"/>
      <c r="D54" s="96"/>
      <c r="E54" s="261"/>
      <c r="F54" s="97"/>
      <c r="G54" s="97"/>
      <c r="H54" s="385"/>
      <c r="I54" s="282"/>
      <c r="J54" s="245" t="e">
        <f>IF(AND(Q54="",#REF!&gt;0,#REF!&lt;5),K54,)</f>
        <v>#REF!</v>
      </c>
      <c r="K54" s="243" t="str">
        <f>IF(D54="","ZZZ9",IF(AND(#REF!&gt;0,#REF!&lt;5),D54&amp;#REF!,D54&amp;"9"))</f>
        <v>ZZZ9</v>
      </c>
      <c r="L54" s="247">
        <f t="shared" si="0"/>
        <v>999</v>
      </c>
      <c r="M54" s="281">
        <f t="shared" si="1"/>
        <v>999</v>
      </c>
      <c r="N54" s="275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8">
        <v>49</v>
      </c>
      <c r="B55" s="95"/>
      <c r="C55" s="95"/>
      <c r="D55" s="96"/>
      <c r="E55" s="261"/>
      <c r="F55" s="97"/>
      <c r="G55" s="97"/>
      <c r="H55" s="385"/>
      <c r="I55" s="282"/>
      <c r="J55" s="245" t="e">
        <f>IF(AND(Q55="",#REF!&gt;0,#REF!&lt;5),K55,)</f>
        <v>#REF!</v>
      </c>
      <c r="K55" s="243" t="str">
        <f>IF(D55="","ZZZ9",IF(AND(#REF!&gt;0,#REF!&lt;5),D55&amp;#REF!,D55&amp;"9"))</f>
        <v>ZZZ9</v>
      </c>
      <c r="L55" s="247">
        <f t="shared" si="0"/>
        <v>999</v>
      </c>
      <c r="M55" s="281">
        <f t="shared" si="1"/>
        <v>999</v>
      </c>
      <c r="N55" s="275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8">
        <v>50</v>
      </c>
      <c r="B56" s="95"/>
      <c r="C56" s="95"/>
      <c r="D56" s="96"/>
      <c r="E56" s="261"/>
      <c r="F56" s="97"/>
      <c r="G56" s="97"/>
      <c r="H56" s="385"/>
      <c r="I56" s="282"/>
      <c r="J56" s="245" t="e">
        <f>IF(AND(Q56="",#REF!&gt;0,#REF!&lt;5),K56,)</f>
        <v>#REF!</v>
      </c>
      <c r="K56" s="243" t="str">
        <f>IF(D56="","ZZZ9",IF(AND(#REF!&gt;0,#REF!&lt;5),D56&amp;#REF!,D56&amp;"9"))</f>
        <v>ZZZ9</v>
      </c>
      <c r="L56" s="247">
        <f t="shared" si="0"/>
        <v>999</v>
      </c>
      <c r="M56" s="281">
        <f t="shared" si="1"/>
        <v>999</v>
      </c>
      <c r="N56" s="275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8">
        <v>51</v>
      </c>
      <c r="B57" s="95"/>
      <c r="C57" s="95"/>
      <c r="D57" s="96"/>
      <c r="E57" s="261"/>
      <c r="F57" s="97"/>
      <c r="G57" s="97"/>
      <c r="H57" s="385"/>
      <c r="I57" s="282"/>
      <c r="J57" s="245" t="e">
        <f>IF(AND(Q57="",#REF!&gt;0,#REF!&lt;5),K57,)</f>
        <v>#REF!</v>
      </c>
      <c r="K57" s="243" t="str">
        <f>IF(D57="","ZZZ9",IF(AND(#REF!&gt;0,#REF!&lt;5),D57&amp;#REF!,D57&amp;"9"))</f>
        <v>ZZZ9</v>
      </c>
      <c r="L57" s="247">
        <f t="shared" si="0"/>
        <v>999</v>
      </c>
      <c r="M57" s="281">
        <f t="shared" si="1"/>
        <v>999</v>
      </c>
      <c r="N57" s="275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8">
        <v>52</v>
      </c>
      <c r="B58" s="95"/>
      <c r="C58" s="95"/>
      <c r="D58" s="96"/>
      <c r="E58" s="261"/>
      <c r="F58" s="97"/>
      <c r="G58" s="97"/>
      <c r="H58" s="385"/>
      <c r="I58" s="282"/>
      <c r="J58" s="245" t="e">
        <f>IF(AND(Q58="",#REF!&gt;0,#REF!&lt;5),K58,)</f>
        <v>#REF!</v>
      </c>
      <c r="K58" s="243" t="str">
        <f>IF(D58="","ZZZ9",IF(AND(#REF!&gt;0,#REF!&lt;5),D58&amp;#REF!,D58&amp;"9"))</f>
        <v>ZZZ9</v>
      </c>
      <c r="L58" s="247">
        <f t="shared" si="0"/>
        <v>999</v>
      </c>
      <c r="M58" s="281">
        <f t="shared" si="1"/>
        <v>999</v>
      </c>
      <c r="N58" s="275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8">
        <v>53</v>
      </c>
      <c r="B59" s="95"/>
      <c r="C59" s="95"/>
      <c r="D59" s="96"/>
      <c r="E59" s="261"/>
      <c r="F59" s="97"/>
      <c r="G59" s="97"/>
      <c r="H59" s="385"/>
      <c r="I59" s="282"/>
      <c r="J59" s="245" t="e">
        <f>IF(AND(Q59="",#REF!&gt;0,#REF!&lt;5),K59,)</f>
        <v>#REF!</v>
      </c>
      <c r="K59" s="243" t="str">
        <f>IF(D59="","ZZZ9",IF(AND(#REF!&gt;0,#REF!&lt;5),D59&amp;#REF!,D59&amp;"9"))</f>
        <v>ZZZ9</v>
      </c>
      <c r="L59" s="247">
        <f t="shared" si="0"/>
        <v>999</v>
      </c>
      <c r="M59" s="281">
        <f t="shared" si="1"/>
        <v>999</v>
      </c>
      <c r="N59" s="275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8">
        <v>54</v>
      </c>
      <c r="B60" s="95"/>
      <c r="C60" s="95"/>
      <c r="D60" s="96"/>
      <c r="E60" s="261"/>
      <c r="F60" s="97"/>
      <c r="G60" s="97"/>
      <c r="H60" s="385"/>
      <c r="I60" s="282"/>
      <c r="J60" s="245" t="e">
        <f>IF(AND(Q60="",#REF!&gt;0,#REF!&lt;5),K60,)</f>
        <v>#REF!</v>
      </c>
      <c r="K60" s="243" t="str">
        <f>IF(D60="","ZZZ9",IF(AND(#REF!&gt;0,#REF!&lt;5),D60&amp;#REF!,D60&amp;"9"))</f>
        <v>ZZZ9</v>
      </c>
      <c r="L60" s="247">
        <f t="shared" si="0"/>
        <v>999</v>
      </c>
      <c r="M60" s="281">
        <f t="shared" si="1"/>
        <v>999</v>
      </c>
      <c r="N60" s="275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8">
        <v>55</v>
      </c>
      <c r="B61" s="95"/>
      <c r="C61" s="95"/>
      <c r="D61" s="96"/>
      <c r="E61" s="261"/>
      <c r="F61" s="97"/>
      <c r="G61" s="97"/>
      <c r="H61" s="385"/>
      <c r="I61" s="282"/>
      <c r="J61" s="245" t="e">
        <f>IF(AND(Q61="",#REF!&gt;0,#REF!&lt;5),K61,)</f>
        <v>#REF!</v>
      </c>
      <c r="K61" s="243" t="str">
        <f>IF(D61="","ZZZ9",IF(AND(#REF!&gt;0,#REF!&lt;5),D61&amp;#REF!,D61&amp;"9"))</f>
        <v>ZZZ9</v>
      </c>
      <c r="L61" s="247">
        <f t="shared" si="0"/>
        <v>999</v>
      </c>
      <c r="M61" s="281">
        <f t="shared" si="1"/>
        <v>999</v>
      </c>
      <c r="N61" s="275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8">
        <v>56</v>
      </c>
      <c r="B62" s="95"/>
      <c r="C62" s="95"/>
      <c r="D62" s="96"/>
      <c r="E62" s="261"/>
      <c r="F62" s="97"/>
      <c r="G62" s="97"/>
      <c r="H62" s="385"/>
      <c r="I62" s="282"/>
      <c r="J62" s="245" t="e">
        <f>IF(AND(Q62="",#REF!&gt;0,#REF!&lt;5),K62,)</f>
        <v>#REF!</v>
      </c>
      <c r="K62" s="243" t="str">
        <f>IF(D62="","ZZZ9",IF(AND(#REF!&gt;0,#REF!&lt;5),D62&amp;#REF!,D62&amp;"9"))</f>
        <v>ZZZ9</v>
      </c>
      <c r="L62" s="247">
        <f t="shared" si="0"/>
        <v>999</v>
      </c>
      <c r="M62" s="281">
        <f t="shared" si="1"/>
        <v>999</v>
      </c>
      <c r="N62" s="275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8">
        <v>57</v>
      </c>
      <c r="B63" s="95"/>
      <c r="C63" s="95"/>
      <c r="D63" s="96"/>
      <c r="E63" s="261"/>
      <c r="F63" s="97"/>
      <c r="G63" s="97"/>
      <c r="H63" s="385"/>
      <c r="I63" s="282"/>
      <c r="J63" s="245" t="e">
        <f>IF(AND(Q63="",#REF!&gt;0,#REF!&lt;5),K63,)</f>
        <v>#REF!</v>
      </c>
      <c r="K63" s="243" t="str">
        <f>IF(D63="","ZZZ9",IF(AND(#REF!&gt;0,#REF!&lt;5),D63&amp;#REF!,D63&amp;"9"))</f>
        <v>ZZZ9</v>
      </c>
      <c r="L63" s="247">
        <f t="shared" si="0"/>
        <v>999</v>
      </c>
      <c r="M63" s="281">
        <f t="shared" si="1"/>
        <v>999</v>
      </c>
      <c r="N63" s="275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8">
        <v>58</v>
      </c>
      <c r="B64" s="95"/>
      <c r="C64" s="95"/>
      <c r="D64" s="96"/>
      <c r="E64" s="261"/>
      <c r="F64" s="97"/>
      <c r="G64" s="97"/>
      <c r="H64" s="385"/>
      <c r="I64" s="282"/>
      <c r="J64" s="245" t="e">
        <f>IF(AND(Q64="",#REF!&gt;0,#REF!&lt;5),K64,)</f>
        <v>#REF!</v>
      </c>
      <c r="K64" s="243" t="str">
        <f>IF(D64="","ZZZ9",IF(AND(#REF!&gt;0,#REF!&lt;5),D64&amp;#REF!,D64&amp;"9"))</f>
        <v>ZZZ9</v>
      </c>
      <c r="L64" s="247">
        <f t="shared" si="0"/>
        <v>999</v>
      </c>
      <c r="M64" s="281">
        <f t="shared" si="1"/>
        <v>999</v>
      </c>
      <c r="N64" s="275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8">
        <v>59</v>
      </c>
      <c r="B65" s="95"/>
      <c r="C65" s="95"/>
      <c r="D65" s="96"/>
      <c r="E65" s="261"/>
      <c r="F65" s="97"/>
      <c r="G65" s="97"/>
      <c r="H65" s="385"/>
      <c r="I65" s="282"/>
      <c r="J65" s="245" t="e">
        <f>IF(AND(Q65="",#REF!&gt;0,#REF!&lt;5),K65,)</f>
        <v>#REF!</v>
      </c>
      <c r="K65" s="243" t="str">
        <f>IF(D65="","ZZZ9",IF(AND(#REF!&gt;0,#REF!&lt;5),D65&amp;#REF!,D65&amp;"9"))</f>
        <v>ZZZ9</v>
      </c>
      <c r="L65" s="247">
        <f t="shared" si="0"/>
        <v>999</v>
      </c>
      <c r="M65" s="281">
        <f t="shared" si="1"/>
        <v>999</v>
      </c>
      <c r="N65" s="275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8">
        <v>60</v>
      </c>
      <c r="B66" s="95"/>
      <c r="C66" s="95"/>
      <c r="D66" s="96"/>
      <c r="E66" s="261"/>
      <c r="F66" s="97"/>
      <c r="G66" s="97"/>
      <c r="H66" s="385"/>
      <c r="I66" s="282"/>
      <c r="J66" s="245" t="e">
        <f>IF(AND(Q66="",#REF!&gt;0,#REF!&lt;5),K66,)</f>
        <v>#REF!</v>
      </c>
      <c r="K66" s="243" t="str">
        <f>IF(D66="","ZZZ9",IF(AND(#REF!&gt;0,#REF!&lt;5),D66&amp;#REF!,D66&amp;"9"))</f>
        <v>ZZZ9</v>
      </c>
      <c r="L66" s="247">
        <f t="shared" si="0"/>
        <v>999</v>
      </c>
      <c r="M66" s="281">
        <f t="shared" si="1"/>
        <v>999</v>
      </c>
      <c r="N66" s="275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8">
        <v>61</v>
      </c>
      <c r="B67" s="95"/>
      <c r="C67" s="95"/>
      <c r="D67" s="96"/>
      <c r="E67" s="261"/>
      <c r="F67" s="97"/>
      <c r="G67" s="97"/>
      <c r="H67" s="385"/>
      <c r="I67" s="282"/>
      <c r="J67" s="245" t="e">
        <f>IF(AND(Q67="",#REF!&gt;0,#REF!&lt;5),K67,)</f>
        <v>#REF!</v>
      </c>
      <c r="K67" s="243" t="str">
        <f>IF(D67="","ZZZ9",IF(AND(#REF!&gt;0,#REF!&lt;5),D67&amp;#REF!,D67&amp;"9"))</f>
        <v>ZZZ9</v>
      </c>
      <c r="L67" s="247">
        <f t="shared" si="0"/>
        <v>999</v>
      </c>
      <c r="M67" s="281">
        <f t="shared" si="1"/>
        <v>999</v>
      </c>
      <c r="N67" s="275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8">
        <v>62</v>
      </c>
      <c r="B68" s="95"/>
      <c r="C68" s="95"/>
      <c r="D68" s="96"/>
      <c r="E68" s="261"/>
      <c r="F68" s="97"/>
      <c r="G68" s="97"/>
      <c r="H68" s="385"/>
      <c r="I68" s="282"/>
      <c r="J68" s="245" t="e">
        <f>IF(AND(Q68="",#REF!&gt;0,#REF!&lt;5),K68,)</f>
        <v>#REF!</v>
      </c>
      <c r="K68" s="243" t="str">
        <f>IF(D68="","ZZZ9",IF(AND(#REF!&gt;0,#REF!&lt;5),D68&amp;#REF!,D68&amp;"9"))</f>
        <v>ZZZ9</v>
      </c>
      <c r="L68" s="247">
        <f t="shared" si="0"/>
        <v>999</v>
      </c>
      <c r="M68" s="281">
        <f t="shared" si="1"/>
        <v>999</v>
      </c>
      <c r="N68" s="275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8">
        <v>63</v>
      </c>
      <c r="B69" s="95"/>
      <c r="C69" s="95"/>
      <c r="D69" s="96"/>
      <c r="E69" s="261"/>
      <c r="F69" s="97"/>
      <c r="G69" s="97"/>
      <c r="H69" s="385"/>
      <c r="I69" s="282"/>
      <c r="J69" s="245" t="e">
        <f>IF(AND(Q69="",#REF!&gt;0,#REF!&lt;5),K69,)</f>
        <v>#REF!</v>
      </c>
      <c r="K69" s="243" t="str">
        <f>IF(D69="","ZZZ9",IF(AND(#REF!&gt;0,#REF!&lt;5),D69&amp;#REF!,D69&amp;"9"))</f>
        <v>ZZZ9</v>
      </c>
      <c r="L69" s="247">
        <f t="shared" si="0"/>
        <v>999</v>
      </c>
      <c r="M69" s="281">
        <f t="shared" si="1"/>
        <v>999</v>
      </c>
      <c r="N69" s="275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8">
        <v>64</v>
      </c>
      <c r="B70" s="95"/>
      <c r="C70" s="95"/>
      <c r="D70" s="96"/>
      <c r="E70" s="261"/>
      <c r="F70" s="97"/>
      <c r="G70" s="97"/>
      <c r="H70" s="385"/>
      <c r="I70" s="282"/>
      <c r="J70" s="245" t="e">
        <f>IF(AND(Q70="",#REF!&gt;0,#REF!&lt;5),K70,)</f>
        <v>#REF!</v>
      </c>
      <c r="K70" s="243" t="str">
        <f>IF(D70="","ZZZ9",IF(AND(#REF!&gt;0,#REF!&lt;5),D70&amp;#REF!,D70&amp;"9"))</f>
        <v>ZZZ9</v>
      </c>
      <c r="L70" s="247">
        <f t="shared" si="0"/>
        <v>999</v>
      </c>
      <c r="M70" s="281">
        <f t="shared" si="1"/>
        <v>999</v>
      </c>
      <c r="N70" s="275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8">
        <v>65</v>
      </c>
      <c r="B71" s="95"/>
      <c r="C71" s="95"/>
      <c r="D71" s="96"/>
      <c r="E71" s="261"/>
      <c r="F71" s="97"/>
      <c r="G71" s="97"/>
      <c r="H71" s="385"/>
      <c r="I71" s="282"/>
      <c r="J71" s="245" t="e">
        <f>IF(AND(Q71="",#REF!&gt;0,#REF!&lt;5),K71,)</f>
        <v>#REF!</v>
      </c>
      <c r="K71" s="243" t="str">
        <f>IF(D71="","ZZZ9",IF(AND(#REF!&gt;0,#REF!&lt;5),D71&amp;#REF!,D71&amp;"9"))</f>
        <v>ZZZ9</v>
      </c>
      <c r="L71" s="247">
        <f t="shared" si="0"/>
        <v>999</v>
      </c>
      <c r="M71" s="281">
        <f t="shared" si="1"/>
        <v>999</v>
      </c>
      <c r="N71" s="275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8">
        <v>66</v>
      </c>
      <c r="B72" s="95"/>
      <c r="C72" s="95"/>
      <c r="D72" s="96"/>
      <c r="E72" s="261"/>
      <c r="F72" s="97"/>
      <c r="G72" s="97"/>
      <c r="H72" s="385"/>
      <c r="I72" s="282"/>
      <c r="J72" s="245" t="e">
        <f>IF(AND(Q72="",#REF!&gt;0,#REF!&lt;5),K72,)</f>
        <v>#REF!</v>
      </c>
      <c r="K72" s="243" t="str">
        <f>IF(D72="","ZZZ9",IF(AND(#REF!&gt;0,#REF!&lt;5),D72&amp;#REF!,D72&amp;"9"))</f>
        <v>ZZZ9</v>
      </c>
      <c r="L72" s="247">
        <f t="shared" si="0"/>
        <v>999</v>
      </c>
      <c r="M72" s="281">
        <f t="shared" si="1"/>
        <v>999</v>
      </c>
      <c r="N72" s="275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8">
        <v>67</v>
      </c>
      <c r="B73" s="95"/>
      <c r="C73" s="95"/>
      <c r="D73" s="96"/>
      <c r="E73" s="261"/>
      <c r="F73" s="97"/>
      <c r="G73" s="97"/>
      <c r="H73" s="385"/>
      <c r="I73" s="282"/>
      <c r="J73" s="245" t="e">
        <f>IF(AND(Q73="",#REF!&gt;0,#REF!&lt;5),K73,)</f>
        <v>#REF!</v>
      </c>
      <c r="K73" s="243" t="str">
        <f>IF(D73="","ZZZ9",IF(AND(#REF!&gt;0,#REF!&lt;5),D73&amp;#REF!,D73&amp;"9"))</f>
        <v>ZZZ9</v>
      </c>
      <c r="L73" s="247">
        <f t="shared" si="0"/>
        <v>999</v>
      </c>
      <c r="M73" s="281">
        <f t="shared" si="1"/>
        <v>999</v>
      </c>
      <c r="N73" s="275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8">
        <v>68</v>
      </c>
      <c r="B74" s="95"/>
      <c r="C74" s="95"/>
      <c r="D74" s="96"/>
      <c r="E74" s="261"/>
      <c r="F74" s="97"/>
      <c r="G74" s="97"/>
      <c r="H74" s="385"/>
      <c r="I74" s="282"/>
      <c r="J74" s="245" t="e">
        <f>IF(AND(Q74="",#REF!&gt;0,#REF!&lt;5),K74,)</f>
        <v>#REF!</v>
      </c>
      <c r="K74" s="243" t="str">
        <f>IF(D74="","ZZZ9",IF(AND(#REF!&gt;0,#REF!&lt;5),D74&amp;#REF!,D74&amp;"9"))</f>
        <v>ZZZ9</v>
      </c>
      <c r="L74" s="247">
        <f t="shared" si="0"/>
        <v>999</v>
      </c>
      <c r="M74" s="281">
        <f t="shared" si="1"/>
        <v>999</v>
      </c>
      <c r="N74" s="275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8">
        <v>69</v>
      </c>
      <c r="B75" s="95"/>
      <c r="C75" s="95"/>
      <c r="D75" s="96"/>
      <c r="E75" s="261"/>
      <c r="F75" s="97"/>
      <c r="G75" s="97"/>
      <c r="H75" s="385"/>
      <c r="I75" s="282"/>
      <c r="J75" s="245" t="e">
        <f>IF(AND(Q75="",#REF!&gt;0,#REF!&lt;5),K75,)</f>
        <v>#REF!</v>
      </c>
      <c r="K75" s="243" t="str">
        <f>IF(D75="","ZZZ9",IF(AND(#REF!&gt;0,#REF!&lt;5),D75&amp;#REF!,D75&amp;"9"))</f>
        <v>ZZZ9</v>
      </c>
      <c r="L75" s="247">
        <f t="shared" si="0"/>
        <v>999</v>
      </c>
      <c r="M75" s="281">
        <f t="shared" si="1"/>
        <v>999</v>
      </c>
      <c r="N75" s="275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8">
        <v>70</v>
      </c>
      <c r="B76" s="95"/>
      <c r="C76" s="95"/>
      <c r="D76" s="96"/>
      <c r="E76" s="261"/>
      <c r="F76" s="97"/>
      <c r="G76" s="97"/>
      <c r="H76" s="385"/>
      <c r="I76" s="282"/>
      <c r="J76" s="245" t="e">
        <f>IF(AND(Q76="",#REF!&gt;0,#REF!&lt;5),K76,)</f>
        <v>#REF!</v>
      </c>
      <c r="K76" s="243" t="str">
        <f>IF(D76="","ZZZ9",IF(AND(#REF!&gt;0,#REF!&lt;5),D76&amp;#REF!,D76&amp;"9"))</f>
        <v>ZZZ9</v>
      </c>
      <c r="L76" s="247">
        <f t="shared" si="0"/>
        <v>999</v>
      </c>
      <c r="M76" s="281">
        <f t="shared" si="1"/>
        <v>999</v>
      </c>
      <c r="N76" s="275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8">
        <v>71</v>
      </c>
      <c r="B77" s="95"/>
      <c r="C77" s="95"/>
      <c r="D77" s="96"/>
      <c r="E77" s="261"/>
      <c r="F77" s="97"/>
      <c r="G77" s="97"/>
      <c r="H77" s="385"/>
      <c r="I77" s="282"/>
      <c r="J77" s="245" t="e">
        <f>IF(AND(Q77="",#REF!&gt;0,#REF!&lt;5),K77,)</f>
        <v>#REF!</v>
      </c>
      <c r="K77" s="243" t="str">
        <f>IF(D77="","ZZZ9",IF(AND(#REF!&gt;0,#REF!&lt;5),D77&amp;#REF!,D77&amp;"9"))</f>
        <v>ZZZ9</v>
      </c>
      <c r="L77" s="247">
        <f t="shared" si="0"/>
        <v>999</v>
      </c>
      <c r="M77" s="281">
        <f t="shared" si="1"/>
        <v>999</v>
      </c>
      <c r="N77" s="275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8">
        <v>72</v>
      </c>
      <c r="B78" s="95"/>
      <c r="C78" s="95"/>
      <c r="D78" s="96"/>
      <c r="E78" s="261"/>
      <c r="F78" s="97"/>
      <c r="G78" s="97"/>
      <c r="H78" s="385"/>
      <c r="I78" s="282"/>
      <c r="J78" s="245" t="e">
        <f>IF(AND(Q78="",#REF!&gt;0,#REF!&lt;5),K78,)</f>
        <v>#REF!</v>
      </c>
      <c r="K78" s="243" t="str">
        <f>IF(D78="","ZZZ9",IF(AND(#REF!&gt;0,#REF!&lt;5),D78&amp;#REF!,D78&amp;"9"))</f>
        <v>ZZZ9</v>
      </c>
      <c r="L78" s="247">
        <f t="shared" si="0"/>
        <v>999</v>
      </c>
      <c r="M78" s="281">
        <f t="shared" si="1"/>
        <v>999</v>
      </c>
      <c r="N78" s="275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8">
        <v>73</v>
      </c>
      <c r="B79" s="95"/>
      <c r="C79" s="95"/>
      <c r="D79" s="96"/>
      <c r="E79" s="261"/>
      <c r="F79" s="97"/>
      <c r="G79" s="97"/>
      <c r="H79" s="385"/>
      <c r="I79" s="282"/>
      <c r="J79" s="245" t="e">
        <f>IF(AND(Q79="",#REF!&gt;0,#REF!&lt;5),K79,)</f>
        <v>#REF!</v>
      </c>
      <c r="K79" s="243" t="str">
        <f>IF(D79="","ZZZ9",IF(AND(#REF!&gt;0,#REF!&lt;5),D79&amp;#REF!,D79&amp;"9"))</f>
        <v>ZZZ9</v>
      </c>
      <c r="L79" s="247">
        <f t="shared" si="0"/>
        <v>999</v>
      </c>
      <c r="M79" s="281">
        <f t="shared" si="1"/>
        <v>999</v>
      </c>
      <c r="N79" s="275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8">
        <v>74</v>
      </c>
      <c r="B80" s="95"/>
      <c r="C80" s="95"/>
      <c r="D80" s="96"/>
      <c r="E80" s="261"/>
      <c r="F80" s="97"/>
      <c r="G80" s="97"/>
      <c r="H80" s="385"/>
      <c r="I80" s="282"/>
      <c r="J80" s="245" t="e">
        <f>IF(AND(Q80="",#REF!&gt;0,#REF!&lt;5),K80,)</f>
        <v>#REF!</v>
      </c>
      <c r="K80" s="243" t="str">
        <f>IF(D80="","ZZZ9",IF(AND(#REF!&gt;0,#REF!&lt;5),D80&amp;#REF!,D80&amp;"9"))</f>
        <v>ZZZ9</v>
      </c>
      <c r="L80" s="247">
        <f t="shared" si="0"/>
        <v>999</v>
      </c>
      <c r="M80" s="281">
        <f t="shared" si="1"/>
        <v>999</v>
      </c>
      <c r="N80" s="275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8">
        <v>75</v>
      </c>
      <c r="B81" s="95"/>
      <c r="C81" s="95"/>
      <c r="D81" s="96"/>
      <c r="E81" s="261"/>
      <c r="F81" s="97"/>
      <c r="G81" s="97"/>
      <c r="H81" s="385"/>
      <c r="I81" s="282"/>
      <c r="J81" s="245" t="e">
        <f>IF(AND(Q81="",#REF!&gt;0,#REF!&lt;5),K81,)</f>
        <v>#REF!</v>
      </c>
      <c r="K81" s="243" t="str">
        <f>IF(D81="","ZZZ9",IF(AND(#REF!&gt;0,#REF!&lt;5),D81&amp;#REF!,D81&amp;"9"))</f>
        <v>ZZZ9</v>
      </c>
      <c r="L81" s="247">
        <f t="shared" si="0"/>
        <v>999</v>
      </c>
      <c r="M81" s="281">
        <f t="shared" si="1"/>
        <v>999</v>
      </c>
      <c r="N81" s="275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8">
        <v>76</v>
      </c>
      <c r="B82" s="95"/>
      <c r="C82" s="95"/>
      <c r="D82" s="96"/>
      <c r="E82" s="261"/>
      <c r="F82" s="97"/>
      <c r="G82" s="97"/>
      <c r="H82" s="385"/>
      <c r="I82" s="282"/>
      <c r="J82" s="245" t="e">
        <f>IF(AND(Q82="",#REF!&gt;0,#REF!&lt;5),K82,)</f>
        <v>#REF!</v>
      </c>
      <c r="K82" s="243" t="str">
        <f>IF(D82="","ZZZ9",IF(AND(#REF!&gt;0,#REF!&lt;5),D82&amp;#REF!,D82&amp;"9"))</f>
        <v>ZZZ9</v>
      </c>
      <c r="L82" s="247">
        <f t="shared" si="0"/>
        <v>999</v>
      </c>
      <c r="M82" s="281">
        <f t="shared" si="1"/>
        <v>999</v>
      </c>
      <c r="N82" s="275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8">
        <v>77</v>
      </c>
      <c r="B83" s="95"/>
      <c r="C83" s="95"/>
      <c r="D83" s="96"/>
      <c r="E83" s="261"/>
      <c r="F83" s="97"/>
      <c r="G83" s="97"/>
      <c r="H83" s="385"/>
      <c r="I83" s="282"/>
      <c r="J83" s="245" t="e">
        <f>IF(AND(Q83="",#REF!&gt;0,#REF!&lt;5),K83,)</f>
        <v>#REF!</v>
      </c>
      <c r="K83" s="243" t="str">
        <f>IF(D83="","ZZZ9",IF(AND(#REF!&gt;0,#REF!&lt;5),D83&amp;#REF!,D83&amp;"9"))</f>
        <v>ZZZ9</v>
      </c>
      <c r="L83" s="247">
        <f t="shared" si="0"/>
        <v>999</v>
      </c>
      <c r="M83" s="281">
        <f t="shared" si="1"/>
        <v>999</v>
      </c>
      <c r="N83" s="275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8">
        <v>78</v>
      </c>
      <c r="B84" s="95"/>
      <c r="C84" s="95"/>
      <c r="D84" s="96"/>
      <c r="E84" s="261"/>
      <c r="F84" s="97"/>
      <c r="G84" s="97"/>
      <c r="H84" s="385"/>
      <c r="I84" s="282"/>
      <c r="J84" s="245" t="e">
        <f>IF(AND(Q84="",#REF!&gt;0,#REF!&lt;5),K84,)</f>
        <v>#REF!</v>
      </c>
      <c r="K84" s="243" t="str">
        <f>IF(D84="","ZZZ9",IF(AND(#REF!&gt;0,#REF!&lt;5),D84&amp;#REF!,D84&amp;"9"))</f>
        <v>ZZZ9</v>
      </c>
      <c r="L84" s="247">
        <f t="shared" si="0"/>
        <v>999</v>
      </c>
      <c r="M84" s="281">
        <f t="shared" si="1"/>
        <v>999</v>
      </c>
      <c r="N84" s="275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8">
        <v>79</v>
      </c>
      <c r="B85" s="95"/>
      <c r="C85" s="95"/>
      <c r="D85" s="96"/>
      <c r="E85" s="261"/>
      <c r="F85" s="97"/>
      <c r="G85" s="97"/>
      <c r="H85" s="385"/>
      <c r="I85" s="282"/>
      <c r="J85" s="245" t="e">
        <f>IF(AND(Q85="",#REF!&gt;0,#REF!&lt;5),K85,)</f>
        <v>#REF!</v>
      </c>
      <c r="K85" s="243" t="str">
        <f>IF(D85="","ZZZ9",IF(AND(#REF!&gt;0,#REF!&lt;5),D85&amp;#REF!,D85&amp;"9"))</f>
        <v>ZZZ9</v>
      </c>
      <c r="L85" s="247">
        <f t="shared" si="0"/>
        <v>999</v>
      </c>
      <c r="M85" s="281">
        <f t="shared" si="1"/>
        <v>999</v>
      </c>
      <c r="N85" s="275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8">
        <v>80</v>
      </c>
      <c r="B86" s="95"/>
      <c r="C86" s="95"/>
      <c r="D86" s="96"/>
      <c r="E86" s="261"/>
      <c r="F86" s="97"/>
      <c r="G86" s="97"/>
      <c r="H86" s="385"/>
      <c r="I86" s="282"/>
      <c r="J86" s="245" t="e">
        <f>IF(AND(Q86="",#REF!&gt;0,#REF!&lt;5),K86,)</f>
        <v>#REF!</v>
      </c>
      <c r="K86" s="243" t="str">
        <f>IF(D86="","ZZZ9",IF(AND(#REF!&gt;0,#REF!&lt;5),D86&amp;#REF!,D86&amp;"9"))</f>
        <v>ZZZ9</v>
      </c>
      <c r="L86" s="247">
        <f t="shared" si="0"/>
        <v>999</v>
      </c>
      <c r="M86" s="281">
        <f t="shared" si="1"/>
        <v>999</v>
      </c>
      <c r="N86" s="275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8">
        <v>81</v>
      </c>
      <c r="B87" s="95"/>
      <c r="C87" s="95"/>
      <c r="D87" s="96"/>
      <c r="E87" s="261"/>
      <c r="F87" s="97"/>
      <c r="G87" s="97"/>
      <c r="H87" s="385"/>
      <c r="I87" s="282"/>
      <c r="J87" s="245" t="e">
        <f>IF(AND(Q87="",#REF!&gt;0,#REF!&lt;5),K87,)</f>
        <v>#REF!</v>
      </c>
      <c r="K87" s="243" t="str">
        <f>IF(D87="","ZZZ9",IF(AND(#REF!&gt;0,#REF!&lt;5),D87&amp;#REF!,D87&amp;"9"))</f>
        <v>ZZZ9</v>
      </c>
      <c r="L87" s="247">
        <f t="shared" si="0"/>
        <v>999</v>
      </c>
      <c r="M87" s="281">
        <f t="shared" si="1"/>
        <v>999</v>
      </c>
      <c r="N87" s="275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8">
        <v>82</v>
      </c>
      <c r="B88" s="95"/>
      <c r="C88" s="95"/>
      <c r="D88" s="96"/>
      <c r="E88" s="261"/>
      <c r="F88" s="97"/>
      <c r="G88" s="97"/>
      <c r="H88" s="385"/>
      <c r="I88" s="282"/>
      <c r="J88" s="245" t="e">
        <f>IF(AND(Q88="",#REF!&gt;0,#REF!&lt;5),K88,)</f>
        <v>#REF!</v>
      </c>
      <c r="K88" s="243" t="str">
        <f>IF(D88="","ZZZ9",IF(AND(#REF!&gt;0,#REF!&lt;5),D88&amp;#REF!,D88&amp;"9"))</f>
        <v>ZZZ9</v>
      </c>
      <c r="L88" s="247">
        <f t="shared" si="0"/>
        <v>999</v>
      </c>
      <c r="M88" s="281">
        <f t="shared" si="1"/>
        <v>999</v>
      </c>
      <c r="N88" s="275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8">
        <v>83</v>
      </c>
      <c r="B89" s="95"/>
      <c r="C89" s="95"/>
      <c r="D89" s="96"/>
      <c r="E89" s="261"/>
      <c r="F89" s="97"/>
      <c r="G89" s="97"/>
      <c r="H89" s="385"/>
      <c r="I89" s="282"/>
      <c r="J89" s="245" t="e">
        <f>IF(AND(Q89="",#REF!&gt;0,#REF!&lt;5),K89,)</f>
        <v>#REF!</v>
      </c>
      <c r="K89" s="243" t="str">
        <f>IF(D89="","ZZZ9",IF(AND(#REF!&gt;0,#REF!&lt;5),D89&amp;#REF!,D89&amp;"9"))</f>
        <v>ZZZ9</v>
      </c>
      <c r="L89" s="247">
        <f t="shared" si="0"/>
        <v>999</v>
      </c>
      <c r="M89" s="281">
        <f t="shared" si="1"/>
        <v>999</v>
      </c>
      <c r="N89" s="275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8">
        <v>84</v>
      </c>
      <c r="B90" s="95"/>
      <c r="C90" s="95"/>
      <c r="D90" s="96"/>
      <c r="E90" s="261"/>
      <c r="F90" s="97"/>
      <c r="G90" s="97"/>
      <c r="H90" s="385"/>
      <c r="I90" s="282"/>
      <c r="J90" s="245" t="e">
        <f>IF(AND(Q90="",#REF!&gt;0,#REF!&lt;5),K90,)</f>
        <v>#REF!</v>
      </c>
      <c r="K90" s="243" t="str">
        <f>IF(D90="","ZZZ9",IF(AND(#REF!&gt;0,#REF!&lt;5),D90&amp;#REF!,D90&amp;"9"))</f>
        <v>ZZZ9</v>
      </c>
      <c r="L90" s="247">
        <f t="shared" si="0"/>
        <v>999</v>
      </c>
      <c r="M90" s="281">
        <f t="shared" si="1"/>
        <v>999</v>
      </c>
      <c r="N90" s="275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8">
        <v>85</v>
      </c>
      <c r="B91" s="95"/>
      <c r="C91" s="95"/>
      <c r="D91" s="96"/>
      <c r="E91" s="261"/>
      <c r="F91" s="97"/>
      <c r="G91" s="97"/>
      <c r="H91" s="385"/>
      <c r="I91" s="282"/>
      <c r="J91" s="245" t="e">
        <f>IF(AND(Q91="",#REF!&gt;0,#REF!&lt;5),K91,)</f>
        <v>#REF!</v>
      </c>
      <c r="K91" s="243" t="str">
        <f>IF(D91="","ZZZ9",IF(AND(#REF!&gt;0,#REF!&lt;5),D91&amp;#REF!,D91&amp;"9"))</f>
        <v>ZZZ9</v>
      </c>
      <c r="L91" s="247">
        <f t="shared" si="0"/>
        <v>999</v>
      </c>
      <c r="M91" s="281">
        <f t="shared" si="1"/>
        <v>999</v>
      </c>
      <c r="N91" s="275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8">
        <v>86</v>
      </c>
      <c r="B92" s="95"/>
      <c r="C92" s="95"/>
      <c r="D92" s="96"/>
      <c r="E92" s="261"/>
      <c r="F92" s="97"/>
      <c r="G92" s="97"/>
      <c r="H92" s="385"/>
      <c r="I92" s="282"/>
      <c r="J92" s="245" t="e">
        <f>IF(AND(Q92="",#REF!&gt;0,#REF!&lt;5),K92,)</f>
        <v>#REF!</v>
      </c>
      <c r="K92" s="243" t="str">
        <f>IF(D92="","ZZZ9",IF(AND(#REF!&gt;0,#REF!&lt;5),D92&amp;#REF!,D92&amp;"9"))</f>
        <v>ZZZ9</v>
      </c>
      <c r="L92" s="247">
        <f t="shared" si="0"/>
        <v>999</v>
      </c>
      <c r="M92" s="281">
        <f t="shared" si="1"/>
        <v>999</v>
      </c>
      <c r="N92" s="275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8">
        <v>87</v>
      </c>
      <c r="B93" s="95"/>
      <c r="C93" s="95"/>
      <c r="D93" s="96"/>
      <c r="E93" s="261"/>
      <c r="F93" s="97"/>
      <c r="G93" s="97"/>
      <c r="H93" s="385"/>
      <c r="I93" s="282"/>
      <c r="J93" s="245" t="e">
        <f>IF(AND(Q93="",#REF!&gt;0,#REF!&lt;5),K93,)</f>
        <v>#REF!</v>
      </c>
      <c r="K93" s="243" t="str">
        <f>IF(D93="","ZZZ9",IF(AND(#REF!&gt;0,#REF!&lt;5),D93&amp;#REF!,D93&amp;"9"))</f>
        <v>ZZZ9</v>
      </c>
      <c r="L93" s="247">
        <f t="shared" si="0"/>
        <v>999</v>
      </c>
      <c r="M93" s="281">
        <f t="shared" si="1"/>
        <v>999</v>
      </c>
      <c r="N93" s="275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8">
        <v>88</v>
      </c>
      <c r="B94" s="95"/>
      <c r="C94" s="95"/>
      <c r="D94" s="96"/>
      <c r="E94" s="261"/>
      <c r="F94" s="97"/>
      <c r="G94" s="97"/>
      <c r="H94" s="385"/>
      <c r="I94" s="282"/>
      <c r="J94" s="245" t="e">
        <f>IF(AND(Q94="",#REF!&gt;0,#REF!&lt;5),K94,)</f>
        <v>#REF!</v>
      </c>
      <c r="K94" s="243" t="str">
        <f>IF(D94="","ZZZ9",IF(AND(#REF!&gt;0,#REF!&lt;5),D94&amp;#REF!,D94&amp;"9"))</f>
        <v>ZZZ9</v>
      </c>
      <c r="L94" s="247">
        <f t="shared" si="0"/>
        <v>999</v>
      </c>
      <c r="M94" s="281">
        <f t="shared" si="1"/>
        <v>999</v>
      </c>
      <c r="N94" s="275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8">
        <v>89</v>
      </c>
      <c r="B95" s="95"/>
      <c r="C95" s="95"/>
      <c r="D95" s="96"/>
      <c r="E95" s="261"/>
      <c r="F95" s="97"/>
      <c r="G95" s="97"/>
      <c r="H95" s="385"/>
      <c r="I95" s="282"/>
      <c r="J95" s="245" t="e">
        <f>IF(AND(Q95="",#REF!&gt;0,#REF!&lt;5),K95,)</f>
        <v>#REF!</v>
      </c>
      <c r="K95" s="243" t="str">
        <f>IF(D95="","ZZZ9",IF(AND(#REF!&gt;0,#REF!&lt;5),D95&amp;#REF!,D95&amp;"9"))</f>
        <v>ZZZ9</v>
      </c>
      <c r="L95" s="247">
        <f t="shared" si="0"/>
        <v>999</v>
      </c>
      <c r="M95" s="281">
        <f t="shared" si="1"/>
        <v>999</v>
      </c>
      <c r="N95" s="275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8">
        <v>90</v>
      </c>
      <c r="B96" s="95"/>
      <c r="C96" s="95"/>
      <c r="D96" s="96"/>
      <c r="E96" s="261"/>
      <c r="F96" s="97"/>
      <c r="G96" s="97"/>
      <c r="H96" s="385"/>
      <c r="I96" s="282"/>
      <c r="J96" s="245" t="e">
        <f>IF(AND(Q96="",#REF!&gt;0,#REF!&lt;5),K96,)</f>
        <v>#REF!</v>
      </c>
      <c r="K96" s="243" t="str">
        <f>IF(D96="","ZZZ9",IF(AND(#REF!&gt;0,#REF!&lt;5),D96&amp;#REF!,D96&amp;"9"))</f>
        <v>ZZZ9</v>
      </c>
      <c r="L96" s="247">
        <f t="shared" si="0"/>
        <v>999</v>
      </c>
      <c r="M96" s="281">
        <f t="shared" si="1"/>
        <v>999</v>
      </c>
      <c r="N96" s="275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8">
        <v>91</v>
      </c>
      <c r="B97" s="95"/>
      <c r="C97" s="95"/>
      <c r="D97" s="96"/>
      <c r="E97" s="261"/>
      <c r="F97" s="97"/>
      <c r="G97" s="97"/>
      <c r="H97" s="385"/>
      <c r="I97" s="282"/>
      <c r="J97" s="245" t="e">
        <f>IF(AND(Q97="",#REF!&gt;0,#REF!&lt;5),K97,)</f>
        <v>#REF!</v>
      </c>
      <c r="K97" s="243" t="str">
        <f>IF(D97="","ZZZ9",IF(AND(#REF!&gt;0,#REF!&lt;5),D97&amp;#REF!,D97&amp;"9"))</f>
        <v>ZZZ9</v>
      </c>
      <c r="L97" s="247">
        <f t="shared" si="0"/>
        <v>999</v>
      </c>
      <c r="M97" s="281">
        <f t="shared" si="1"/>
        <v>999</v>
      </c>
      <c r="N97" s="275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8">
        <v>92</v>
      </c>
      <c r="B98" s="95"/>
      <c r="C98" s="95"/>
      <c r="D98" s="96"/>
      <c r="E98" s="261"/>
      <c r="F98" s="97"/>
      <c r="G98" s="97"/>
      <c r="H98" s="385"/>
      <c r="I98" s="282"/>
      <c r="J98" s="245" t="e">
        <f>IF(AND(Q98="",#REF!&gt;0,#REF!&lt;5),K98,)</f>
        <v>#REF!</v>
      </c>
      <c r="K98" s="243" t="str">
        <f>IF(D98="","ZZZ9",IF(AND(#REF!&gt;0,#REF!&lt;5),D98&amp;#REF!,D98&amp;"9"))</f>
        <v>ZZZ9</v>
      </c>
      <c r="L98" s="247">
        <f t="shared" si="0"/>
        <v>999</v>
      </c>
      <c r="M98" s="281">
        <f t="shared" si="1"/>
        <v>999</v>
      </c>
      <c r="N98" s="275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8">
        <v>93</v>
      </c>
      <c r="B99" s="95"/>
      <c r="C99" s="95"/>
      <c r="D99" s="96"/>
      <c r="E99" s="261"/>
      <c r="F99" s="97"/>
      <c r="G99" s="97"/>
      <c r="H99" s="385"/>
      <c r="I99" s="282"/>
      <c r="J99" s="245" t="e">
        <f>IF(AND(Q99="",#REF!&gt;0,#REF!&lt;5),K99,)</f>
        <v>#REF!</v>
      </c>
      <c r="K99" s="243" t="str">
        <f>IF(D99="","ZZZ9",IF(AND(#REF!&gt;0,#REF!&lt;5),D99&amp;#REF!,D99&amp;"9"))</f>
        <v>ZZZ9</v>
      </c>
      <c r="L99" s="247">
        <f t="shared" si="0"/>
        <v>999</v>
      </c>
      <c r="M99" s="281">
        <f t="shared" si="1"/>
        <v>999</v>
      </c>
      <c r="N99" s="275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8">
        <v>94</v>
      </c>
      <c r="B100" s="95"/>
      <c r="C100" s="95"/>
      <c r="D100" s="96"/>
      <c r="E100" s="261"/>
      <c r="F100" s="97"/>
      <c r="G100" s="97"/>
      <c r="H100" s="385"/>
      <c r="I100" s="282"/>
      <c r="J100" s="245" t="e">
        <f>IF(AND(Q100="",#REF!&gt;0,#REF!&lt;5),K100,)</f>
        <v>#REF!</v>
      </c>
      <c r="K100" s="243" t="str">
        <f>IF(D100="","ZZZ9",IF(AND(#REF!&gt;0,#REF!&lt;5),D100&amp;#REF!,D100&amp;"9"))</f>
        <v>ZZZ9</v>
      </c>
      <c r="L100" s="247">
        <f t="shared" si="0"/>
        <v>999</v>
      </c>
      <c r="M100" s="281">
        <f t="shared" si="1"/>
        <v>999</v>
      </c>
      <c r="N100" s="275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8">
        <v>95</v>
      </c>
      <c r="B101" s="95"/>
      <c r="C101" s="95"/>
      <c r="D101" s="96"/>
      <c r="E101" s="261"/>
      <c r="F101" s="97"/>
      <c r="G101" s="97"/>
      <c r="H101" s="385"/>
      <c r="I101" s="282"/>
      <c r="J101" s="245" t="e">
        <f>IF(AND(Q101="",#REF!&gt;0,#REF!&lt;5),K101,)</f>
        <v>#REF!</v>
      </c>
      <c r="K101" s="243" t="str">
        <f>IF(D101="","ZZZ9",IF(AND(#REF!&gt;0,#REF!&lt;5),D101&amp;#REF!,D101&amp;"9"))</f>
        <v>ZZZ9</v>
      </c>
      <c r="L101" s="247">
        <f t="shared" si="0"/>
        <v>999</v>
      </c>
      <c r="M101" s="281">
        <f t="shared" si="1"/>
        <v>999</v>
      </c>
      <c r="N101" s="275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8">
        <v>96</v>
      </c>
      <c r="B102" s="95"/>
      <c r="C102" s="95"/>
      <c r="D102" s="96"/>
      <c r="E102" s="261"/>
      <c r="F102" s="97"/>
      <c r="G102" s="97"/>
      <c r="H102" s="385"/>
      <c r="I102" s="282"/>
      <c r="J102" s="245" t="e">
        <f>IF(AND(Q102="",#REF!&gt;0,#REF!&lt;5),K102,)</f>
        <v>#REF!</v>
      </c>
      <c r="K102" s="243" t="str">
        <f>IF(D102="","ZZZ9",IF(AND(#REF!&gt;0,#REF!&lt;5),D102&amp;#REF!,D102&amp;"9"))</f>
        <v>ZZZ9</v>
      </c>
      <c r="L102" s="247">
        <f t="shared" si="0"/>
        <v>999</v>
      </c>
      <c r="M102" s="281">
        <f t="shared" si="1"/>
        <v>999</v>
      </c>
      <c r="N102" s="275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8">
        <v>97</v>
      </c>
      <c r="B103" s="95"/>
      <c r="C103" s="95"/>
      <c r="D103" s="96"/>
      <c r="E103" s="261"/>
      <c r="F103" s="97"/>
      <c r="G103" s="97"/>
      <c r="H103" s="385"/>
      <c r="I103" s="282"/>
      <c r="J103" s="245" t="e">
        <f>IF(AND(Q103="",#REF!&gt;0,#REF!&lt;5),K103,)</f>
        <v>#REF!</v>
      </c>
      <c r="K103" s="243" t="str">
        <f>IF(D103="","ZZZ9",IF(AND(#REF!&gt;0,#REF!&lt;5),D103&amp;#REF!,D103&amp;"9"))</f>
        <v>ZZZ9</v>
      </c>
      <c r="L103" s="247">
        <f t="shared" si="0"/>
        <v>999</v>
      </c>
      <c r="M103" s="281">
        <f t="shared" si="1"/>
        <v>999</v>
      </c>
      <c r="N103" s="275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8">
        <v>98</v>
      </c>
      <c r="B104" s="95"/>
      <c r="C104" s="95"/>
      <c r="D104" s="96"/>
      <c r="E104" s="261"/>
      <c r="F104" s="97"/>
      <c r="G104" s="97"/>
      <c r="H104" s="385"/>
      <c r="I104" s="282"/>
      <c r="J104" s="245" t="e">
        <f>IF(AND(Q104="",#REF!&gt;0,#REF!&lt;5),K104,)</f>
        <v>#REF!</v>
      </c>
      <c r="K104" s="243" t="str">
        <f>IF(D104="","ZZZ9",IF(AND(#REF!&gt;0,#REF!&lt;5),D104&amp;#REF!,D104&amp;"9"))</f>
        <v>ZZZ9</v>
      </c>
      <c r="L104" s="247">
        <f t="shared" ref="L104:L156" si="3">IF(Q104="",999,Q104)</f>
        <v>999</v>
      </c>
      <c r="M104" s="281">
        <f t="shared" ref="M104:M156" si="4">IF(P104=999,999,1)</f>
        <v>999</v>
      </c>
      <c r="N104" s="275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8">
        <v>99</v>
      </c>
      <c r="B105" s="95"/>
      <c r="C105" s="95"/>
      <c r="D105" s="96"/>
      <c r="E105" s="261"/>
      <c r="F105" s="97"/>
      <c r="G105" s="97"/>
      <c r="H105" s="385"/>
      <c r="I105" s="282"/>
      <c r="J105" s="245" t="e">
        <f>IF(AND(Q105="",#REF!&gt;0,#REF!&lt;5),K105,)</f>
        <v>#REF!</v>
      </c>
      <c r="K105" s="243" t="str">
        <f>IF(D105="","ZZZ9",IF(AND(#REF!&gt;0,#REF!&lt;5),D105&amp;#REF!,D105&amp;"9"))</f>
        <v>ZZZ9</v>
      </c>
      <c r="L105" s="247">
        <f t="shared" si="3"/>
        <v>999</v>
      </c>
      <c r="M105" s="281">
        <f t="shared" si="4"/>
        <v>999</v>
      </c>
      <c r="N105" s="275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8">
        <v>100</v>
      </c>
      <c r="B106" s="95"/>
      <c r="C106" s="95"/>
      <c r="D106" s="96"/>
      <c r="E106" s="261"/>
      <c r="F106" s="97"/>
      <c r="G106" s="97"/>
      <c r="H106" s="385"/>
      <c r="I106" s="282"/>
      <c r="J106" s="245" t="e">
        <f>IF(AND(Q106="",#REF!&gt;0,#REF!&lt;5),K106,)</f>
        <v>#REF!</v>
      </c>
      <c r="K106" s="243" t="str">
        <f>IF(D106="","ZZZ9",IF(AND(#REF!&gt;0,#REF!&lt;5),D106&amp;#REF!,D106&amp;"9"))</f>
        <v>ZZZ9</v>
      </c>
      <c r="L106" s="247">
        <f t="shared" si="3"/>
        <v>999</v>
      </c>
      <c r="M106" s="281">
        <f t="shared" si="4"/>
        <v>999</v>
      </c>
      <c r="N106" s="275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8">
        <v>101</v>
      </c>
      <c r="B107" s="95"/>
      <c r="C107" s="95"/>
      <c r="D107" s="96"/>
      <c r="E107" s="261"/>
      <c r="F107" s="97"/>
      <c r="G107" s="97"/>
      <c r="H107" s="385"/>
      <c r="I107" s="282"/>
      <c r="J107" s="245" t="e">
        <f>IF(AND(Q107="",#REF!&gt;0,#REF!&lt;5),K107,)</f>
        <v>#REF!</v>
      </c>
      <c r="K107" s="243" t="str">
        <f>IF(D107="","ZZZ9",IF(AND(#REF!&gt;0,#REF!&lt;5),D107&amp;#REF!,D107&amp;"9"))</f>
        <v>ZZZ9</v>
      </c>
      <c r="L107" s="247">
        <f t="shared" si="3"/>
        <v>999</v>
      </c>
      <c r="M107" s="281">
        <f t="shared" si="4"/>
        <v>999</v>
      </c>
      <c r="N107" s="275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8">
        <v>102</v>
      </c>
      <c r="B108" s="95"/>
      <c r="C108" s="95"/>
      <c r="D108" s="96"/>
      <c r="E108" s="261"/>
      <c r="F108" s="97"/>
      <c r="G108" s="97"/>
      <c r="H108" s="385"/>
      <c r="I108" s="282"/>
      <c r="J108" s="245" t="e">
        <f>IF(AND(Q108="",#REF!&gt;0,#REF!&lt;5),K108,)</f>
        <v>#REF!</v>
      </c>
      <c r="K108" s="243" t="str">
        <f>IF(D108="","ZZZ9",IF(AND(#REF!&gt;0,#REF!&lt;5),D108&amp;#REF!,D108&amp;"9"))</f>
        <v>ZZZ9</v>
      </c>
      <c r="L108" s="247">
        <f t="shared" si="3"/>
        <v>999</v>
      </c>
      <c r="M108" s="281">
        <f t="shared" si="4"/>
        <v>999</v>
      </c>
      <c r="N108" s="275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8">
        <v>103</v>
      </c>
      <c r="B109" s="95"/>
      <c r="C109" s="95"/>
      <c r="D109" s="96"/>
      <c r="E109" s="261"/>
      <c r="F109" s="97"/>
      <c r="G109" s="97"/>
      <c r="H109" s="385"/>
      <c r="I109" s="282"/>
      <c r="J109" s="245" t="e">
        <f>IF(AND(Q109="",#REF!&gt;0,#REF!&lt;5),K109,)</f>
        <v>#REF!</v>
      </c>
      <c r="K109" s="243" t="str">
        <f>IF(D109="","ZZZ9",IF(AND(#REF!&gt;0,#REF!&lt;5),D109&amp;#REF!,D109&amp;"9"))</f>
        <v>ZZZ9</v>
      </c>
      <c r="L109" s="247">
        <f t="shared" si="3"/>
        <v>999</v>
      </c>
      <c r="M109" s="281">
        <f t="shared" si="4"/>
        <v>999</v>
      </c>
      <c r="N109" s="275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8">
        <v>104</v>
      </c>
      <c r="B110" s="95"/>
      <c r="C110" s="95"/>
      <c r="D110" s="96"/>
      <c r="E110" s="261"/>
      <c r="F110" s="97"/>
      <c r="G110" s="97"/>
      <c r="H110" s="385"/>
      <c r="I110" s="282"/>
      <c r="J110" s="245" t="e">
        <f>IF(AND(Q110="",#REF!&gt;0,#REF!&lt;5),K110,)</f>
        <v>#REF!</v>
      </c>
      <c r="K110" s="243" t="str">
        <f>IF(D110="","ZZZ9",IF(AND(#REF!&gt;0,#REF!&lt;5),D110&amp;#REF!,D110&amp;"9"))</f>
        <v>ZZZ9</v>
      </c>
      <c r="L110" s="247">
        <f t="shared" si="3"/>
        <v>999</v>
      </c>
      <c r="M110" s="281">
        <f t="shared" si="4"/>
        <v>999</v>
      </c>
      <c r="N110" s="275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8">
        <v>105</v>
      </c>
      <c r="B111" s="95"/>
      <c r="C111" s="95"/>
      <c r="D111" s="96"/>
      <c r="E111" s="261"/>
      <c r="F111" s="97"/>
      <c r="G111" s="97"/>
      <c r="H111" s="385"/>
      <c r="I111" s="282"/>
      <c r="J111" s="245" t="e">
        <f>IF(AND(Q111="",#REF!&gt;0,#REF!&lt;5),K111,)</f>
        <v>#REF!</v>
      </c>
      <c r="K111" s="243" t="str">
        <f>IF(D111="","ZZZ9",IF(AND(#REF!&gt;0,#REF!&lt;5),D111&amp;#REF!,D111&amp;"9"))</f>
        <v>ZZZ9</v>
      </c>
      <c r="L111" s="247">
        <f t="shared" si="3"/>
        <v>999</v>
      </c>
      <c r="M111" s="281">
        <f t="shared" si="4"/>
        <v>999</v>
      </c>
      <c r="N111" s="275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8">
        <v>106</v>
      </c>
      <c r="B112" s="95"/>
      <c r="C112" s="95"/>
      <c r="D112" s="96"/>
      <c r="E112" s="261"/>
      <c r="F112" s="97"/>
      <c r="G112" s="97"/>
      <c r="H112" s="385"/>
      <c r="I112" s="282"/>
      <c r="J112" s="245" t="e">
        <f>IF(AND(Q112="",#REF!&gt;0,#REF!&lt;5),K112,)</f>
        <v>#REF!</v>
      </c>
      <c r="K112" s="243" t="str">
        <f>IF(D112="","ZZZ9",IF(AND(#REF!&gt;0,#REF!&lt;5),D112&amp;#REF!,D112&amp;"9"))</f>
        <v>ZZZ9</v>
      </c>
      <c r="L112" s="247">
        <f t="shared" si="3"/>
        <v>999</v>
      </c>
      <c r="M112" s="281">
        <f t="shared" si="4"/>
        <v>999</v>
      </c>
      <c r="N112" s="275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8">
        <v>107</v>
      </c>
      <c r="B113" s="95"/>
      <c r="C113" s="95"/>
      <c r="D113" s="96"/>
      <c r="E113" s="261"/>
      <c r="F113" s="97"/>
      <c r="G113" s="97"/>
      <c r="H113" s="385"/>
      <c r="I113" s="282"/>
      <c r="J113" s="245" t="e">
        <f>IF(AND(Q113="",#REF!&gt;0,#REF!&lt;5),K113,)</f>
        <v>#REF!</v>
      </c>
      <c r="K113" s="243" t="str">
        <f>IF(D113="","ZZZ9",IF(AND(#REF!&gt;0,#REF!&lt;5),D113&amp;#REF!,D113&amp;"9"))</f>
        <v>ZZZ9</v>
      </c>
      <c r="L113" s="247">
        <f t="shared" si="3"/>
        <v>999</v>
      </c>
      <c r="M113" s="281">
        <f t="shared" si="4"/>
        <v>999</v>
      </c>
      <c r="N113" s="275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8">
        <v>108</v>
      </c>
      <c r="B114" s="95"/>
      <c r="C114" s="95"/>
      <c r="D114" s="96"/>
      <c r="E114" s="261"/>
      <c r="F114" s="97"/>
      <c r="G114" s="97"/>
      <c r="H114" s="385"/>
      <c r="I114" s="282"/>
      <c r="J114" s="245" t="e">
        <f>IF(AND(Q114="",#REF!&gt;0,#REF!&lt;5),K114,)</f>
        <v>#REF!</v>
      </c>
      <c r="K114" s="243" t="str">
        <f>IF(D114="","ZZZ9",IF(AND(#REF!&gt;0,#REF!&lt;5),D114&amp;#REF!,D114&amp;"9"))</f>
        <v>ZZZ9</v>
      </c>
      <c r="L114" s="247">
        <f t="shared" si="3"/>
        <v>999</v>
      </c>
      <c r="M114" s="281">
        <f t="shared" si="4"/>
        <v>999</v>
      </c>
      <c r="N114" s="275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8">
        <v>109</v>
      </c>
      <c r="B115" s="95"/>
      <c r="C115" s="95"/>
      <c r="D115" s="96"/>
      <c r="E115" s="261"/>
      <c r="F115" s="97"/>
      <c r="G115" s="97"/>
      <c r="H115" s="385"/>
      <c r="I115" s="282"/>
      <c r="J115" s="245" t="e">
        <f>IF(AND(Q115="",#REF!&gt;0,#REF!&lt;5),K115,)</f>
        <v>#REF!</v>
      </c>
      <c r="K115" s="243" t="str">
        <f>IF(D115="","ZZZ9",IF(AND(#REF!&gt;0,#REF!&lt;5),D115&amp;#REF!,D115&amp;"9"))</f>
        <v>ZZZ9</v>
      </c>
      <c r="L115" s="247">
        <f t="shared" si="3"/>
        <v>999</v>
      </c>
      <c r="M115" s="281">
        <f t="shared" si="4"/>
        <v>999</v>
      </c>
      <c r="N115" s="275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8">
        <v>110</v>
      </c>
      <c r="B116" s="95"/>
      <c r="C116" s="95"/>
      <c r="D116" s="96"/>
      <c r="E116" s="261"/>
      <c r="F116" s="97"/>
      <c r="G116" s="97"/>
      <c r="H116" s="385"/>
      <c r="I116" s="282"/>
      <c r="J116" s="245" t="e">
        <f>IF(AND(Q116="",#REF!&gt;0,#REF!&lt;5),K116,)</f>
        <v>#REF!</v>
      </c>
      <c r="K116" s="243" t="str">
        <f>IF(D116="","ZZZ9",IF(AND(#REF!&gt;0,#REF!&lt;5),D116&amp;#REF!,D116&amp;"9"))</f>
        <v>ZZZ9</v>
      </c>
      <c r="L116" s="247">
        <f t="shared" si="3"/>
        <v>999</v>
      </c>
      <c r="M116" s="281">
        <f t="shared" si="4"/>
        <v>999</v>
      </c>
      <c r="N116" s="275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8">
        <v>111</v>
      </c>
      <c r="B117" s="95"/>
      <c r="C117" s="95"/>
      <c r="D117" s="96"/>
      <c r="E117" s="261"/>
      <c r="F117" s="97"/>
      <c r="G117" s="97"/>
      <c r="H117" s="385"/>
      <c r="I117" s="282"/>
      <c r="J117" s="245" t="e">
        <f>IF(AND(Q117="",#REF!&gt;0,#REF!&lt;5),K117,)</f>
        <v>#REF!</v>
      </c>
      <c r="K117" s="243" t="str">
        <f>IF(D117="","ZZZ9",IF(AND(#REF!&gt;0,#REF!&lt;5),D117&amp;#REF!,D117&amp;"9"))</f>
        <v>ZZZ9</v>
      </c>
      <c r="L117" s="247">
        <f t="shared" si="3"/>
        <v>999</v>
      </c>
      <c r="M117" s="281">
        <f t="shared" si="4"/>
        <v>999</v>
      </c>
      <c r="N117" s="275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8">
        <v>112</v>
      </c>
      <c r="B118" s="95"/>
      <c r="C118" s="95"/>
      <c r="D118" s="96"/>
      <c r="E118" s="261"/>
      <c r="F118" s="97"/>
      <c r="G118" s="97"/>
      <c r="H118" s="385"/>
      <c r="I118" s="282"/>
      <c r="J118" s="245" t="e">
        <f>IF(AND(Q118="",#REF!&gt;0,#REF!&lt;5),K118,)</f>
        <v>#REF!</v>
      </c>
      <c r="K118" s="243" t="str">
        <f>IF(D118="","ZZZ9",IF(AND(#REF!&gt;0,#REF!&lt;5),D118&amp;#REF!,D118&amp;"9"))</f>
        <v>ZZZ9</v>
      </c>
      <c r="L118" s="247">
        <f t="shared" si="3"/>
        <v>999</v>
      </c>
      <c r="M118" s="281">
        <f t="shared" si="4"/>
        <v>999</v>
      </c>
      <c r="N118" s="275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8">
        <v>113</v>
      </c>
      <c r="B119" s="95"/>
      <c r="C119" s="95"/>
      <c r="D119" s="96"/>
      <c r="E119" s="261"/>
      <c r="F119" s="97"/>
      <c r="G119" s="97"/>
      <c r="H119" s="385"/>
      <c r="I119" s="282"/>
      <c r="J119" s="245" t="e">
        <f>IF(AND(Q119="",#REF!&gt;0,#REF!&lt;5),K119,)</f>
        <v>#REF!</v>
      </c>
      <c r="K119" s="243" t="str">
        <f>IF(D119="","ZZZ9",IF(AND(#REF!&gt;0,#REF!&lt;5),D119&amp;#REF!,D119&amp;"9"))</f>
        <v>ZZZ9</v>
      </c>
      <c r="L119" s="247">
        <f t="shared" si="3"/>
        <v>999</v>
      </c>
      <c r="M119" s="281">
        <f t="shared" si="4"/>
        <v>999</v>
      </c>
      <c r="N119" s="275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8">
        <v>114</v>
      </c>
      <c r="B120" s="95"/>
      <c r="C120" s="95"/>
      <c r="D120" s="96"/>
      <c r="E120" s="261"/>
      <c r="F120" s="97"/>
      <c r="G120" s="97"/>
      <c r="H120" s="385"/>
      <c r="I120" s="282"/>
      <c r="J120" s="245" t="e">
        <f>IF(AND(Q120="",#REF!&gt;0,#REF!&lt;5),K120,)</f>
        <v>#REF!</v>
      </c>
      <c r="K120" s="243" t="str">
        <f>IF(D120="","ZZZ9",IF(AND(#REF!&gt;0,#REF!&lt;5),D120&amp;#REF!,D120&amp;"9"))</f>
        <v>ZZZ9</v>
      </c>
      <c r="L120" s="247">
        <f t="shared" si="3"/>
        <v>999</v>
      </c>
      <c r="M120" s="281">
        <f t="shared" si="4"/>
        <v>999</v>
      </c>
      <c r="N120" s="275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8">
        <v>115</v>
      </c>
      <c r="B121" s="95"/>
      <c r="C121" s="95"/>
      <c r="D121" s="96"/>
      <c r="E121" s="261"/>
      <c r="F121" s="97"/>
      <c r="G121" s="97"/>
      <c r="H121" s="385"/>
      <c r="I121" s="282"/>
      <c r="J121" s="245" t="e">
        <f>IF(AND(Q121="",#REF!&gt;0,#REF!&lt;5),K121,)</f>
        <v>#REF!</v>
      </c>
      <c r="K121" s="243" t="str">
        <f>IF(D121="","ZZZ9",IF(AND(#REF!&gt;0,#REF!&lt;5),D121&amp;#REF!,D121&amp;"9"))</f>
        <v>ZZZ9</v>
      </c>
      <c r="L121" s="247">
        <f t="shared" si="3"/>
        <v>999</v>
      </c>
      <c r="M121" s="281">
        <f t="shared" si="4"/>
        <v>999</v>
      </c>
      <c r="N121" s="275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8">
        <v>116</v>
      </c>
      <c r="B122" s="95"/>
      <c r="C122" s="95"/>
      <c r="D122" s="96"/>
      <c r="E122" s="261"/>
      <c r="F122" s="97"/>
      <c r="G122" s="97"/>
      <c r="H122" s="385"/>
      <c r="I122" s="282"/>
      <c r="J122" s="245" t="e">
        <f>IF(AND(Q122="",#REF!&gt;0,#REF!&lt;5),K122,)</f>
        <v>#REF!</v>
      </c>
      <c r="K122" s="243" t="str">
        <f>IF(D122="","ZZZ9",IF(AND(#REF!&gt;0,#REF!&lt;5),D122&amp;#REF!,D122&amp;"9"))</f>
        <v>ZZZ9</v>
      </c>
      <c r="L122" s="247">
        <f t="shared" si="3"/>
        <v>999</v>
      </c>
      <c r="M122" s="281">
        <f t="shared" si="4"/>
        <v>999</v>
      </c>
      <c r="N122" s="275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8">
        <v>117</v>
      </c>
      <c r="B123" s="95"/>
      <c r="C123" s="95"/>
      <c r="D123" s="96"/>
      <c r="E123" s="261"/>
      <c r="F123" s="97"/>
      <c r="G123" s="97"/>
      <c r="H123" s="385"/>
      <c r="I123" s="282"/>
      <c r="J123" s="245" t="e">
        <f>IF(AND(Q123="",#REF!&gt;0,#REF!&lt;5),K123,)</f>
        <v>#REF!</v>
      </c>
      <c r="K123" s="243" t="str">
        <f>IF(D123="","ZZZ9",IF(AND(#REF!&gt;0,#REF!&lt;5),D123&amp;#REF!,D123&amp;"9"))</f>
        <v>ZZZ9</v>
      </c>
      <c r="L123" s="247">
        <f t="shared" si="3"/>
        <v>999</v>
      </c>
      <c r="M123" s="281">
        <f t="shared" si="4"/>
        <v>999</v>
      </c>
      <c r="N123" s="275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8">
        <v>118</v>
      </c>
      <c r="B124" s="95"/>
      <c r="C124" s="95"/>
      <c r="D124" s="96"/>
      <c r="E124" s="261"/>
      <c r="F124" s="97"/>
      <c r="G124" s="97"/>
      <c r="H124" s="385"/>
      <c r="I124" s="282"/>
      <c r="J124" s="245" t="e">
        <f>IF(AND(Q124="",#REF!&gt;0,#REF!&lt;5),K124,)</f>
        <v>#REF!</v>
      </c>
      <c r="K124" s="243" t="str">
        <f>IF(D124="","ZZZ9",IF(AND(#REF!&gt;0,#REF!&lt;5),D124&amp;#REF!,D124&amp;"9"))</f>
        <v>ZZZ9</v>
      </c>
      <c r="L124" s="247">
        <f t="shared" si="3"/>
        <v>999</v>
      </c>
      <c r="M124" s="281">
        <f t="shared" si="4"/>
        <v>999</v>
      </c>
      <c r="N124" s="275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8">
        <v>119</v>
      </c>
      <c r="B125" s="95"/>
      <c r="C125" s="95"/>
      <c r="D125" s="96"/>
      <c r="E125" s="261"/>
      <c r="F125" s="97"/>
      <c r="G125" s="97"/>
      <c r="H125" s="385"/>
      <c r="I125" s="282"/>
      <c r="J125" s="245" t="e">
        <f>IF(AND(Q125="",#REF!&gt;0,#REF!&lt;5),K125,)</f>
        <v>#REF!</v>
      </c>
      <c r="K125" s="243" t="str">
        <f>IF(D125="","ZZZ9",IF(AND(#REF!&gt;0,#REF!&lt;5),D125&amp;#REF!,D125&amp;"9"))</f>
        <v>ZZZ9</v>
      </c>
      <c r="L125" s="247">
        <f t="shared" si="3"/>
        <v>999</v>
      </c>
      <c r="M125" s="281">
        <f t="shared" si="4"/>
        <v>999</v>
      </c>
      <c r="N125" s="275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8">
        <v>120</v>
      </c>
      <c r="B126" s="95"/>
      <c r="C126" s="95"/>
      <c r="D126" s="96"/>
      <c r="E126" s="261"/>
      <c r="F126" s="97"/>
      <c r="G126" s="97"/>
      <c r="H126" s="385"/>
      <c r="I126" s="282"/>
      <c r="J126" s="245" t="e">
        <f>IF(AND(Q126="",#REF!&gt;0,#REF!&lt;5),K126,)</f>
        <v>#REF!</v>
      </c>
      <c r="K126" s="243" t="str">
        <f>IF(D126="","ZZZ9",IF(AND(#REF!&gt;0,#REF!&lt;5),D126&amp;#REF!,D126&amp;"9"))</f>
        <v>ZZZ9</v>
      </c>
      <c r="L126" s="247">
        <f t="shared" si="3"/>
        <v>999</v>
      </c>
      <c r="M126" s="281">
        <f t="shared" si="4"/>
        <v>999</v>
      </c>
      <c r="N126" s="275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8">
        <v>121</v>
      </c>
      <c r="B127" s="95"/>
      <c r="C127" s="95"/>
      <c r="D127" s="96"/>
      <c r="E127" s="261"/>
      <c r="F127" s="97"/>
      <c r="G127" s="97"/>
      <c r="H127" s="385"/>
      <c r="I127" s="282"/>
      <c r="J127" s="245" t="e">
        <f>IF(AND(Q127="",#REF!&gt;0,#REF!&lt;5),K127,)</f>
        <v>#REF!</v>
      </c>
      <c r="K127" s="243" t="str">
        <f>IF(D127="","ZZZ9",IF(AND(#REF!&gt;0,#REF!&lt;5),D127&amp;#REF!,D127&amp;"9"))</f>
        <v>ZZZ9</v>
      </c>
      <c r="L127" s="247">
        <f t="shared" si="3"/>
        <v>999</v>
      </c>
      <c r="M127" s="281">
        <f t="shared" si="4"/>
        <v>999</v>
      </c>
      <c r="N127" s="275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8">
        <v>122</v>
      </c>
      <c r="B128" s="95"/>
      <c r="C128" s="95"/>
      <c r="D128" s="96"/>
      <c r="E128" s="261"/>
      <c r="F128" s="97"/>
      <c r="G128" s="97"/>
      <c r="H128" s="385"/>
      <c r="I128" s="282"/>
      <c r="J128" s="245" t="e">
        <f>IF(AND(Q128="",#REF!&gt;0,#REF!&lt;5),K128,)</f>
        <v>#REF!</v>
      </c>
      <c r="K128" s="243" t="str">
        <f>IF(D128="","ZZZ9",IF(AND(#REF!&gt;0,#REF!&lt;5),D128&amp;#REF!,D128&amp;"9"))</f>
        <v>ZZZ9</v>
      </c>
      <c r="L128" s="247">
        <f t="shared" si="3"/>
        <v>999</v>
      </c>
      <c r="M128" s="281">
        <f t="shared" si="4"/>
        <v>999</v>
      </c>
      <c r="N128" s="275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8">
        <v>123</v>
      </c>
      <c r="B129" s="95"/>
      <c r="C129" s="95"/>
      <c r="D129" s="96"/>
      <c r="E129" s="261"/>
      <c r="F129" s="97"/>
      <c r="G129" s="97"/>
      <c r="H129" s="385"/>
      <c r="I129" s="282"/>
      <c r="J129" s="245" t="e">
        <f>IF(AND(Q129="",#REF!&gt;0,#REF!&lt;5),K129,)</f>
        <v>#REF!</v>
      </c>
      <c r="K129" s="243" t="str">
        <f>IF(D129="","ZZZ9",IF(AND(#REF!&gt;0,#REF!&lt;5),D129&amp;#REF!,D129&amp;"9"))</f>
        <v>ZZZ9</v>
      </c>
      <c r="L129" s="247">
        <f t="shared" si="3"/>
        <v>999</v>
      </c>
      <c r="M129" s="281">
        <f t="shared" si="4"/>
        <v>999</v>
      </c>
      <c r="N129" s="275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8">
        <v>124</v>
      </c>
      <c r="B130" s="95"/>
      <c r="C130" s="95"/>
      <c r="D130" s="96"/>
      <c r="E130" s="261"/>
      <c r="F130" s="97"/>
      <c r="G130" s="97"/>
      <c r="H130" s="385"/>
      <c r="I130" s="282"/>
      <c r="J130" s="245" t="e">
        <f>IF(AND(Q130="",#REF!&gt;0,#REF!&lt;5),K130,)</f>
        <v>#REF!</v>
      </c>
      <c r="K130" s="243" t="str">
        <f>IF(D130="","ZZZ9",IF(AND(#REF!&gt;0,#REF!&lt;5),D130&amp;#REF!,D130&amp;"9"))</f>
        <v>ZZZ9</v>
      </c>
      <c r="L130" s="247">
        <f t="shared" si="3"/>
        <v>999</v>
      </c>
      <c r="M130" s="281">
        <f t="shared" si="4"/>
        <v>999</v>
      </c>
      <c r="N130" s="275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8">
        <v>125</v>
      </c>
      <c r="B131" s="95"/>
      <c r="C131" s="95"/>
      <c r="D131" s="96"/>
      <c r="E131" s="261"/>
      <c r="F131" s="97"/>
      <c r="G131" s="97"/>
      <c r="H131" s="385"/>
      <c r="I131" s="282"/>
      <c r="J131" s="245" t="e">
        <f>IF(AND(Q131="",#REF!&gt;0,#REF!&lt;5),K131,)</f>
        <v>#REF!</v>
      </c>
      <c r="K131" s="243" t="str">
        <f>IF(D131="","ZZZ9",IF(AND(#REF!&gt;0,#REF!&lt;5),D131&amp;#REF!,D131&amp;"9"))</f>
        <v>ZZZ9</v>
      </c>
      <c r="L131" s="247">
        <f t="shared" si="3"/>
        <v>999</v>
      </c>
      <c r="M131" s="281">
        <f t="shared" si="4"/>
        <v>999</v>
      </c>
      <c r="N131" s="275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8">
        <v>126</v>
      </c>
      <c r="B132" s="95"/>
      <c r="C132" s="95"/>
      <c r="D132" s="96"/>
      <c r="E132" s="261"/>
      <c r="F132" s="97"/>
      <c r="G132" s="97"/>
      <c r="H132" s="385"/>
      <c r="I132" s="282"/>
      <c r="J132" s="245" t="e">
        <f>IF(AND(Q132="",#REF!&gt;0,#REF!&lt;5),K132,)</f>
        <v>#REF!</v>
      </c>
      <c r="K132" s="243" t="str">
        <f>IF(D132="","ZZZ9",IF(AND(#REF!&gt;0,#REF!&lt;5),D132&amp;#REF!,D132&amp;"9"))</f>
        <v>ZZZ9</v>
      </c>
      <c r="L132" s="247">
        <f t="shared" si="3"/>
        <v>999</v>
      </c>
      <c r="M132" s="281">
        <f t="shared" si="4"/>
        <v>999</v>
      </c>
      <c r="N132" s="275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8">
        <v>127</v>
      </c>
      <c r="B133" s="95"/>
      <c r="C133" s="95"/>
      <c r="D133" s="96"/>
      <c r="E133" s="261"/>
      <c r="F133" s="97"/>
      <c r="G133" s="97"/>
      <c r="H133" s="385"/>
      <c r="I133" s="282"/>
      <c r="J133" s="245" t="e">
        <f>IF(AND(Q133="",#REF!&gt;0,#REF!&lt;5),K133,)</f>
        <v>#REF!</v>
      </c>
      <c r="K133" s="243" t="str">
        <f>IF(D133="","ZZZ9",IF(AND(#REF!&gt;0,#REF!&lt;5),D133&amp;#REF!,D133&amp;"9"))</f>
        <v>ZZZ9</v>
      </c>
      <c r="L133" s="247">
        <f t="shared" si="3"/>
        <v>999</v>
      </c>
      <c r="M133" s="281">
        <f t="shared" si="4"/>
        <v>999</v>
      </c>
      <c r="N133" s="275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8">
        <v>128</v>
      </c>
      <c r="B134" s="95"/>
      <c r="C134" s="95"/>
      <c r="D134" s="96"/>
      <c r="E134" s="261"/>
      <c r="F134" s="97"/>
      <c r="G134" s="97"/>
      <c r="H134" s="385"/>
      <c r="I134" s="282"/>
      <c r="J134" s="245" t="e">
        <f>IF(AND(Q134="",#REF!&gt;0,#REF!&lt;5),K134,)</f>
        <v>#REF!</v>
      </c>
      <c r="K134" s="243" t="str">
        <f>IF(D134="","ZZZ9",IF(AND(#REF!&gt;0,#REF!&lt;5),D134&amp;#REF!,D134&amp;"9"))</f>
        <v>ZZZ9</v>
      </c>
      <c r="L134" s="247">
        <f t="shared" si="3"/>
        <v>999</v>
      </c>
      <c r="M134" s="281">
        <f t="shared" si="4"/>
        <v>999</v>
      </c>
      <c r="N134" s="275"/>
      <c r="O134" s="282"/>
      <c r="P134" s="283">
        <f t="shared" si="5"/>
        <v>999</v>
      </c>
      <c r="Q134" s="282"/>
    </row>
    <row r="135" spans="1:17" x14ac:dyDescent="0.25">
      <c r="A135" s="248">
        <v>129</v>
      </c>
      <c r="B135" s="95"/>
      <c r="C135" s="95"/>
      <c r="D135" s="96"/>
      <c r="E135" s="261"/>
      <c r="F135" s="97"/>
      <c r="G135" s="97"/>
      <c r="H135" s="385"/>
      <c r="I135" s="282"/>
      <c r="J135" s="245" t="e">
        <f>IF(AND(Q135="",#REF!&gt;0,#REF!&lt;5),K135,)</f>
        <v>#REF!</v>
      </c>
      <c r="K135" s="243" t="str">
        <f>IF(D135="","ZZZ9",IF(AND(#REF!&gt;0,#REF!&lt;5),D135&amp;#REF!,D135&amp;"9"))</f>
        <v>ZZZ9</v>
      </c>
      <c r="L135" s="247">
        <f t="shared" si="3"/>
        <v>999</v>
      </c>
      <c r="M135" s="281">
        <f t="shared" si="4"/>
        <v>999</v>
      </c>
      <c r="N135" s="275"/>
      <c r="O135" s="97"/>
      <c r="P135" s="114">
        <f t="shared" si="5"/>
        <v>999</v>
      </c>
      <c r="Q135" s="97"/>
    </row>
    <row r="136" spans="1:17" x14ac:dyDescent="0.25">
      <c r="A136" s="248">
        <v>130</v>
      </c>
      <c r="B136" s="95"/>
      <c r="C136" s="95"/>
      <c r="D136" s="96"/>
      <c r="E136" s="261"/>
      <c r="F136" s="97"/>
      <c r="G136" s="97"/>
      <c r="H136" s="385"/>
      <c r="I136" s="282"/>
      <c r="J136" s="245" t="e">
        <f>IF(AND(Q136="",#REF!&gt;0,#REF!&lt;5),K136,)</f>
        <v>#REF!</v>
      </c>
      <c r="K136" s="243" t="str">
        <f>IF(D136="","ZZZ9",IF(AND(#REF!&gt;0,#REF!&lt;5),D136&amp;#REF!,D136&amp;"9"))</f>
        <v>ZZZ9</v>
      </c>
      <c r="L136" s="247">
        <f t="shared" si="3"/>
        <v>999</v>
      </c>
      <c r="M136" s="281">
        <f t="shared" si="4"/>
        <v>999</v>
      </c>
      <c r="N136" s="275"/>
      <c r="O136" s="97"/>
      <c r="P136" s="114">
        <f t="shared" si="5"/>
        <v>999</v>
      </c>
      <c r="Q136" s="97"/>
    </row>
    <row r="137" spans="1:17" x14ac:dyDescent="0.25">
      <c r="A137" s="248">
        <v>131</v>
      </c>
      <c r="B137" s="95"/>
      <c r="C137" s="95"/>
      <c r="D137" s="96"/>
      <c r="E137" s="261"/>
      <c r="F137" s="97"/>
      <c r="G137" s="97"/>
      <c r="H137" s="385"/>
      <c r="I137" s="282"/>
      <c r="J137" s="245" t="e">
        <f>IF(AND(Q137="",#REF!&gt;0,#REF!&lt;5),K137,)</f>
        <v>#REF!</v>
      </c>
      <c r="K137" s="243" t="str">
        <f>IF(D137="","ZZZ9",IF(AND(#REF!&gt;0,#REF!&lt;5),D137&amp;#REF!,D137&amp;"9"))</f>
        <v>ZZZ9</v>
      </c>
      <c r="L137" s="247">
        <f t="shared" si="3"/>
        <v>999</v>
      </c>
      <c r="M137" s="281">
        <f t="shared" si="4"/>
        <v>999</v>
      </c>
      <c r="N137" s="275"/>
      <c r="O137" s="97"/>
      <c r="P137" s="114">
        <f t="shared" si="5"/>
        <v>999</v>
      </c>
      <c r="Q137" s="97"/>
    </row>
    <row r="138" spans="1:17" x14ac:dyDescent="0.25">
      <c r="A138" s="248">
        <v>132</v>
      </c>
      <c r="B138" s="95"/>
      <c r="C138" s="95"/>
      <c r="D138" s="96"/>
      <c r="E138" s="261"/>
      <c r="F138" s="97"/>
      <c r="G138" s="97"/>
      <c r="H138" s="385"/>
      <c r="I138" s="282"/>
      <c r="J138" s="245" t="e">
        <f>IF(AND(Q138="",#REF!&gt;0,#REF!&lt;5),K138,)</f>
        <v>#REF!</v>
      </c>
      <c r="K138" s="243" t="str">
        <f>IF(D138="","ZZZ9",IF(AND(#REF!&gt;0,#REF!&lt;5),D138&amp;#REF!,D138&amp;"9"))</f>
        <v>ZZZ9</v>
      </c>
      <c r="L138" s="247">
        <f t="shared" si="3"/>
        <v>999</v>
      </c>
      <c r="M138" s="281">
        <f t="shared" si="4"/>
        <v>999</v>
      </c>
      <c r="N138" s="275"/>
      <c r="O138" s="97"/>
      <c r="P138" s="114">
        <f t="shared" si="5"/>
        <v>999</v>
      </c>
      <c r="Q138" s="97"/>
    </row>
    <row r="139" spans="1:17" x14ac:dyDescent="0.25">
      <c r="A139" s="248">
        <v>133</v>
      </c>
      <c r="B139" s="95"/>
      <c r="C139" s="95"/>
      <c r="D139" s="96"/>
      <c r="E139" s="261"/>
      <c r="F139" s="97"/>
      <c r="G139" s="97"/>
      <c r="H139" s="385"/>
      <c r="I139" s="282"/>
      <c r="J139" s="245" t="e">
        <f>IF(AND(Q139="",#REF!&gt;0,#REF!&lt;5),K139,)</f>
        <v>#REF!</v>
      </c>
      <c r="K139" s="243" t="str">
        <f>IF(D139="","ZZZ9",IF(AND(#REF!&gt;0,#REF!&lt;5),D139&amp;#REF!,D139&amp;"9"))</f>
        <v>ZZZ9</v>
      </c>
      <c r="L139" s="247">
        <f t="shared" si="3"/>
        <v>999</v>
      </c>
      <c r="M139" s="281">
        <f t="shared" si="4"/>
        <v>999</v>
      </c>
      <c r="N139" s="275"/>
      <c r="O139" s="97"/>
      <c r="P139" s="114">
        <f t="shared" si="5"/>
        <v>999</v>
      </c>
      <c r="Q139" s="97"/>
    </row>
    <row r="140" spans="1:17" x14ac:dyDescent="0.25">
      <c r="A140" s="248">
        <v>134</v>
      </c>
      <c r="B140" s="95"/>
      <c r="C140" s="95"/>
      <c r="D140" s="96"/>
      <c r="E140" s="261"/>
      <c r="F140" s="97"/>
      <c r="G140" s="97"/>
      <c r="H140" s="385"/>
      <c r="I140" s="282"/>
      <c r="J140" s="245" t="e">
        <f>IF(AND(Q140="",#REF!&gt;0,#REF!&lt;5),K140,)</f>
        <v>#REF!</v>
      </c>
      <c r="K140" s="243" t="str">
        <f>IF(D140="","ZZZ9",IF(AND(#REF!&gt;0,#REF!&lt;5),D140&amp;#REF!,D140&amp;"9"))</f>
        <v>ZZZ9</v>
      </c>
      <c r="L140" s="247">
        <f t="shared" si="3"/>
        <v>999</v>
      </c>
      <c r="M140" s="281">
        <f t="shared" si="4"/>
        <v>999</v>
      </c>
      <c r="N140" s="275"/>
      <c r="O140" s="97"/>
      <c r="P140" s="114">
        <f t="shared" si="5"/>
        <v>999</v>
      </c>
      <c r="Q140" s="97"/>
    </row>
    <row r="141" spans="1:17" x14ac:dyDescent="0.25">
      <c r="A141" s="248">
        <v>135</v>
      </c>
      <c r="B141" s="95"/>
      <c r="C141" s="95"/>
      <c r="D141" s="96"/>
      <c r="E141" s="261"/>
      <c r="F141" s="97"/>
      <c r="G141" s="97"/>
      <c r="H141" s="385"/>
      <c r="I141" s="282"/>
      <c r="J141" s="245" t="e">
        <f>IF(AND(Q141="",#REF!&gt;0,#REF!&lt;5),K141,)</f>
        <v>#REF!</v>
      </c>
      <c r="K141" s="243" t="str">
        <f>IF(D141="","ZZZ9",IF(AND(#REF!&gt;0,#REF!&lt;5),D141&amp;#REF!,D141&amp;"9"))</f>
        <v>ZZZ9</v>
      </c>
      <c r="L141" s="247">
        <f t="shared" si="3"/>
        <v>999</v>
      </c>
      <c r="M141" s="281">
        <f t="shared" si="4"/>
        <v>999</v>
      </c>
      <c r="N141" s="275"/>
      <c r="O141" s="282"/>
      <c r="P141" s="283">
        <f t="shared" si="5"/>
        <v>999</v>
      </c>
      <c r="Q141" s="282"/>
    </row>
    <row r="142" spans="1:17" x14ac:dyDescent="0.25">
      <c r="A142" s="248">
        <v>136</v>
      </c>
      <c r="B142" s="95"/>
      <c r="C142" s="95"/>
      <c r="D142" s="96"/>
      <c r="E142" s="261"/>
      <c r="F142" s="97"/>
      <c r="G142" s="97"/>
      <c r="H142" s="385"/>
      <c r="I142" s="282"/>
      <c r="J142" s="245" t="e">
        <f>IF(AND(Q142="",#REF!&gt;0,#REF!&lt;5),K142,)</f>
        <v>#REF!</v>
      </c>
      <c r="K142" s="243" t="str">
        <f>IF(D142="","ZZZ9",IF(AND(#REF!&gt;0,#REF!&lt;5),D142&amp;#REF!,D142&amp;"9"))</f>
        <v>ZZZ9</v>
      </c>
      <c r="L142" s="247">
        <f t="shared" si="3"/>
        <v>999</v>
      </c>
      <c r="M142" s="281">
        <f t="shared" si="4"/>
        <v>999</v>
      </c>
      <c r="N142" s="275"/>
      <c r="O142" s="97"/>
      <c r="P142" s="114">
        <f t="shared" si="5"/>
        <v>999</v>
      </c>
      <c r="Q142" s="97"/>
    </row>
    <row r="143" spans="1:17" x14ac:dyDescent="0.25">
      <c r="A143" s="248">
        <v>137</v>
      </c>
      <c r="B143" s="95"/>
      <c r="C143" s="95"/>
      <c r="D143" s="96"/>
      <c r="E143" s="261"/>
      <c r="F143" s="97"/>
      <c r="G143" s="97"/>
      <c r="H143" s="385"/>
      <c r="I143" s="282"/>
      <c r="J143" s="245" t="e">
        <f>IF(AND(Q143="",#REF!&gt;0,#REF!&lt;5),K143,)</f>
        <v>#REF!</v>
      </c>
      <c r="K143" s="243" t="str">
        <f>IF(D143="","ZZZ9",IF(AND(#REF!&gt;0,#REF!&lt;5),D143&amp;#REF!,D143&amp;"9"))</f>
        <v>ZZZ9</v>
      </c>
      <c r="L143" s="247">
        <f t="shared" si="3"/>
        <v>999</v>
      </c>
      <c r="M143" s="281">
        <f t="shared" si="4"/>
        <v>999</v>
      </c>
      <c r="N143" s="275"/>
      <c r="O143" s="97"/>
      <c r="P143" s="114">
        <f t="shared" si="5"/>
        <v>999</v>
      </c>
      <c r="Q143" s="97"/>
    </row>
    <row r="144" spans="1:17" x14ac:dyDescent="0.25">
      <c r="A144" s="248">
        <v>138</v>
      </c>
      <c r="B144" s="95"/>
      <c r="C144" s="95"/>
      <c r="D144" s="96"/>
      <c r="E144" s="261"/>
      <c r="F144" s="97"/>
      <c r="G144" s="97"/>
      <c r="H144" s="385"/>
      <c r="I144" s="282"/>
      <c r="J144" s="245" t="e">
        <f>IF(AND(Q144="",#REF!&gt;0,#REF!&lt;5),K144,)</f>
        <v>#REF!</v>
      </c>
      <c r="K144" s="243" t="str">
        <f>IF(D144="","ZZZ9",IF(AND(#REF!&gt;0,#REF!&lt;5),D144&amp;#REF!,D144&amp;"9"))</f>
        <v>ZZZ9</v>
      </c>
      <c r="L144" s="247">
        <f t="shared" si="3"/>
        <v>999</v>
      </c>
      <c r="M144" s="281">
        <f t="shared" si="4"/>
        <v>999</v>
      </c>
      <c r="N144" s="275"/>
      <c r="O144" s="97"/>
      <c r="P144" s="114">
        <f t="shared" si="5"/>
        <v>999</v>
      </c>
      <c r="Q144" s="97"/>
    </row>
    <row r="145" spans="1:17" x14ac:dyDescent="0.25">
      <c r="A145" s="248">
        <v>139</v>
      </c>
      <c r="B145" s="95"/>
      <c r="C145" s="95"/>
      <c r="D145" s="96"/>
      <c r="E145" s="261"/>
      <c r="F145" s="97"/>
      <c r="G145" s="97"/>
      <c r="H145" s="385"/>
      <c r="I145" s="282"/>
      <c r="J145" s="245" t="e">
        <f>IF(AND(Q145="",#REF!&gt;0,#REF!&lt;5),K145,)</f>
        <v>#REF!</v>
      </c>
      <c r="K145" s="243" t="str">
        <f>IF(D145="","ZZZ9",IF(AND(#REF!&gt;0,#REF!&lt;5),D145&amp;#REF!,D145&amp;"9"))</f>
        <v>ZZZ9</v>
      </c>
      <c r="L145" s="247">
        <f t="shared" si="3"/>
        <v>999</v>
      </c>
      <c r="M145" s="281">
        <f t="shared" si="4"/>
        <v>999</v>
      </c>
      <c r="N145" s="275"/>
      <c r="O145" s="97"/>
      <c r="P145" s="114">
        <f t="shared" si="5"/>
        <v>999</v>
      </c>
      <c r="Q145" s="97"/>
    </row>
    <row r="146" spans="1:17" x14ac:dyDescent="0.25">
      <c r="A146" s="248">
        <v>140</v>
      </c>
      <c r="B146" s="95"/>
      <c r="C146" s="95"/>
      <c r="D146" s="96"/>
      <c r="E146" s="261"/>
      <c r="F146" s="97"/>
      <c r="G146" s="97"/>
      <c r="H146" s="385"/>
      <c r="I146" s="282"/>
      <c r="J146" s="245" t="e">
        <f>IF(AND(Q146="",#REF!&gt;0,#REF!&lt;5),K146,)</f>
        <v>#REF!</v>
      </c>
      <c r="K146" s="243" t="str">
        <f>IF(D146="","ZZZ9",IF(AND(#REF!&gt;0,#REF!&lt;5),D146&amp;#REF!,D146&amp;"9"))</f>
        <v>ZZZ9</v>
      </c>
      <c r="L146" s="247">
        <f t="shared" si="3"/>
        <v>999</v>
      </c>
      <c r="M146" s="281">
        <f t="shared" si="4"/>
        <v>999</v>
      </c>
      <c r="N146" s="275"/>
      <c r="O146" s="97"/>
      <c r="P146" s="114">
        <f t="shared" si="5"/>
        <v>999</v>
      </c>
      <c r="Q146" s="97"/>
    </row>
    <row r="147" spans="1:17" x14ac:dyDescent="0.25">
      <c r="A147" s="248">
        <v>141</v>
      </c>
      <c r="B147" s="95"/>
      <c r="C147" s="95"/>
      <c r="D147" s="96"/>
      <c r="E147" s="261"/>
      <c r="F147" s="97"/>
      <c r="G147" s="97"/>
      <c r="H147" s="385"/>
      <c r="I147" s="282"/>
      <c r="J147" s="245" t="e">
        <f>IF(AND(Q147="",#REF!&gt;0,#REF!&lt;5),K147,)</f>
        <v>#REF!</v>
      </c>
      <c r="K147" s="243" t="str">
        <f>IF(D147="","ZZZ9",IF(AND(#REF!&gt;0,#REF!&lt;5),D147&amp;#REF!,D147&amp;"9"))</f>
        <v>ZZZ9</v>
      </c>
      <c r="L147" s="247">
        <f t="shared" si="3"/>
        <v>999</v>
      </c>
      <c r="M147" s="281">
        <f t="shared" si="4"/>
        <v>999</v>
      </c>
      <c r="N147" s="275"/>
      <c r="O147" s="97"/>
      <c r="P147" s="114">
        <f t="shared" si="5"/>
        <v>999</v>
      </c>
      <c r="Q147" s="97"/>
    </row>
    <row r="148" spans="1:17" x14ac:dyDescent="0.25">
      <c r="A148" s="248">
        <v>142</v>
      </c>
      <c r="B148" s="95"/>
      <c r="C148" s="95"/>
      <c r="D148" s="96"/>
      <c r="E148" s="261"/>
      <c r="F148" s="97"/>
      <c r="G148" s="97"/>
      <c r="H148" s="385"/>
      <c r="I148" s="282"/>
      <c r="J148" s="245" t="e">
        <f>IF(AND(Q148="",#REF!&gt;0,#REF!&lt;5),K148,)</f>
        <v>#REF!</v>
      </c>
      <c r="K148" s="243" t="str">
        <f>IF(D148="","ZZZ9",IF(AND(#REF!&gt;0,#REF!&lt;5),D148&amp;#REF!,D148&amp;"9"))</f>
        <v>ZZZ9</v>
      </c>
      <c r="L148" s="247">
        <f t="shared" si="3"/>
        <v>999</v>
      </c>
      <c r="M148" s="281">
        <f t="shared" si="4"/>
        <v>999</v>
      </c>
      <c r="N148" s="275"/>
      <c r="O148" s="282"/>
      <c r="P148" s="283">
        <f t="shared" si="5"/>
        <v>999</v>
      </c>
      <c r="Q148" s="282"/>
    </row>
    <row r="149" spans="1:17" x14ac:dyDescent="0.25">
      <c r="A149" s="248">
        <v>143</v>
      </c>
      <c r="B149" s="95"/>
      <c r="C149" s="95"/>
      <c r="D149" s="96"/>
      <c r="E149" s="261"/>
      <c r="F149" s="97"/>
      <c r="G149" s="97"/>
      <c r="H149" s="385"/>
      <c r="I149" s="282"/>
      <c r="J149" s="245" t="e">
        <f>IF(AND(Q149="",#REF!&gt;0,#REF!&lt;5),K149,)</f>
        <v>#REF!</v>
      </c>
      <c r="K149" s="243" t="str">
        <f>IF(D149="","ZZZ9",IF(AND(#REF!&gt;0,#REF!&lt;5),D149&amp;#REF!,D149&amp;"9"))</f>
        <v>ZZZ9</v>
      </c>
      <c r="L149" s="247">
        <f t="shared" si="3"/>
        <v>999</v>
      </c>
      <c r="M149" s="281">
        <f t="shared" si="4"/>
        <v>999</v>
      </c>
      <c r="N149" s="275"/>
      <c r="O149" s="97"/>
      <c r="P149" s="114">
        <f t="shared" si="5"/>
        <v>999</v>
      </c>
      <c r="Q149" s="97"/>
    </row>
    <row r="150" spans="1:17" x14ac:dyDescent="0.25">
      <c r="A150" s="248">
        <v>144</v>
      </c>
      <c r="B150" s="95"/>
      <c r="C150" s="95"/>
      <c r="D150" s="96"/>
      <c r="E150" s="261"/>
      <c r="F150" s="97"/>
      <c r="G150" s="97"/>
      <c r="H150" s="385"/>
      <c r="I150" s="282"/>
      <c r="J150" s="245" t="e">
        <f>IF(AND(Q150="",#REF!&gt;0,#REF!&lt;5),K150,)</f>
        <v>#REF!</v>
      </c>
      <c r="K150" s="243" t="str">
        <f>IF(D150="","ZZZ9",IF(AND(#REF!&gt;0,#REF!&lt;5),D150&amp;#REF!,D150&amp;"9"))</f>
        <v>ZZZ9</v>
      </c>
      <c r="L150" s="247">
        <f t="shared" si="3"/>
        <v>999</v>
      </c>
      <c r="M150" s="281">
        <f t="shared" si="4"/>
        <v>999</v>
      </c>
      <c r="N150" s="275"/>
      <c r="O150" s="97"/>
      <c r="P150" s="114">
        <f t="shared" si="5"/>
        <v>999</v>
      </c>
      <c r="Q150" s="97"/>
    </row>
    <row r="151" spans="1:17" x14ac:dyDescent="0.25">
      <c r="A151" s="248">
        <v>145</v>
      </c>
      <c r="B151" s="95"/>
      <c r="C151" s="95"/>
      <c r="D151" s="96"/>
      <c r="E151" s="261"/>
      <c r="F151" s="97"/>
      <c r="G151" s="97"/>
      <c r="H151" s="385"/>
      <c r="I151" s="282"/>
      <c r="J151" s="245" t="e">
        <f>IF(AND(Q151="",#REF!&gt;0,#REF!&lt;5),K151,)</f>
        <v>#REF!</v>
      </c>
      <c r="K151" s="243" t="str">
        <f>IF(D151="","ZZZ9",IF(AND(#REF!&gt;0,#REF!&lt;5),D151&amp;#REF!,D151&amp;"9"))</f>
        <v>ZZZ9</v>
      </c>
      <c r="L151" s="247">
        <f t="shared" si="3"/>
        <v>999</v>
      </c>
      <c r="M151" s="281">
        <f t="shared" si="4"/>
        <v>999</v>
      </c>
      <c r="N151" s="275"/>
      <c r="O151" s="97"/>
      <c r="P151" s="114">
        <f t="shared" si="5"/>
        <v>999</v>
      </c>
      <c r="Q151" s="97"/>
    </row>
    <row r="152" spans="1:17" x14ac:dyDescent="0.25">
      <c r="A152" s="248">
        <v>146</v>
      </c>
      <c r="B152" s="95"/>
      <c r="C152" s="95"/>
      <c r="D152" s="96"/>
      <c r="E152" s="261"/>
      <c r="F152" s="97"/>
      <c r="G152" s="97"/>
      <c r="H152" s="385"/>
      <c r="I152" s="282"/>
      <c r="J152" s="245" t="e">
        <f>IF(AND(Q152="",#REF!&gt;0,#REF!&lt;5),K152,)</f>
        <v>#REF!</v>
      </c>
      <c r="K152" s="243" t="str">
        <f>IF(D152="","ZZZ9",IF(AND(#REF!&gt;0,#REF!&lt;5),D152&amp;#REF!,D152&amp;"9"))</f>
        <v>ZZZ9</v>
      </c>
      <c r="L152" s="247">
        <f t="shared" si="3"/>
        <v>999</v>
      </c>
      <c r="M152" s="281">
        <f t="shared" si="4"/>
        <v>999</v>
      </c>
      <c r="N152" s="275"/>
      <c r="O152" s="97"/>
      <c r="P152" s="114">
        <f t="shared" si="5"/>
        <v>999</v>
      </c>
      <c r="Q152" s="97"/>
    </row>
    <row r="153" spans="1:17" x14ac:dyDescent="0.25">
      <c r="A153" s="248">
        <v>147</v>
      </c>
      <c r="B153" s="95"/>
      <c r="C153" s="95"/>
      <c r="D153" s="96"/>
      <c r="E153" s="261"/>
      <c r="F153" s="97"/>
      <c r="G153" s="97"/>
      <c r="H153" s="385"/>
      <c r="I153" s="282"/>
      <c r="J153" s="245" t="e">
        <f>IF(AND(Q153="",#REF!&gt;0,#REF!&lt;5),K153,)</f>
        <v>#REF!</v>
      </c>
      <c r="K153" s="243" t="str">
        <f>IF(D153="","ZZZ9",IF(AND(#REF!&gt;0,#REF!&lt;5),D153&amp;#REF!,D153&amp;"9"))</f>
        <v>ZZZ9</v>
      </c>
      <c r="L153" s="247">
        <f t="shared" si="3"/>
        <v>999</v>
      </c>
      <c r="M153" s="281">
        <f t="shared" si="4"/>
        <v>999</v>
      </c>
      <c r="N153" s="275"/>
      <c r="O153" s="97"/>
      <c r="P153" s="114">
        <f t="shared" si="5"/>
        <v>999</v>
      </c>
      <c r="Q153" s="97"/>
    </row>
    <row r="154" spans="1:17" x14ac:dyDescent="0.25">
      <c r="A154" s="248">
        <v>148</v>
      </c>
      <c r="B154" s="95"/>
      <c r="C154" s="95"/>
      <c r="D154" s="96"/>
      <c r="E154" s="261"/>
      <c r="F154" s="97"/>
      <c r="G154" s="97"/>
      <c r="H154" s="385"/>
      <c r="I154" s="282"/>
      <c r="J154" s="245" t="e">
        <f>IF(AND(Q154="",#REF!&gt;0,#REF!&lt;5),K154,)</f>
        <v>#REF!</v>
      </c>
      <c r="K154" s="243" t="str">
        <f>IF(D154="","ZZZ9",IF(AND(#REF!&gt;0,#REF!&lt;5),D154&amp;#REF!,D154&amp;"9"))</f>
        <v>ZZZ9</v>
      </c>
      <c r="L154" s="247">
        <f t="shared" si="3"/>
        <v>999</v>
      </c>
      <c r="M154" s="281">
        <f t="shared" si="4"/>
        <v>999</v>
      </c>
      <c r="N154" s="275"/>
      <c r="O154" s="97"/>
      <c r="P154" s="114">
        <f t="shared" si="5"/>
        <v>999</v>
      </c>
      <c r="Q154" s="97"/>
    </row>
    <row r="155" spans="1:17" x14ac:dyDescent="0.25">
      <c r="A155" s="248">
        <v>149</v>
      </c>
      <c r="B155" s="95"/>
      <c r="C155" s="95"/>
      <c r="D155" s="96"/>
      <c r="E155" s="261"/>
      <c r="F155" s="97"/>
      <c r="G155" s="97"/>
      <c r="H155" s="385"/>
      <c r="I155" s="282"/>
      <c r="J155" s="245" t="e">
        <f>IF(AND(Q155="",#REF!&gt;0,#REF!&lt;5),K155,)</f>
        <v>#REF!</v>
      </c>
      <c r="K155" s="243" t="str">
        <f>IF(D155="","ZZZ9",IF(AND(#REF!&gt;0,#REF!&lt;5),D155&amp;#REF!,D155&amp;"9"))</f>
        <v>ZZZ9</v>
      </c>
      <c r="L155" s="247">
        <f t="shared" si="3"/>
        <v>999</v>
      </c>
      <c r="M155" s="281">
        <f t="shared" si="4"/>
        <v>999</v>
      </c>
      <c r="N155" s="275"/>
      <c r="O155" s="97"/>
      <c r="P155" s="114">
        <f t="shared" si="5"/>
        <v>999</v>
      </c>
      <c r="Q155" s="97"/>
    </row>
    <row r="156" spans="1:17" x14ac:dyDescent="0.25">
      <c r="A156" s="248">
        <v>150</v>
      </c>
      <c r="B156" s="95"/>
      <c r="C156" s="95"/>
      <c r="D156" s="96"/>
      <c r="E156" s="261"/>
      <c r="F156" s="97"/>
      <c r="G156" s="97"/>
      <c r="H156" s="385"/>
      <c r="I156" s="282"/>
      <c r="J156" s="245" t="e">
        <f>IF(AND(Q156="",#REF!&gt;0,#REF!&lt;5),K156,)</f>
        <v>#REF!</v>
      </c>
      <c r="K156" s="243" t="str">
        <f>IF(D156="","ZZZ9",IF(AND(#REF!&gt;0,#REF!&lt;5),D156&amp;#REF!,D156&amp;"9"))</f>
        <v>ZZZ9</v>
      </c>
      <c r="L156" s="247">
        <f t="shared" si="3"/>
        <v>999</v>
      </c>
      <c r="M156" s="281">
        <f t="shared" si="4"/>
        <v>999</v>
      </c>
      <c r="N156" s="275"/>
      <c r="O156" s="97"/>
      <c r="P156" s="114">
        <f t="shared" si="5"/>
        <v>999</v>
      </c>
      <c r="Q156" s="97"/>
    </row>
  </sheetData>
  <conditionalFormatting sqref="A7:A10 A11:D156">
    <cfRule type="expression" dxfId="151" priority="59" stopIfTrue="1">
      <formula>$Q7&gt;=1</formula>
    </cfRule>
  </conditionalFormatting>
  <conditionalFormatting sqref="B7:D37">
    <cfRule type="expression" dxfId="150" priority="1" stopIfTrue="1">
      <formula>$Q7&gt;=1</formula>
    </cfRule>
  </conditionalFormatting>
  <conditionalFormatting sqref="E7">
    <cfRule type="expression" dxfId="149" priority="40" stopIfTrue="1">
      <formula>AND(ROUNDDOWN(($A$4-E7)/365.25,0)&lt;=17,G7&lt;&gt;"OK")</formula>
    </cfRule>
    <cfRule type="expression" dxfId="148" priority="38" stopIfTrue="1">
      <formula>AND(ROUNDDOWN(($A$4-E7)/365.25,0)&lt;=13,G7&lt;&gt;"OK")</formula>
    </cfRule>
    <cfRule type="expression" dxfId="147" priority="43" stopIfTrue="1">
      <formula>AND(ROUNDDOWN(($A$4-E7)/365.25,0)&lt;=17,G7&lt;&gt;"OK")</formula>
    </cfRule>
    <cfRule type="expression" dxfId="146" priority="42" stopIfTrue="1">
      <formula>AND(ROUNDDOWN(($A$4-E7)/365.25,0)&lt;=14,G7&lt;&gt;"OK")</formula>
    </cfRule>
    <cfRule type="expression" dxfId="145" priority="35" stopIfTrue="1">
      <formula>AND(ROUNDDOWN(($A$4-E7)/365.25,0)&lt;=17,G7&lt;&gt;"OK")</formula>
    </cfRule>
    <cfRule type="expression" dxfId="144" priority="34" stopIfTrue="1">
      <formula>AND(ROUNDDOWN(($A$4-E7)/365.25,0)&lt;=14,G7&lt;&gt;"OK")</formula>
    </cfRule>
    <cfRule type="expression" dxfId="143" priority="33" stopIfTrue="1">
      <formula>AND(ROUNDDOWN(($A$4-E7)/365.25,0)&lt;=13,G7&lt;&gt;"OK")</formula>
    </cfRule>
    <cfRule type="expression" dxfId="142" priority="39" stopIfTrue="1">
      <formula>AND(ROUNDDOWN(($A$4-E7)/365.25,0)&lt;=14,G7&lt;&gt;"OK")</formula>
    </cfRule>
    <cfRule type="expression" dxfId="141" priority="41" stopIfTrue="1">
      <formula>AND(ROUNDDOWN(($A$4-E7)/365.25,0)&lt;=13,G7&lt;&gt;"OK")</formula>
    </cfRule>
  </conditionalFormatting>
  <conditionalFormatting sqref="E7:E8">
    <cfRule type="expression" dxfId="140" priority="25" stopIfTrue="1">
      <formula>AND(ROUNDDOWN(($A$4-E7)/365.25,0)&lt;=17,G7&lt;&gt;"OK")</formula>
    </cfRule>
    <cfRule type="expression" dxfId="139" priority="23" stopIfTrue="1">
      <formula>AND(ROUNDDOWN(($A$4-E7)/365.25,0)&lt;=13,G7&lt;&gt;"OK")</formula>
    </cfRule>
    <cfRule type="expression" dxfId="138" priority="24" stopIfTrue="1">
      <formula>AND(ROUNDDOWN(($A$4-E7)/365.25,0)&lt;=14,G7&lt;&gt;"OK")</formula>
    </cfRule>
  </conditionalFormatting>
  <conditionalFormatting sqref="E8">
    <cfRule type="expression" dxfId="137" priority="16" stopIfTrue="1">
      <formula>AND(ROUNDDOWN(($A$4-E8)/365.25,0)&lt;=14,G8&lt;&gt;"OK")</formula>
    </cfRule>
    <cfRule type="expression" dxfId="136" priority="17" stopIfTrue="1">
      <formula>AND(ROUNDDOWN(($A$4-E8)/365.25,0)&lt;=17,G8&lt;&gt;"OK")</formula>
    </cfRule>
    <cfRule type="expression" dxfId="135" priority="20" stopIfTrue="1">
      <formula>AND(ROUNDDOWN(($A$4-E8)/365.25,0)&lt;=13,G8&lt;&gt;"OK")</formula>
    </cfRule>
    <cfRule type="expression" dxfId="134" priority="21" stopIfTrue="1">
      <formula>AND(ROUNDDOWN(($A$4-E8)/365.25,0)&lt;=14,G8&lt;&gt;"OK")</formula>
    </cfRule>
    <cfRule type="expression" dxfId="133" priority="22" stopIfTrue="1">
      <formula>AND(ROUNDDOWN(($A$4-E8)/365.25,0)&lt;=17,G8&lt;&gt;"OK")</formula>
    </cfRule>
    <cfRule type="expression" dxfId="132" priority="15" stopIfTrue="1">
      <formula>AND(ROUNDDOWN(($A$4-E8)/365.25,0)&lt;=13,G8&lt;&gt;"OK")</formula>
    </cfRule>
  </conditionalFormatting>
  <conditionalFormatting sqref="E8:E27">
    <cfRule type="expression" dxfId="131" priority="7" stopIfTrue="1">
      <formula>AND(ROUNDDOWN(($A$4-E8)/365.25,0)&lt;=17,G8&lt;&gt;"OK")</formula>
    </cfRule>
    <cfRule type="expression" dxfId="130" priority="5" stopIfTrue="1">
      <formula>AND(ROUNDDOWN(($A$4-E8)/365.25,0)&lt;=13,G8&lt;&gt;"OK")</formula>
    </cfRule>
    <cfRule type="expression" dxfId="129" priority="6" stopIfTrue="1">
      <formula>AND(ROUNDDOWN(($A$4-E8)/365.25,0)&lt;=14,G8&lt;&gt;"OK")</formula>
    </cfRule>
  </conditionalFormatting>
  <conditionalFormatting sqref="E9:E10">
    <cfRule type="expression" dxfId="128" priority="3" stopIfTrue="1">
      <formula>AND(ROUNDDOWN(($A$4-E9)/365.25,0)&lt;=14,G9&lt;&gt;"OK")</formula>
    </cfRule>
    <cfRule type="expression" dxfId="127" priority="4" stopIfTrue="1">
      <formula>AND(ROUNDDOWN(($A$4-E9)/365.25,0)&lt;=17,G9&lt;&gt;"OK")</formula>
    </cfRule>
    <cfRule type="expression" dxfId="126" priority="2" stopIfTrue="1">
      <formula>AND(ROUNDDOWN(($A$4-E9)/365.25,0)&lt;=13,G9&lt;&gt;"OK")</formula>
    </cfRule>
  </conditionalFormatting>
  <conditionalFormatting sqref="E11:E14">
    <cfRule type="expression" dxfId="125" priority="52" stopIfTrue="1">
      <formula>AND(ROUNDDOWN(($A$4-E11)/365.25,0)&lt;=14,G11&lt;&gt;"OK")</formula>
    </cfRule>
    <cfRule type="expression" dxfId="124" priority="53" stopIfTrue="1">
      <formula>AND(ROUNDDOWN(($A$4-E11)/365.25,0)&lt;=17,G11&lt;&gt;"OK")</formula>
    </cfRule>
    <cfRule type="expression" dxfId="123" priority="57" stopIfTrue="1">
      <formula>AND(ROUNDDOWN(($A$4-E11)/365.25,0)&lt;=14,G11&lt;&gt;"OK")</formula>
    </cfRule>
    <cfRule type="expression" dxfId="122" priority="58" stopIfTrue="1">
      <formula>AND(ROUNDDOWN(($A$4-E11)/365.25,0)&lt;=17,G11&lt;&gt;"OK")</formula>
    </cfRule>
    <cfRule type="expression" dxfId="121" priority="56" stopIfTrue="1">
      <formula>AND(ROUNDDOWN(($A$4-E11)/365.25,0)&lt;=13,G11&lt;&gt;"OK")</formula>
    </cfRule>
    <cfRule type="expression" dxfId="120" priority="51" stopIfTrue="1">
      <formula>AND(ROUNDDOWN(($A$4-E11)/365.25,0)&lt;=13,G11&lt;&gt;"OK")</formula>
    </cfRule>
  </conditionalFormatting>
  <conditionalFormatting sqref="E11:E156">
    <cfRule type="expression" dxfId="119" priority="63" stopIfTrue="1">
      <formula>AND(ROUNDDOWN(($A$4-E11)/365.25,0)&lt;=17,G11&lt;&gt;"OK")</formula>
    </cfRule>
    <cfRule type="expression" dxfId="118" priority="61" stopIfTrue="1">
      <formula>AND(ROUNDDOWN(($A$4-E11)/365.25,0)&lt;=13,G11&lt;&gt;"OK")</formula>
    </cfRule>
    <cfRule type="expression" dxfId="117" priority="62" stopIfTrue="1">
      <formula>AND(ROUNDDOWN(($A$4-E11)/365.25,0)&lt;=14,G11&lt;&gt;"OK")</formula>
    </cfRule>
  </conditionalFormatting>
  <conditionalFormatting sqref="E29:E37">
    <cfRule type="expression" dxfId="116" priority="47" stopIfTrue="1">
      <formula>AND(ROUNDDOWN(($A$4-E29)/365.25,0)&lt;=13,G29&lt;&gt;"OK")</formula>
    </cfRule>
    <cfRule type="expression" dxfId="115" priority="48" stopIfTrue="1">
      <formula>AND(ROUNDDOWN(($A$4-E29)/365.25,0)&lt;=14,G29&lt;&gt;"OK")</formula>
    </cfRule>
    <cfRule type="expression" dxfId="114" priority="49" stopIfTrue="1">
      <formula>AND(ROUNDDOWN(($A$4-E29)/365.25,0)&lt;=17,G29&lt;&gt;"OK")</formula>
    </cfRule>
  </conditionalFormatting>
  <conditionalFormatting sqref="J7:J156">
    <cfRule type="cellIs" dxfId="113" priority="8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8EE9-3D03-4E07-B278-89B9352435E2}">
  <sheetPr codeName="Munka17">
    <tabColor indexed="11"/>
  </sheetPr>
  <dimension ref="A1:AS140"/>
  <sheetViews>
    <sheetView workbookViewId="0">
      <selection activeCell="V17" sqref="V17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9" customWidth="1"/>
  </cols>
  <sheetData>
    <row r="1" spans="1:45" s="117" customFormat="1" ht="21.75" customHeight="1" x14ac:dyDescent="0.25">
      <c r="A1" s="289" t="str">
        <f>Altalanos!$A$6</f>
        <v>Metalcom Vidék Bajnokság</v>
      </c>
      <c r="B1" s="289"/>
      <c r="C1" s="290"/>
      <c r="D1" s="290"/>
      <c r="E1" s="290"/>
      <c r="F1" s="290"/>
      <c r="G1" s="290"/>
      <c r="H1" s="289"/>
      <c r="I1" s="291"/>
      <c r="J1" s="292"/>
      <c r="K1" s="293" t="s">
        <v>52</v>
      </c>
      <c r="L1" s="294"/>
      <c r="M1" s="295"/>
      <c r="N1" s="292"/>
      <c r="O1" s="292" t="s">
        <v>14</v>
      </c>
      <c r="P1" s="292"/>
      <c r="Q1" s="290"/>
      <c r="R1" s="292"/>
      <c r="T1" s="341"/>
      <c r="U1" s="341"/>
      <c r="V1" s="341"/>
      <c r="W1" s="341"/>
      <c r="X1" s="341"/>
      <c r="Y1" s="341"/>
      <c r="Z1" s="341"/>
      <c r="AA1" s="341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  <c r="AI1" s="376"/>
      <c r="AJ1" s="376"/>
      <c r="AK1" s="376"/>
    </row>
    <row r="2" spans="1:45" s="98" customFormat="1" x14ac:dyDescent="0.25">
      <c r="A2" s="296" t="s">
        <v>51</v>
      </c>
      <c r="B2" s="297"/>
      <c r="C2" s="297"/>
      <c r="D2" s="297"/>
      <c r="E2" s="413" t="str">
        <f>Altalanos!$B$8</f>
        <v>F12 csapat vigasz</v>
      </c>
      <c r="F2" s="297"/>
      <c r="G2" s="298"/>
      <c r="H2" s="299"/>
      <c r="I2" s="299"/>
      <c r="J2" s="300"/>
      <c r="K2" s="294"/>
      <c r="L2" s="294"/>
      <c r="M2" s="294"/>
      <c r="N2" s="300"/>
      <c r="O2" s="299"/>
      <c r="P2" s="300"/>
      <c r="Q2" s="299"/>
      <c r="R2" s="300"/>
      <c r="T2" s="334"/>
      <c r="U2" s="334"/>
      <c r="V2" s="334"/>
      <c r="W2" s="334"/>
      <c r="X2" s="334"/>
      <c r="Y2" s="365"/>
      <c r="Z2" s="364"/>
      <c r="AA2" s="364" t="s">
        <v>64</v>
      </c>
      <c r="AB2" s="372">
        <v>300</v>
      </c>
      <c r="AC2" s="372">
        <v>250</v>
      </c>
      <c r="AD2" s="372">
        <v>200</v>
      </c>
      <c r="AE2" s="372">
        <v>150</v>
      </c>
      <c r="AF2" s="372">
        <v>120</v>
      </c>
      <c r="AG2" s="372">
        <v>90</v>
      </c>
      <c r="AH2" s="372">
        <v>40</v>
      </c>
      <c r="AI2" s="362"/>
      <c r="AJ2" s="362"/>
      <c r="AK2" s="362"/>
      <c r="AL2" s="334"/>
      <c r="AM2" s="334"/>
      <c r="AN2" s="334"/>
      <c r="AO2" s="334"/>
      <c r="AP2" s="334"/>
      <c r="AQ2" s="334"/>
      <c r="AR2" s="334"/>
      <c r="AS2" s="334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5"/>
      <c r="U3" s="335"/>
      <c r="V3" s="335"/>
      <c r="W3" s="335"/>
      <c r="X3" s="335"/>
      <c r="Y3" s="364" t="str">
        <f>IF(K4="OB","A",IF(K4="IX","W",IF(K4="","",K4)))</f>
        <v/>
      </c>
      <c r="Z3" s="364"/>
      <c r="AA3" s="364" t="s">
        <v>65</v>
      </c>
      <c r="AB3" s="372">
        <v>280</v>
      </c>
      <c r="AC3" s="372">
        <v>230</v>
      </c>
      <c r="AD3" s="372">
        <v>180</v>
      </c>
      <c r="AE3" s="372">
        <v>140</v>
      </c>
      <c r="AF3" s="372">
        <v>80</v>
      </c>
      <c r="AG3" s="372">
        <v>0</v>
      </c>
      <c r="AH3" s="372">
        <v>0</v>
      </c>
      <c r="AI3" s="362"/>
      <c r="AJ3" s="362"/>
      <c r="AK3" s="362"/>
      <c r="AL3" s="335"/>
      <c r="AM3" s="335"/>
      <c r="AN3" s="335"/>
      <c r="AO3" s="335"/>
      <c r="AP3" s="335"/>
      <c r="AQ3" s="335"/>
      <c r="AR3" s="335"/>
      <c r="AS3" s="335"/>
    </row>
    <row r="4" spans="1:45" s="28" customFormat="1" ht="11.25" customHeight="1" thickBot="1" x14ac:dyDescent="0.3">
      <c r="A4" s="420" t="str">
        <f>Altalanos!$A$10</f>
        <v>2024.06.22-07.02.</v>
      </c>
      <c r="B4" s="420"/>
      <c r="C4" s="420"/>
      <c r="D4" s="301"/>
      <c r="E4" s="302"/>
      <c r="F4" s="302"/>
      <c r="G4" s="302" t="str">
        <f>Altalanos!$C$10</f>
        <v>SZENTES</v>
      </c>
      <c r="H4" s="303"/>
      <c r="I4" s="302"/>
      <c r="J4" s="304"/>
      <c r="K4" s="305"/>
      <c r="L4" s="304"/>
      <c r="M4" s="306"/>
      <c r="N4" s="304"/>
      <c r="O4" s="302"/>
      <c r="P4" s="304"/>
      <c r="Q4" s="302"/>
      <c r="R4" s="307" t="str">
        <f>Altalanos!$E$10</f>
        <v>Rákóczi Andrea</v>
      </c>
      <c r="T4" s="336"/>
      <c r="U4" s="336"/>
      <c r="V4" s="336"/>
      <c r="W4" s="336"/>
      <c r="X4" s="336"/>
      <c r="Y4" s="364"/>
      <c r="Z4" s="364"/>
      <c r="AA4" s="364" t="s">
        <v>66</v>
      </c>
      <c r="AB4" s="372">
        <v>250</v>
      </c>
      <c r="AC4" s="372">
        <v>200</v>
      </c>
      <c r="AD4" s="372">
        <v>150</v>
      </c>
      <c r="AE4" s="372">
        <v>120</v>
      </c>
      <c r="AF4" s="372">
        <v>90</v>
      </c>
      <c r="AG4" s="372">
        <v>60</v>
      </c>
      <c r="AH4" s="372">
        <v>25</v>
      </c>
      <c r="AI4" s="362"/>
      <c r="AJ4" s="362"/>
      <c r="AK4" s="362"/>
      <c r="AL4" s="336"/>
      <c r="AM4" s="336"/>
      <c r="AN4" s="336"/>
      <c r="AO4" s="336"/>
      <c r="AP4" s="336"/>
      <c r="AQ4" s="336"/>
      <c r="AR4" s="336"/>
      <c r="AS4" s="336"/>
    </row>
    <row r="5" spans="1:45" s="19" customFormat="1" x14ac:dyDescent="0.25">
      <c r="A5" s="127"/>
      <c r="B5" s="128" t="s">
        <v>4</v>
      </c>
      <c r="C5" s="276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58</v>
      </c>
      <c r="N5" s="130"/>
      <c r="O5" s="128" t="s">
        <v>57</v>
      </c>
      <c r="P5" s="130"/>
      <c r="Q5" s="128"/>
      <c r="R5" s="131"/>
      <c r="T5" s="335"/>
      <c r="U5" s="335"/>
      <c r="V5" s="335"/>
      <c r="W5" s="335"/>
      <c r="X5" s="335"/>
      <c r="Y5" s="364">
        <f>IF(OR(Altalanos!$A$8="F1",Altalanos!$A$8="F2",Altalanos!$A$8="N1",Altalanos!$A$8="N2"),1,2)</f>
        <v>2</v>
      </c>
      <c r="Z5" s="364"/>
      <c r="AA5" s="364" t="s">
        <v>67</v>
      </c>
      <c r="AB5" s="372">
        <v>200</v>
      </c>
      <c r="AC5" s="372">
        <v>150</v>
      </c>
      <c r="AD5" s="372">
        <v>120</v>
      </c>
      <c r="AE5" s="372">
        <v>90</v>
      </c>
      <c r="AF5" s="372">
        <v>60</v>
      </c>
      <c r="AG5" s="372">
        <v>40</v>
      </c>
      <c r="AH5" s="372">
        <v>15</v>
      </c>
      <c r="AI5" s="362"/>
      <c r="AJ5" s="362"/>
      <c r="AK5" s="362"/>
      <c r="AL5" s="335"/>
      <c r="AM5" s="335"/>
      <c r="AN5" s="335"/>
      <c r="AO5" s="335"/>
      <c r="AP5" s="335"/>
      <c r="AQ5" s="335"/>
      <c r="AR5" s="335"/>
      <c r="AS5" s="335"/>
    </row>
    <row r="6" spans="1:45" s="19" customFormat="1" ht="11.1" customHeight="1" thickBot="1" x14ac:dyDescent="0.3">
      <c r="A6" s="367"/>
      <c r="B6" s="368"/>
      <c r="C6" s="368"/>
      <c r="D6" s="368"/>
      <c r="E6" s="368"/>
      <c r="F6" s="367" t="str">
        <f>IF(Y3="","",CONCATENATE(VLOOKUP(Y3,AB1:AH1,4)," pont"))</f>
        <v/>
      </c>
      <c r="G6" s="369"/>
      <c r="H6" s="5"/>
      <c r="I6" s="369"/>
      <c r="J6" s="370"/>
      <c r="K6" s="368" t="str">
        <f>IF(Y3="","",CONCATENATE(VLOOKUP(Y3,AB1:AH1,3)," pont"))</f>
        <v/>
      </c>
      <c r="L6" s="370"/>
      <c r="M6" s="368" t="str">
        <f>IF(Y3="","",CONCATENATE(VLOOKUP(Y3,AB1:AH1,2)," pont"))</f>
        <v/>
      </c>
      <c r="N6" s="370"/>
      <c r="O6" s="368" t="str">
        <f>IF(Y3="","",CONCATENATE(VLOOKUP(Y3,AB1:AH1,1)," pont"))</f>
        <v/>
      </c>
      <c r="P6" s="370"/>
      <c r="Q6" s="368"/>
      <c r="R6" s="371"/>
      <c r="T6" s="335"/>
      <c r="U6" s="335"/>
      <c r="V6" s="335"/>
      <c r="W6" s="335"/>
      <c r="X6" s="335"/>
      <c r="Y6" s="364"/>
      <c r="Z6" s="364"/>
      <c r="AA6" s="364" t="s">
        <v>68</v>
      </c>
      <c r="AB6" s="372">
        <v>150</v>
      </c>
      <c r="AC6" s="372">
        <v>120</v>
      </c>
      <c r="AD6" s="372">
        <v>90</v>
      </c>
      <c r="AE6" s="372">
        <v>60</v>
      </c>
      <c r="AF6" s="372">
        <v>40</v>
      </c>
      <c r="AG6" s="372">
        <v>25</v>
      </c>
      <c r="AH6" s="372">
        <v>10</v>
      </c>
      <c r="AI6" s="362"/>
      <c r="AJ6" s="362"/>
      <c r="AK6" s="362"/>
      <c r="AL6" s="335"/>
      <c r="AM6" s="335"/>
      <c r="AN6" s="335"/>
      <c r="AO6" s="335"/>
      <c r="AP6" s="335"/>
      <c r="AQ6" s="335"/>
      <c r="AR6" s="335"/>
      <c r="AS6" s="335"/>
    </row>
    <row r="7" spans="1:45" s="34" customFormat="1" ht="12.9" customHeight="1" x14ac:dyDescent="0.25">
      <c r="A7" s="133">
        <v>1</v>
      </c>
      <c r="B7" s="308" t="str">
        <f>IF($E7="","",VLOOKUP($E7,'F12 csapat vigasz ELO'!$A$7:$O$22,14))</f>
        <v/>
      </c>
      <c r="C7" s="309" t="str">
        <f>IF($E7="","",VLOOKUP($E7,'F12 csapat vigasz ELO'!$A$7:$O$22,15))</f>
        <v/>
      </c>
      <c r="D7" s="309" t="str">
        <f>IF($E7="","",VLOOKUP($E7,'F12 csapat vigasz ELO'!$A$7:$O$22,5))</f>
        <v/>
      </c>
      <c r="E7" s="310"/>
      <c r="F7" s="311" t="str">
        <f>UPPER(IF($E7="","",VLOOKUP($E7,'F12 csapat vigasz ELO'!$A$7:$O$22,2)))</f>
        <v/>
      </c>
      <c r="G7" s="311" t="str">
        <f>IF($E7="","",VLOOKUP($E7,'F12 csapat vigasz ELO'!$A$7:$O$22,3))</f>
        <v/>
      </c>
      <c r="H7" s="311"/>
      <c r="I7" s="311" t="str">
        <f>IF($E7="","",VLOOKUP($E7,'F12 csapat vigasz ELO'!$A$7:$O$22,4))</f>
        <v/>
      </c>
      <c r="J7" s="312"/>
      <c r="K7" s="313"/>
      <c r="L7" s="313"/>
      <c r="M7" s="313"/>
      <c r="N7" s="313"/>
      <c r="O7" s="139"/>
      <c r="P7" s="140"/>
      <c r="Q7" s="141"/>
      <c r="R7" s="142"/>
      <c r="S7" s="143"/>
      <c r="T7" s="143"/>
      <c r="U7" s="337" t="str">
        <f>Birók!P21</f>
        <v>Bíró</v>
      </c>
      <c r="V7" s="143"/>
      <c r="W7" s="143"/>
      <c r="X7" s="143"/>
      <c r="Y7" s="364"/>
      <c r="Z7" s="364"/>
      <c r="AA7" s="364" t="s">
        <v>69</v>
      </c>
      <c r="AB7" s="372">
        <v>120</v>
      </c>
      <c r="AC7" s="372">
        <v>90</v>
      </c>
      <c r="AD7" s="372">
        <v>60</v>
      </c>
      <c r="AE7" s="372">
        <v>40</v>
      </c>
      <c r="AF7" s="372">
        <v>25</v>
      </c>
      <c r="AG7" s="372">
        <v>10</v>
      </c>
      <c r="AH7" s="372">
        <v>5</v>
      </c>
      <c r="AI7" s="362"/>
      <c r="AJ7" s="362"/>
      <c r="AK7" s="362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4"/>
      <c r="C8" s="315"/>
      <c r="D8" s="315"/>
      <c r="E8" s="218"/>
      <c r="F8" s="316"/>
      <c r="G8" s="316"/>
      <c r="H8" s="317"/>
      <c r="I8" s="405" t="s">
        <v>0</v>
      </c>
      <c r="J8" s="150" t="s">
        <v>132</v>
      </c>
      <c r="K8" s="318" t="str">
        <f>UPPER(IF(OR(J8="a",J8="as"),F7,IF(OR(J8="b",J8="bs"),F9,)))</f>
        <v>RÁBA ETO SE</v>
      </c>
      <c r="L8" s="318"/>
      <c r="M8" s="313"/>
      <c r="N8" s="313"/>
      <c r="O8" s="139"/>
      <c r="P8" s="140"/>
      <c r="Q8" s="141"/>
      <c r="R8" s="142"/>
      <c r="S8" s="143"/>
      <c r="T8" s="143"/>
      <c r="U8" s="338" t="str">
        <f>Birók!P22</f>
        <v xml:space="preserve"> </v>
      </c>
      <c r="V8" s="143"/>
      <c r="W8" s="143"/>
      <c r="X8" s="143"/>
      <c r="Y8" s="364"/>
      <c r="Z8" s="364"/>
      <c r="AA8" s="364" t="s">
        <v>70</v>
      </c>
      <c r="AB8" s="372">
        <v>90</v>
      </c>
      <c r="AC8" s="372">
        <v>60</v>
      </c>
      <c r="AD8" s="372">
        <v>40</v>
      </c>
      <c r="AE8" s="372">
        <v>25</v>
      </c>
      <c r="AF8" s="372">
        <v>10</v>
      </c>
      <c r="AG8" s="372">
        <v>5</v>
      </c>
      <c r="AH8" s="372">
        <v>2</v>
      </c>
      <c r="AI8" s="362"/>
      <c r="AJ8" s="362"/>
      <c r="AK8" s="362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08">
        <f>IF($E9="","",VLOOKUP($E9,'F12 csapat vigasz ELO'!$A$7:$O$22,14))</f>
        <v>0</v>
      </c>
      <c r="C9" s="309">
        <f>IF($E9="","",VLOOKUP($E9,'F12 csapat vigasz ELO'!$A$7:$O$22,15))</f>
        <v>209</v>
      </c>
      <c r="D9" s="309">
        <f>IF($E9="","",VLOOKUP($E9,'F12 csapat vigasz ELO'!$A$7:$O$22,5))</f>
        <v>0</v>
      </c>
      <c r="E9" s="396">
        <v>2</v>
      </c>
      <c r="F9" s="359" t="str">
        <f>UPPER(IF($E9="","",VLOOKUP($E9,'F12 csapat vigasz ELO'!$A$7:$O$22,2)))</f>
        <v>RÁBA ETO SE</v>
      </c>
      <c r="G9" s="359">
        <f>IF($E9="","",VLOOKUP($E9,'F12 csapat vigasz ELO'!$A$7:$O$22,3))</f>
        <v>0</v>
      </c>
      <c r="H9" s="359"/>
      <c r="I9" s="359">
        <f>IF($E9="","",VLOOKUP($E9,'F12 csapat vigasz ELO'!$A$7:$O$22,4))</f>
        <v>0</v>
      </c>
      <c r="J9" s="319"/>
      <c r="K9" s="313"/>
      <c r="L9" s="320"/>
      <c r="M9" s="313"/>
      <c r="N9" s="313"/>
      <c r="O9" s="139"/>
      <c r="P9" s="140"/>
      <c r="Q9" s="141"/>
      <c r="R9" s="142"/>
      <c r="S9" s="143"/>
      <c r="T9" s="143"/>
      <c r="U9" s="338" t="str">
        <f>Birók!P23</f>
        <v xml:space="preserve"> </v>
      </c>
      <c r="V9" s="143"/>
      <c r="W9" s="143"/>
      <c r="X9" s="143"/>
      <c r="Y9" s="364"/>
      <c r="Z9" s="364"/>
      <c r="AA9" s="364" t="s">
        <v>71</v>
      </c>
      <c r="AB9" s="372">
        <v>60</v>
      </c>
      <c r="AC9" s="372">
        <v>40</v>
      </c>
      <c r="AD9" s="372">
        <v>25</v>
      </c>
      <c r="AE9" s="372">
        <v>10</v>
      </c>
      <c r="AF9" s="372">
        <v>5</v>
      </c>
      <c r="AG9" s="372">
        <v>2</v>
      </c>
      <c r="AH9" s="372">
        <v>1</v>
      </c>
      <c r="AI9" s="362"/>
      <c r="AJ9" s="362"/>
      <c r="AK9" s="362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4"/>
      <c r="C10" s="315"/>
      <c r="D10" s="315"/>
      <c r="E10" s="397"/>
      <c r="F10" s="398"/>
      <c r="G10" s="398"/>
      <c r="H10" s="399"/>
      <c r="I10" s="398"/>
      <c r="J10" s="321"/>
      <c r="K10" s="405" t="s">
        <v>0</v>
      </c>
      <c r="L10" s="158" t="s">
        <v>131</v>
      </c>
      <c r="M10" s="318" t="str">
        <f>UPPER(IF(OR(L10="a",L10="as"),K8,IF(OR(L10="b",L10="bs"),K12,)))</f>
        <v>RÁBA ETO SE</v>
      </c>
      <c r="N10" s="322"/>
      <c r="O10" s="323"/>
      <c r="P10" s="323"/>
      <c r="Q10" s="141"/>
      <c r="R10" s="142"/>
      <c r="S10" s="143"/>
      <c r="T10" s="143"/>
      <c r="U10" s="338" t="str">
        <f>Birók!P24</f>
        <v xml:space="preserve"> </v>
      </c>
      <c r="V10" s="143"/>
      <c r="W10" s="143"/>
      <c r="X10" s="143"/>
      <c r="Y10" s="364"/>
      <c r="Z10" s="364"/>
      <c r="AA10" s="364" t="s">
        <v>72</v>
      </c>
      <c r="AB10" s="372">
        <v>40</v>
      </c>
      <c r="AC10" s="372">
        <v>25</v>
      </c>
      <c r="AD10" s="372">
        <v>15</v>
      </c>
      <c r="AE10" s="372">
        <v>7</v>
      </c>
      <c r="AF10" s="372">
        <v>4</v>
      </c>
      <c r="AG10" s="372">
        <v>1</v>
      </c>
      <c r="AH10" s="372">
        <v>0</v>
      </c>
      <c r="AI10" s="362"/>
      <c r="AJ10" s="362"/>
      <c r="AK10" s="362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08" t="str">
        <f>IF($E11="","",VLOOKUP($E11,'F12 csapat vigasz ELO'!$A$7:$O$22,14))</f>
        <v/>
      </c>
      <c r="C11" s="309" t="str">
        <f>IF($E11="","",VLOOKUP($E11,'F12 csapat vigasz ELO'!$A$7:$O$22,15))</f>
        <v/>
      </c>
      <c r="D11" s="309" t="str">
        <f>IF($E11="","",VLOOKUP($E11,'F12 csapat vigasz ELO'!$A$7:$O$22,5))</f>
        <v/>
      </c>
      <c r="E11" s="396"/>
      <c r="F11" s="359" t="str">
        <f>UPPER(IF($E11="","",VLOOKUP($E11,'F12 csapat vigasz ELO'!$A$7:$O$22,2)))</f>
        <v/>
      </c>
      <c r="G11" s="359" t="str">
        <f>IF($E11="","",VLOOKUP($E11,'F12 csapat vigasz ELO'!$A$7:$O$22,3))</f>
        <v/>
      </c>
      <c r="H11" s="359"/>
      <c r="I11" s="359" t="str">
        <f>IF($E11="","",VLOOKUP($E11,'F12 csapat vigasz ELO'!$A$7:$O$22,4))</f>
        <v/>
      </c>
      <c r="J11" s="312"/>
      <c r="K11" s="313"/>
      <c r="L11" s="324"/>
      <c r="M11" s="313" t="s">
        <v>141</v>
      </c>
      <c r="N11" s="325"/>
      <c r="O11" s="323"/>
      <c r="P11" s="323"/>
      <c r="Q11" s="141"/>
      <c r="R11" s="142"/>
      <c r="S11" s="143"/>
      <c r="T11" s="143"/>
      <c r="U11" s="338" t="str">
        <f>Birók!P25</f>
        <v xml:space="preserve"> </v>
      </c>
      <c r="V11" s="143"/>
      <c r="W11" s="143"/>
      <c r="X11" s="143"/>
      <c r="Y11" s="364"/>
      <c r="Z11" s="364"/>
      <c r="AA11" s="364" t="s">
        <v>73</v>
      </c>
      <c r="AB11" s="372">
        <v>25</v>
      </c>
      <c r="AC11" s="372">
        <v>15</v>
      </c>
      <c r="AD11" s="372">
        <v>10</v>
      </c>
      <c r="AE11" s="372">
        <v>6</v>
      </c>
      <c r="AF11" s="372">
        <v>3</v>
      </c>
      <c r="AG11" s="372">
        <v>1</v>
      </c>
      <c r="AH11" s="372">
        <v>0</v>
      </c>
      <c r="AI11" s="362"/>
      <c r="AJ11" s="362"/>
      <c r="AK11" s="362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4"/>
      <c r="C12" s="315"/>
      <c r="D12" s="315"/>
      <c r="E12" s="397"/>
      <c r="F12" s="398"/>
      <c r="G12" s="398"/>
      <c r="H12" s="399"/>
      <c r="I12" s="405" t="s">
        <v>0</v>
      </c>
      <c r="J12" s="150" t="s">
        <v>132</v>
      </c>
      <c r="K12" s="318" t="str">
        <f>UPPER(IF(OR(J12="a",J12="as"),F11,IF(OR(J12="b",J12="bs"),F13,)))</f>
        <v>GYAC</v>
      </c>
      <c r="L12" s="326"/>
      <c r="M12" s="313"/>
      <c r="N12" s="325"/>
      <c r="O12" s="323"/>
      <c r="P12" s="323"/>
      <c r="Q12" s="141"/>
      <c r="R12" s="142"/>
      <c r="S12" s="143"/>
      <c r="T12" s="143"/>
      <c r="U12" s="338" t="str">
        <f>Birók!P26</f>
        <v xml:space="preserve"> </v>
      </c>
      <c r="V12" s="143"/>
      <c r="W12" s="143"/>
      <c r="X12" s="143"/>
      <c r="Y12" s="364"/>
      <c r="Z12" s="364"/>
      <c r="AA12" s="364" t="s">
        <v>78</v>
      </c>
      <c r="AB12" s="372">
        <v>15</v>
      </c>
      <c r="AC12" s="372">
        <v>10</v>
      </c>
      <c r="AD12" s="372">
        <v>6</v>
      </c>
      <c r="AE12" s="372">
        <v>3</v>
      </c>
      <c r="AF12" s="372">
        <v>1</v>
      </c>
      <c r="AG12" s="372">
        <v>0</v>
      </c>
      <c r="AH12" s="372">
        <v>0</v>
      </c>
      <c r="AI12" s="362"/>
      <c r="AJ12" s="362"/>
      <c r="AK12" s="362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08">
        <f>IF($E13="","",VLOOKUP($E13,'F12 csapat vigasz ELO'!$A$7:$O$22,14))</f>
        <v>0</v>
      </c>
      <c r="C13" s="309">
        <f>IF($E13="","",VLOOKUP($E13,'F12 csapat vigasz ELO'!$A$7:$O$22,15))</f>
        <v>249</v>
      </c>
      <c r="D13" s="309">
        <f>IF($E13="","",VLOOKUP($E13,'F12 csapat vigasz ELO'!$A$7:$O$22,5))</f>
        <v>0</v>
      </c>
      <c r="E13" s="396">
        <v>3</v>
      </c>
      <c r="F13" s="359" t="str">
        <f>UPPER(IF($E13="","",VLOOKUP($E13,'F12 csapat vigasz ELO'!$A$7:$O$22,2)))</f>
        <v>GYAC</v>
      </c>
      <c r="G13" s="359">
        <f>IF($E13="","",VLOOKUP($E13,'F12 csapat vigasz ELO'!$A$7:$O$22,3))</f>
        <v>0</v>
      </c>
      <c r="H13" s="359"/>
      <c r="I13" s="359">
        <f>IF($E13="","",VLOOKUP($E13,'F12 csapat vigasz ELO'!$A$7:$O$22,4))</f>
        <v>0</v>
      </c>
      <c r="J13" s="327"/>
      <c r="K13" s="313"/>
      <c r="L13" s="313"/>
      <c r="M13" s="313"/>
      <c r="N13" s="325"/>
      <c r="O13" s="323"/>
      <c r="P13" s="323"/>
      <c r="Q13" s="141"/>
      <c r="R13" s="142"/>
      <c r="S13" s="143"/>
      <c r="T13" s="143"/>
      <c r="U13" s="338" t="str">
        <f>Birók!P27</f>
        <v xml:space="preserve"> </v>
      </c>
      <c r="V13" s="143"/>
      <c r="W13" s="143"/>
      <c r="X13" s="143"/>
      <c r="Y13" s="364"/>
      <c r="Z13" s="364"/>
      <c r="AA13" s="364" t="s">
        <v>74</v>
      </c>
      <c r="AB13" s="372">
        <v>10</v>
      </c>
      <c r="AC13" s="372">
        <v>6</v>
      </c>
      <c r="AD13" s="372">
        <v>3</v>
      </c>
      <c r="AE13" s="372">
        <v>1</v>
      </c>
      <c r="AF13" s="372">
        <v>0</v>
      </c>
      <c r="AG13" s="372">
        <v>0</v>
      </c>
      <c r="AH13" s="372">
        <v>0</v>
      </c>
      <c r="AI13" s="362"/>
      <c r="AJ13" s="362"/>
      <c r="AK13" s="362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4"/>
      <c r="C14" s="315"/>
      <c r="D14" s="315"/>
      <c r="E14" s="397"/>
      <c r="F14" s="398"/>
      <c r="G14" s="398"/>
      <c r="H14" s="399"/>
      <c r="I14" s="398"/>
      <c r="J14" s="321"/>
      <c r="K14" s="313"/>
      <c r="L14" s="313"/>
      <c r="M14" s="405" t="s">
        <v>0</v>
      </c>
      <c r="N14" s="158" t="s">
        <v>132</v>
      </c>
      <c r="O14" s="417" t="str">
        <f>UPPER(IF(OR(N14="a",N14="as"),M10,IF(OR(N14="b",N14="bs"),M18,)))</f>
        <v>VOLVEX TENISZ</v>
      </c>
      <c r="P14" s="322"/>
      <c r="Q14" s="141"/>
      <c r="R14" s="142"/>
      <c r="S14" s="143"/>
      <c r="T14" s="143"/>
      <c r="U14" s="338" t="str">
        <f>Birók!P28</f>
        <v xml:space="preserve"> </v>
      </c>
      <c r="V14" s="143"/>
      <c r="W14" s="143"/>
      <c r="X14" s="143"/>
      <c r="Y14" s="364"/>
      <c r="Z14" s="364"/>
      <c r="AA14" s="364" t="s">
        <v>75</v>
      </c>
      <c r="AB14" s="372">
        <v>3</v>
      </c>
      <c r="AC14" s="372">
        <v>2</v>
      </c>
      <c r="AD14" s="372">
        <v>1</v>
      </c>
      <c r="AE14" s="372">
        <v>0</v>
      </c>
      <c r="AF14" s="372">
        <v>0</v>
      </c>
      <c r="AG14" s="372">
        <v>0</v>
      </c>
      <c r="AH14" s="372">
        <v>0</v>
      </c>
      <c r="AI14" s="362"/>
      <c r="AJ14" s="362"/>
      <c r="AK14" s="362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58">
        <v>5</v>
      </c>
      <c r="B15" s="308">
        <f>IF($E15="","",VLOOKUP($E15,'F12 csapat vigasz ELO'!$A$7:$O$22,14))</f>
        <v>0</v>
      </c>
      <c r="C15" s="309">
        <f>IF($E15="","",VLOOKUP($E15,'F12 csapat vigasz ELO'!$A$7:$O$22,15))</f>
        <v>87</v>
      </c>
      <c r="D15" s="309">
        <f>IF($E15="","",VLOOKUP($E15,'F12 csapat vigasz ELO'!$A$7:$O$22,5))</f>
        <v>0</v>
      </c>
      <c r="E15" s="396">
        <v>1</v>
      </c>
      <c r="F15" s="359" t="str">
        <f>UPPER(IF($E15="","",VLOOKUP($E15,'F12 csapat vigasz ELO'!$A$7:$O$22,2)))</f>
        <v>VOLVEX TENISZ</v>
      </c>
      <c r="G15" s="359">
        <f>IF($E15="","",VLOOKUP($E15,'F12 csapat vigasz ELO'!$A$7:$O$22,3))</f>
        <v>0</v>
      </c>
      <c r="H15" s="359"/>
      <c r="I15" s="359">
        <f>IF($E15="","",VLOOKUP($E15,'F12 csapat vigasz ELO'!$A$7:$O$22,4))</f>
        <v>0</v>
      </c>
      <c r="J15" s="329"/>
      <c r="K15" s="313"/>
      <c r="L15" s="313"/>
      <c r="M15" s="313"/>
      <c r="N15" s="325"/>
      <c r="O15" s="328" t="s">
        <v>136</v>
      </c>
      <c r="P15" s="323"/>
      <c r="Q15" s="141"/>
      <c r="R15" s="142"/>
      <c r="S15" s="143"/>
      <c r="T15" s="143"/>
      <c r="U15" s="338" t="str">
        <f>Birók!P29</f>
        <v xml:space="preserve"> </v>
      </c>
      <c r="V15" s="143"/>
      <c r="W15" s="143"/>
      <c r="X15" s="143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2"/>
      <c r="AJ15" s="362"/>
      <c r="AK15" s="362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4"/>
      <c r="C16" s="315"/>
      <c r="D16" s="315"/>
      <c r="E16" s="397"/>
      <c r="F16" s="398"/>
      <c r="G16" s="398"/>
      <c r="H16" s="399"/>
      <c r="I16" s="405" t="s">
        <v>0</v>
      </c>
      <c r="J16" s="150" t="s">
        <v>131</v>
      </c>
      <c r="K16" s="318" t="str">
        <f>UPPER(IF(OR(J16="a",J16="as"),F15,IF(OR(J16="b",J16="bs"),F17,)))</f>
        <v>VOLVEX TENISZ</v>
      </c>
      <c r="L16" s="318"/>
      <c r="M16" s="313"/>
      <c r="N16" s="325"/>
      <c r="O16" s="405"/>
      <c r="P16" s="323"/>
      <c r="Q16" s="141"/>
      <c r="R16" s="142"/>
      <c r="S16" s="143"/>
      <c r="T16" s="143"/>
      <c r="U16" s="339" t="str">
        <f>Birók!P30</f>
        <v>Egyik sem</v>
      </c>
      <c r="V16" s="143"/>
      <c r="W16" s="143"/>
      <c r="X16" s="143"/>
      <c r="Y16" s="364"/>
      <c r="Z16" s="364"/>
      <c r="AA16" s="364" t="s">
        <v>64</v>
      </c>
      <c r="AB16" s="372">
        <v>150</v>
      </c>
      <c r="AC16" s="372">
        <v>120</v>
      </c>
      <c r="AD16" s="372">
        <v>90</v>
      </c>
      <c r="AE16" s="372">
        <v>60</v>
      </c>
      <c r="AF16" s="372">
        <v>40</v>
      </c>
      <c r="AG16" s="372">
        <v>25</v>
      </c>
      <c r="AH16" s="372">
        <v>15</v>
      </c>
      <c r="AI16" s="362"/>
      <c r="AJ16" s="362"/>
      <c r="AK16" s="362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08" t="str">
        <f>IF($E17="","",VLOOKUP($E17,'F12 csapat vigasz ELO'!$A$7:$O$22,14))</f>
        <v/>
      </c>
      <c r="C17" s="309" t="str">
        <f>IF($E17="","",VLOOKUP($E17,'F12 csapat vigasz ELO'!$A$7:$O$22,15))</f>
        <v/>
      </c>
      <c r="D17" s="309" t="str">
        <f>IF($E17="","",VLOOKUP($E17,'F12 csapat vigasz ELO'!$A$7:$O$22,5))</f>
        <v/>
      </c>
      <c r="E17" s="396"/>
      <c r="F17" s="359" t="str">
        <f>UPPER(IF($E17="","",VLOOKUP($E17,'F12 csapat vigasz ELO'!$A$7:$O$22,2)))</f>
        <v/>
      </c>
      <c r="G17" s="359" t="str">
        <f>IF($E17="","",VLOOKUP($E17,'F12 csapat vigasz ELO'!$A$7:$O$22,3))</f>
        <v/>
      </c>
      <c r="H17" s="359"/>
      <c r="I17" s="359" t="str">
        <f>IF($E17="","",VLOOKUP($E17,'F12 csapat vigasz ELO'!$A$7:$O$22,4))</f>
        <v/>
      </c>
      <c r="J17" s="319"/>
      <c r="K17" s="313"/>
      <c r="L17" s="320"/>
      <c r="M17" s="313"/>
      <c r="N17" s="325"/>
      <c r="O17" s="323"/>
      <c r="P17" s="323"/>
      <c r="Q17" s="141"/>
      <c r="R17" s="142"/>
      <c r="S17" s="143"/>
      <c r="T17" s="143"/>
      <c r="U17" s="143"/>
      <c r="V17" s="143"/>
      <c r="W17" s="143"/>
      <c r="X17" s="143"/>
      <c r="Y17" s="364"/>
      <c r="Z17" s="364"/>
      <c r="AA17" s="364" t="s">
        <v>66</v>
      </c>
      <c r="AB17" s="372">
        <v>120</v>
      </c>
      <c r="AC17" s="372">
        <v>90</v>
      </c>
      <c r="AD17" s="372">
        <v>60</v>
      </c>
      <c r="AE17" s="372">
        <v>40</v>
      </c>
      <c r="AF17" s="372">
        <v>25</v>
      </c>
      <c r="AG17" s="372">
        <v>15</v>
      </c>
      <c r="AH17" s="372">
        <v>8</v>
      </c>
      <c r="AI17" s="362"/>
      <c r="AJ17" s="362"/>
      <c r="AK17" s="362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4"/>
      <c r="C18" s="315"/>
      <c r="D18" s="315"/>
      <c r="E18" s="397"/>
      <c r="F18" s="398"/>
      <c r="G18" s="398"/>
      <c r="H18" s="399"/>
      <c r="I18" s="398"/>
      <c r="J18" s="321"/>
      <c r="K18" s="405" t="s">
        <v>0</v>
      </c>
      <c r="L18" s="158" t="s">
        <v>131</v>
      </c>
      <c r="M18" s="318" t="str">
        <f>UPPER(IF(OR(L18="a",L18="as"),K16,IF(OR(L18="b",L18="bs"),K20,)))</f>
        <v>VOLVEX TENISZ</v>
      </c>
      <c r="N18" s="330"/>
      <c r="O18" s="323"/>
      <c r="P18" s="323"/>
      <c r="Q18" s="141"/>
      <c r="R18" s="142"/>
      <c r="S18" s="143"/>
      <c r="T18" s="143"/>
      <c r="U18" s="143"/>
      <c r="V18" s="143"/>
      <c r="W18" s="143"/>
      <c r="X18" s="143"/>
      <c r="Y18" s="364"/>
      <c r="Z18" s="364"/>
      <c r="AA18" s="364" t="s">
        <v>67</v>
      </c>
      <c r="AB18" s="372">
        <v>90</v>
      </c>
      <c r="AC18" s="372">
        <v>60</v>
      </c>
      <c r="AD18" s="372">
        <v>40</v>
      </c>
      <c r="AE18" s="372">
        <v>25</v>
      </c>
      <c r="AF18" s="372">
        <v>15</v>
      </c>
      <c r="AG18" s="372">
        <v>8</v>
      </c>
      <c r="AH18" s="372">
        <v>4</v>
      </c>
      <c r="AI18" s="362"/>
      <c r="AJ18" s="362"/>
      <c r="AK18" s="362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08">
        <f>IF($E19="","",VLOOKUP($E19,'F12 csapat vigasz ELO'!$A$7:$O$22,14))</f>
        <v>0</v>
      </c>
      <c r="C19" s="309">
        <f>IF($E19="","",VLOOKUP($E19,'F12 csapat vigasz ELO'!$A$7:$O$22,15))</f>
        <v>292</v>
      </c>
      <c r="D19" s="309">
        <f>IF($E19="","",VLOOKUP($E19,'F12 csapat vigasz ELO'!$A$7:$O$22,5))</f>
        <v>0</v>
      </c>
      <c r="E19" s="396">
        <v>4</v>
      </c>
      <c r="F19" s="359" t="str">
        <f>UPPER(IF($E19="","",VLOOKUP($E19,'F12 csapat vigasz ELO'!$A$7:$O$22,2)))</f>
        <v>BUDAÖRSI SC</v>
      </c>
      <c r="G19" s="359">
        <f>IF($E19="","",VLOOKUP($E19,'F12 csapat vigasz ELO'!$A$7:$O$22,3))</f>
        <v>0</v>
      </c>
      <c r="H19" s="359"/>
      <c r="I19" s="359">
        <f>IF($E19="","",VLOOKUP($E19,'F12 csapat vigasz ELO'!$A$7:$O$22,4))</f>
        <v>0</v>
      </c>
      <c r="J19" s="312"/>
      <c r="K19" s="313"/>
      <c r="L19" s="324"/>
      <c r="M19" s="313" t="s">
        <v>136</v>
      </c>
      <c r="N19" s="323"/>
      <c r="O19" s="323"/>
      <c r="P19" s="323"/>
      <c r="Q19" s="141"/>
      <c r="R19" s="142"/>
      <c r="S19" s="143"/>
      <c r="T19" s="143"/>
      <c r="U19" s="143"/>
      <c r="V19" s="143"/>
      <c r="W19" s="143"/>
      <c r="X19" s="143"/>
      <c r="Y19" s="364"/>
      <c r="Z19" s="364"/>
      <c r="AA19" s="364" t="s">
        <v>68</v>
      </c>
      <c r="AB19" s="372">
        <v>60</v>
      </c>
      <c r="AC19" s="372">
        <v>40</v>
      </c>
      <c r="AD19" s="372">
        <v>25</v>
      </c>
      <c r="AE19" s="372">
        <v>15</v>
      </c>
      <c r="AF19" s="372">
        <v>8</v>
      </c>
      <c r="AG19" s="372">
        <v>4</v>
      </c>
      <c r="AH19" s="372">
        <v>2</v>
      </c>
      <c r="AI19" s="362"/>
      <c r="AJ19" s="362"/>
      <c r="AK19" s="362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4"/>
      <c r="C20" s="315"/>
      <c r="D20" s="315"/>
      <c r="E20" s="218"/>
      <c r="F20" s="316"/>
      <c r="G20" s="316"/>
      <c r="H20" s="317"/>
      <c r="I20" s="405" t="s">
        <v>0</v>
      </c>
      <c r="J20" s="150" t="s">
        <v>131</v>
      </c>
      <c r="K20" s="318" t="str">
        <f>UPPER(IF(OR(J20="a",J20="as"),F19,IF(OR(J20="b",J20="bs"),F21,)))</f>
        <v>BUDAÖRSI SC</v>
      </c>
      <c r="L20" s="326"/>
      <c r="M20" s="313"/>
      <c r="N20" s="323"/>
      <c r="O20" s="323"/>
      <c r="P20" s="323"/>
      <c r="Q20" s="141"/>
      <c r="R20" s="142"/>
      <c r="S20" s="143"/>
      <c r="T20" s="143"/>
      <c r="U20" s="143"/>
      <c r="V20" s="143"/>
      <c r="W20" s="143"/>
      <c r="X20" s="143"/>
      <c r="Y20" s="364"/>
      <c r="Z20" s="364"/>
      <c r="AA20" s="364" t="s">
        <v>69</v>
      </c>
      <c r="AB20" s="372">
        <v>40</v>
      </c>
      <c r="AC20" s="372">
        <v>25</v>
      </c>
      <c r="AD20" s="372">
        <v>15</v>
      </c>
      <c r="AE20" s="372">
        <v>8</v>
      </c>
      <c r="AF20" s="372">
        <v>4</v>
      </c>
      <c r="AG20" s="372">
        <v>2</v>
      </c>
      <c r="AH20" s="372">
        <v>1</v>
      </c>
      <c r="AI20" s="362"/>
      <c r="AJ20" s="362"/>
      <c r="AK20" s="362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1">
        <v>8</v>
      </c>
      <c r="B21" s="308" t="str">
        <f>IF($E21="","",VLOOKUP($E21,'F12 csapat vigasz ELO'!$A$7:$O$22,14))</f>
        <v/>
      </c>
      <c r="C21" s="309" t="str">
        <f>IF($E21="","",VLOOKUP($E21,'F12 csapat vigasz ELO'!$A$7:$O$22,15))</f>
        <v/>
      </c>
      <c r="D21" s="309" t="str">
        <f>IF($E21="","",VLOOKUP($E21,'F12 csapat vigasz ELO'!$A$7:$O$22,5))</f>
        <v/>
      </c>
      <c r="E21" s="310"/>
      <c r="F21" s="360" t="str">
        <f>UPPER(IF($E21="","",VLOOKUP($E21,'F12 csapat vigasz ELO'!$A$7:$O$22,2)))</f>
        <v/>
      </c>
      <c r="G21" s="360" t="str">
        <f>IF($E21="","",VLOOKUP($E21,'F12 csapat vigasz ELO'!$A$7:$O$22,3))</f>
        <v/>
      </c>
      <c r="H21" s="360"/>
      <c r="I21" s="360" t="str">
        <f>IF($E21="","",VLOOKUP($E21,'F12 csapat vigasz ELO'!$A$7:$O$22,4))</f>
        <v/>
      </c>
      <c r="J21" s="327"/>
      <c r="K21" s="313"/>
      <c r="L21" s="313"/>
      <c r="M21" s="313"/>
      <c r="N21" s="323"/>
      <c r="O21" s="323"/>
      <c r="P21" s="323"/>
      <c r="Q21" s="141"/>
      <c r="R21" s="142"/>
      <c r="S21" s="143"/>
      <c r="T21" s="143"/>
      <c r="U21" s="143"/>
      <c r="V21" s="143"/>
      <c r="W21" s="143"/>
      <c r="X21" s="143"/>
      <c r="Y21" s="364"/>
      <c r="Z21" s="364"/>
      <c r="AA21" s="364" t="s">
        <v>70</v>
      </c>
      <c r="AB21" s="372">
        <v>25</v>
      </c>
      <c r="AC21" s="372">
        <v>15</v>
      </c>
      <c r="AD21" s="372">
        <v>10</v>
      </c>
      <c r="AE21" s="372">
        <v>6</v>
      </c>
      <c r="AF21" s="372">
        <v>3</v>
      </c>
      <c r="AG21" s="372">
        <v>1</v>
      </c>
      <c r="AH21" s="372">
        <v>0</v>
      </c>
      <c r="AI21" s="362"/>
      <c r="AJ21" s="362"/>
      <c r="AK21" s="362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2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364"/>
      <c r="Z22" s="364"/>
      <c r="AA22" s="364" t="s">
        <v>71</v>
      </c>
      <c r="AB22" s="372">
        <v>15</v>
      </c>
      <c r="AC22" s="372">
        <v>10</v>
      </c>
      <c r="AD22" s="372">
        <v>6</v>
      </c>
      <c r="AE22" s="372">
        <v>3</v>
      </c>
      <c r="AF22" s="372">
        <v>1</v>
      </c>
      <c r="AG22" s="372">
        <v>0</v>
      </c>
      <c r="AH22" s="372">
        <v>0</v>
      </c>
      <c r="AI22" s="362"/>
      <c r="AJ22" s="362"/>
      <c r="AK22" s="362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2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364"/>
      <c r="Z23" s="364"/>
      <c r="AA23" s="364" t="s">
        <v>72</v>
      </c>
      <c r="AB23" s="372">
        <v>10</v>
      </c>
      <c r="AC23" s="372">
        <v>6</v>
      </c>
      <c r="AD23" s="372">
        <v>3</v>
      </c>
      <c r="AE23" s="372">
        <v>1</v>
      </c>
      <c r="AF23" s="372">
        <v>0</v>
      </c>
      <c r="AG23" s="372">
        <v>0</v>
      </c>
      <c r="AH23" s="372">
        <v>0</v>
      </c>
      <c r="AI23" s="362"/>
      <c r="AJ23" s="362"/>
      <c r="AK23" s="362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3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364"/>
      <c r="Z24" s="364"/>
      <c r="AA24" s="364" t="s">
        <v>73</v>
      </c>
      <c r="AB24" s="372">
        <v>6</v>
      </c>
      <c r="AC24" s="372">
        <v>3</v>
      </c>
      <c r="AD24" s="372">
        <v>1</v>
      </c>
      <c r="AE24" s="372">
        <v>0</v>
      </c>
      <c r="AF24" s="372">
        <v>0</v>
      </c>
      <c r="AG24" s="372">
        <v>0</v>
      </c>
      <c r="AH24" s="372">
        <v>0</v>
      </c>
      <c r="AI24" s="362"/>
      <c r="AJ24" s="362"/>
      <c r="AK24" s="362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2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364"/>
      <c r="Z25" s="364"/>
      <c r="AA25" s="364" t="s">
        <v>78</v>
      </c>
      <c r="AB25" s="372">
        <v>3</v>
      </c>
      <c r="AC25" s="372">
        <v>2</v>
      </c>
      <c r="AD25" s="372">
        <v>1</v>
      </c>
      <c r="AE25" s="372">
        <v>0</v>
      </c>
      <c r="AF25" s="372">
        <v>0</v>
      </c>
      <c r="AG25" s="372">
        <v>0</v>
      </c>
      <c r="AH25" s="372">
        <v>0</v>
      </c>
      <c r="AI25" s="362"/>
      <c r="AJ25" s="362"/>
      <c r="AK25" s="362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62"/>
      <c r="AJ26" s="362"/>
      <c r="AK26" s="362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2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62"/>
      <c r="AJ27" s="362"/>
      <c r="AK27" s="362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377"/>
      <c r="AJ28" s="377"/>
      <c r="AK28" s="377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2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377"/>
      <c r="AJ29" s="377"/>
      <c r="AK29" s="377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377"/>
      <c r="AJ30" s="377"/>
      <c r="AK30" s="377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2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377"/>
      <c r="AJ31" s="377"/>
      <c r="AK31" s="377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3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377"/>
      <c r="AJ32" s="377"/>
      <c r="AK32" s="377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2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377"/>
      <c r="AJ33" s="377"/>
      <c r="AK33" s="377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377"/>
      <c r="AJ34" s="377"/>
      <c r="AK34" s="377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2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377"/>
      <c r="AJ35" s="377"/>
      <c r="AK35" s="377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2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377"/>
      <c r="AJ36" s="377"/>
      <c r="AK36" s="377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28"/>
      <c r="G37" s="328"/>
      <c r="H37" s="331"/>
      <c r="I37" s="313"/>
      <c r="J37" s="321"/>
      <c r="K37" s="313"/>
      <c r="L37" s="313"/>
      <c r="M37" s="313"/>
      <c r="N37" s="323"/>
      <c r="O37" s="323"/>
      <c r="P37" s="323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377"/>
      <c r="AJ37" s="377"/>
      <c r="AK37" s="377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2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377"/>
      <c r="AJ38" s="377"/>
      <c r="AK38" s="377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2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377"/>
      <c r="AJ39" s="377"/>
      <c r="AK39" s="377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3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377"/>
      <c r="AJ40" s="377"/>
      <c r="AK40" s="377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2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377"/>
      <c r="AJ41" s="377"/>
      <c r="AK41" s="377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377"/>
      <c r="AJ42" s="377"/>
      <c r="AK42" s="377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2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377"/>
      <c r="AJ43" s="377"/>
      <c r="AK43" s="377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377"/>
      <c r="AJ44" s="377"/>
      <c r="AK44" s="377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2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377"/>
      <c r="AJ45" s="377"/>
      <c r="AK45" s="377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377"/>
      <c r="AJ46" s="377"/>
      <c r="AK46" s="377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2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377"/>
      <c r="AJ47" s="377"/>
      <c r="AK47" s="377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3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377"/>
      <c r="AJ48" s="377"/>
      <c r="AK48" s="377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2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377"/>
      <c r="AJ49" s="377"/>
      <c r="AK49" s="377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377"/>
      <c r="AJ50" s="377"/>
      <c r="AK50" s="377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2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377"/>
      <c r="AJ51" s="377"/>
      <c r="AK51" s="377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2"/>
      <c r="B52" s="139"/>
      <c r="C52" s="139"/>
      <c r="D52" s="139"/>
      <c r="E52" s="218"/>
      <c r="F52" s="407"/>
      <c r="G52" s="407"/>
      <c r="H52" s="407"/>
      <c r="I52" s="407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377"/>
      <c r="AJ52" s="377"/>
      <c r="AK52" s="377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08"/>
      <c r="G53" s="408"/>
      <c r="H53" s="408"/>
      <c r="I53" s="408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377"/>
      <c r="AJ53" s="377"/>
      <c r="AK53" s="377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68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54</v>
      </c>
      <c r="L54" s="189"/>
      <c r="M54" s="186" t="s">
        <v>55</v>
      </c>
      <c r="N54" s="190"/>
      <c r="O54" s="191" t="s">
        <v>56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78"/>
      <c r="AJ54" s="378"/>
      <c r="AK54" s="378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1" t="s">
        <v>45</v>
      </c>
      <c r="B55" s="352"/>
      <c r="C55" s="353"/>
      <c r="D55" s="354"/>
      <c r="E55" s="196">
        <v>1</v>
      </c>
      <c r="F55" s="86" t="str">
        <f>IF(E55&gt;$R$62,,UPPER(VLOOKUP(E55,'F12 csapat vigasz ELO'!$A$7:$Q$134,2)))</f>
        <v>VOLVEX TENISZ</v>
      </c>
      <c r="G55" s="196"/>
      <c r="H55" s="86"/>
      <c r="I55" s="85"/>
      <c r="J55" s="343" t="s">
        <v>6</v>
      </c>
      <c r="K55" s="84"/>
      <c r="L55" s="344"/>
      <c r="M55" s="84"/>
      <c r="N55" s="345"/>
      <c r="O55" s="346" t="s">
        <v>47</v>
      </c>
      <c r="P55" s="347"/>
      <c r="Q55" s="347"/>
      <c r="R55" s="345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78"/>
      <c r="AJ55" s="378"/>
      <c r="AK55" s="378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5" t="s">
        <v>53</v>
      </c>
      <c r="B56" s="220"/>
      <c r="C56" s="356"/>
      <c r="D56" s="357"/>
      <c r="E56" s="196">
        <v>2</v>
      </c>
      <c r="F56" s="86" t="str">
        <f>IF(E56&gt;$R$62,,UPPER(VLOOKUP(E56,'F12 csapat vigasz ELO'!$A$7:$Q$134,2)))</f>
        <v>RÁBA ETO SE</v>
      </c>
      <c r="G56" s="196"/>
      <c r="H56" s="86"/>
      <c r="I56" s="85"/>
      <c r="J56" s="343" t="s">
        <v>7</v>
      </c>
      <c r="K56" s="84"/>
      <c r="L56" s="344"/>
      <c r="M56" s="84"/>
      <c r="N56" s="345"/>
      <c r="O56" s="212"/>
      <c r="P56" s="348"/>
      <c r="Q56" s="220"/>
      <c r="R56" s="349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78"/>
      <c r="AJ56" s="378"/>
      <c r="AK56" s="378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4"/>
      <c r="B57" s="235"/>
      <c r="C57" s="266"/>
      <c r="D57" s="236"/>
      <c r="E57" s="196"/>
      <c r="F57" s="86"/>
      <c r="G57" s="196"/>
      <c r="H57" s="86"/>
      <c r="I57" s="85"/>
      <c r="J57" s="343" t="s">
        <v>8</v>
      </c>
      <c r="K57" s="84"/>
      <c r="L57" s="344"/>
      <c r="M57" s="84"/>
      <c r="N57" s="345"/>
      <c r="O57" s="346" t="s">
        <v>48</v>
      </c>
      <c r="P57" s="347"/>
      <c r="Q57" s="347"/>
      <c r="R57" s="34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78"/>
      <c r="AJ57" s="378"/>
      <c r="AK57" s="378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3" t="s">
        <v>9</v>
      </c>
      <c r="K58" s="84"/>
      <c r="L58" s="344"/>
      <c r="M58" s="84"/>
      <c r="N58" s="345"/>
      <c r="O58" s="84"/>
      <c r="P58" s="344"/>
      <c r="Q58" s="84"/>
      <c r="R58" s="345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78"/>
      <c r="AJ58" s="378"/>
      <c r="AK58" s="378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2"/>
      <c r="B59" s="237"/>
      <c r="C59" s="237"/>
      <c r="D59" s="267"/>
      <c r="E59" s="196"/>
      <c r="F59" s="86"/>
      <c r="G59" s="196"/>
      <c r="H59" s="86"/>
      <c r="I59" s="85"/>
      <c r="J59" s="343" t="s">
        <v>10</v>
      </c>
      <c r="K59" s="84"/>
      <c r="L59" s="344"/>
      <c r="M59" s="84"/>
      <c r="N59" s="345"/>
      <c r="O59" s="220"/>
      <c r="P59" s="348"/>
      <c r="Q59" s="220"/>
      <c r="R59" s="34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78"/>
      <c r="AJ59" s="378"/>
      <c r="AK59" s="378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3"/>
      <c r="B60" s="22"/>
      <c r="C60" s="127"/>
      <c r="D60" s="210"/>
      <c r="E60" s="196"/>
      <c r="F60" s="86"/>
      <c r="G60" s="196"/>
      <c r="H60" s="86"/>
      <c r="I60" s="85"/>
      <c r="J60" s="343" t="s">
        <v>11</v>
      </c>
      <c r="K60" s="84"/>
      <c r="L60" s="344"/>
      <c r="M60" s="84"/>
      <c r="N60" s="345"/>
      <c r="O60" s="346" t="s">
        <v>34</v>
      </c>
      <c r="P60" s="347"/>
      <c r="Q60" s="347"/>
      <c r="R60" s="345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78"/>
      <c r="AJ60" s="378"/>
      <c r="AK60" s="378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3"/>
      <c r="B61" s="22"/>
      <c r="C61" s="262"/>
      <c r="D61" s="232"/>
      <c r="E61" s="196"/>
      <c r="F61" s="86"/>
      <c r="G61" s="196"/>
      <c r="H61" s="86"/>
      <c r="I61" s="85"/>
      <c r="J61" s="343" t="s">
        <v>12</v>
      </c>
      <c r="K61" s="84"/>
      <c r="L61" s="344"/>
      <c r="M61" s="84"/>
      <c r="N61" s="345"/>
      <c r="O61" s="84"/>
      <c r="P61" s="344"/>
      <c r="Q61" s="84"/>
      <c r="R61" s="345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78"/>
      <c r="AJ61" s="378"/>
      <c r="AK61" s="378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4"/>
      <c r="B62" s="221"/>
      <c r="C62" s="263"/>
      <c r="D62" s="233"/>
      <c r="E62" s="213"/>
      <c r="F62" s="212"/>
      <c r="G62" s="213"/>
      <c r="H62" s="212"/>
      <c r="I62" s="214"/>
      <c r="J62" s="350" t="s">
        <v>13</v>
      </c>
      <c r="K62" s="220"/>
      <c r="L62" s="348"/>
      <c r="M62" s="220"/>
      <c r="N62" s="349"/>
      <c r="O62" s="220" t="str">
        <f>R4</f>
        <v>Rákóczi Andrea</v>
      </c>
      <c r="P62" s="348"/>
      <c r="Q62" s="220"/>
      <c r="R62" s="216">
        <f>MIN(4,'F12 csapat vigasz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78"/>
      <c r="AJ62" s="378"/>
      <c r="AK62" s="378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L63" s="340"/>
      <c r="AM63" s="340"/>
      <c r="AN63" s="340"/>
      <c r="AO63" s="340"/>
      <c r="AP63" s="340"/>
      <c r="AQ63" s="340"/>
      <c r="AR63" s="340"/>
      <c r="AS63" s="340"/>
    </row>
    <row r="64" spans="1:45" x14ac:dyDescent="0.25"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L64" s="340"/>
      <c r="AM64" s="340"/>
      <c r="AN64" s="340"/>
      <c r="AO64" s="340"/>
      <c r="AP64" s="340"/>
      <c r="AQ64" s="340"/>
      <c r="AR64" s="340"/>
      <c r="AS64" s="340"/>
    </row>
    <row r="65" spans="20:45" x14ac:dyDescent="0.25"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L65" s="340"/>
      <c r="AM65" s="340"/>
      <c r="AN65" s="340"/>
      <c r="AO65" s="340"/>
      <c r="AP65" s="340"/>
      <c r="AQ65" s="340"/>
      <c r="AR65" s="340"/>
      <c r="AS65" s="340"/>
    </row>
    <row r="66" spans="20:45" x14ac:dyDescent="0.25"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L66" s="340"/>
      <c r="AM66" s="340"/>
      <c r="AN66" s="340"/>
      <c r="AO66" s="340"/>
      <c r="AP66" s="340"/>
      <c r="AQ66" s="340"/>
      <c r="AR66" s="340"/>
      <c r="AS66" s="340"/>
    </row>
    <row r="67" spans="20:45" x14ac:dyDescent="0.25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L67" s="340"/>
      <c r="AM67" s="340"/>
      <c r="AN67" s="340"/>
      <c r="AO67" s="340"/>
      <c r="AP67" s="340"/>
      <c r="AQ67" s="340"/>
      <c r="AR67" s="340"/>
      <c r="AS67" s="340"/>
    </row>
    <row r="68" spans="20:45" x14ac:dyDescent="0.25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L68" s="340"/>
      <c r="AM68" s="340"/>
      <c r="AN68" s="340"/>
      <c r="AO68" s="340"/>
      <c r="AP68" s="340"/>
      <c r="AQ68" s="340"/>
      <c r="AR68" s="340"/>
      <c r="AS68" s="340"/>
    </row>
    <row r="69" spans="20:45" x14ac:dyDescent="0.25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L69" s="340"/>
      <c r="AM69" s="340"/>
      <c r="AN69" s="340"/>
      <c r="AO69" s="340"/>
      <c r="AP69" s="340"/>
      <c r="AQ69" s="340"/>
      <c r="AR69" s="340"/>
      <c r="AS69" s="340"/>
    </row>
    <row r="70" spans="20:45" x14ac:dyDescent="0.25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L70" s="340"/>
      <c r="AM70" s="340"/>
      <c r="AN70" s="340"/>
      <c r="AO70" s="340"/>
      <c r="AP70" s="340"/>
      <c r="AQ70" s="340"/>
      <c r="AR70" s="340"/>
      <c r="AS70" s="340"/>
    </row>
    <row r="71" spans="20:45" x14ac:dyDescent="0.25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L71" s="340"/>
      <c r="AM71" s="340"/>
      <c r="AN71" s="340"/>
      <c r="AO71" s="340"/>
      <c r="AP71" s="340"/>
      <c r="AQ71" s="340"/>
      <c r="AR71" s="340"/>
      <c r="AS71" s="340"/>
    </row>
    <row r="72" spans="20:45" x14ac:dyDescent="0.25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L72" s="340"/>
      <c r="AM72" s="340"/>
      <c r="AN72" s="340"/>
      <c r="AO72" s="340"/>
      <c r="AP72" s="340"/>
      <c r="AQ72" s="340"/>
      <c r="AR72" s="340"/>
      <c r="AS72" s="340"/>
    </row>
    <row r="73" spans="20:45" x14ac:dyDescent="0.25"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L73" s="340"/>
      <c r="AM73" s="340"/>
      <c r="AN73" s="340"/>
      <c r="AO73" s="340"/>
      <c r="AP73" s="340"/>
      <c r="AQ73" s="340"/>
      <c r="AR73" s="340"/>
      <c r="AS73" s="340"/>
    </row>
    <row r="74" spans="20:45" x14ac:dyDescent="0.25"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L74" s="340"/>
      <c r="AM74" s="340"/>
      <c r="AN74" s="340"/>
      <c r="AO74" s="340"/>
      <c r="AP74" s="340"/>
      <c r="AQ74" s="340"/>
      <c r="AR74" s="340"/>
      <c r="AS74" s="340"/>
    </row>
    <row r="75" spans="20:45" x14ac:dyDescent="0.25"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L75" s="340"/>
      <c r="AM75" s="340"/>
      <c r="AN75" s="340"/>
      <c r="AO75" s="340"/>
      <c r="AP75" s="340"/>
      <c r="AQ75" s="340"/>
      <c r="AR75" s="340"/>
      <c r="AS75" s="340"/>
    </row>
    <row r="76" spans="20:45" x14ac:dyDescent="0.25"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L76" s="340"/>
      <c r="AM76" s="340"/>
      <c r="AN76" s="340"/>
      <c r="AO76" s="340"/>
      <c r="AP76" s="340"/>
      <c r="AQ76" s="340"/>
      <c r="AR76" s="340"/>
      <c r="AS76" s="340"/>
    </row>
    <row r="77" spans="20:45" x14ac:dyDescent="0.25"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L77" s="340"/>
      <c r="AM77" s="340"/>
      <c r="AN77" s="340"/>
      <c r="AO77" s="340"/>
      <c r="AP77" s="340"/>
      <c r="AQ77" s="340"/>
      <c r="AR77" s="340"/>
      <c r="AS77" s="340"/>
    </row>
    <row r="78" spans="20:45" x14ac:dyDescent="0.25"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L78" s="340"/>
      <c r="AM78" s="340"/>
      <c r="AN78" s="340"/>
      <c r="AO78" s="340"/>
      <c r="AP78" s="340"/>
      <c r="AQ78" s="340"/>
      <c r="AR78" s="340"/>
      <c r="AS78" s="340"/>
    </row>
    <row r="79" spans="20:45" x14ac:dyDescent="0.25"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L79" s="340"/>
      <c r="AM79" s="340"/>
      <c r="AN79" s="340"/>
      <c r="AO79" s="340"/>
      <c r="AP79" s="340"/>
      <c r="AQ79" s="340"/>
      <c r="AR79" s="340"/>
      <c r="AS79" s="340"/>
    </row>
    <row r="80" spans="20:45" x14ac:dyDescent="0.25"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L80" s="340"/>
      <c r="AM80" s="340"/>
      <c r="AN80" s="340"/>
      <c r="AO80" s="340"/>
      <c r="AP80" s="340"/>
      <c r="AQ80" s="340"/>
      <c r="AR80" s="340"/>
      <c r="AS80" s="340"/>
    </row>
    <row r="81" spans="20:45" x14ac:dyDescent="0.25"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L81" s="340"/>
      <c r="AM81" s="340"/>
      <c r="AN81" s="340"/>
      <c r="AO81" s="340"/>
      <c r="AP81" s="340"/>
      <c r="AQ81" s="340"/>
      <c r="AR81" s="340"/>
      <c r="AS81" s="340"/>
    </row>
    <row r="82" spans="20:45" x14ac:dyDescent="0.25"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L82" s="340"/>
      <c r="AM82" s="340"/>
      <c r="AN82" s="340"/>
      <c r="AO82" s="340"/>
      <c r="AP82" s="340"/>
      <c r="AQ82" s="340"/>
      <c r="AR82" s="340"/>
      <c r="AS82" s="340"/>
    </row>
    <row r="83" spans="20:45" x14ac:dyDescent="0.25"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L83" s="340"/>
      <c r="AM83" s="340"/>
      <c r="AN83" s="340"/>
      <c r="AO83" s="340"/>
      <c r="AP83" s="340"/>
      <c r="AQ83" s="340"/>
      <c r="AR83" s="340"/>
      <c r="AS83" s="340"/>
    </row>
    <row r="84" spans="20:45" x14ac:dyDescent="0.25"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L84" s="340"/>
      <c r="AM84" s="340"/>
      <c r="AN84" s="340"/>
      <c r="AO84" s="340"/>
      <c r="AP84" s="340"/>
      <c r="AQ84" s="340"/>
      <c r="AR84" s="340"/>
      <c r="AS84" s="340"/>
    </row>
    <row r="85" spans="20:45" x14ac:dyDescent="0.25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L85" s="340"/>
      <c r="AM85" s="340"/>
      <c r="AN85" s="340"/>
      <c r="AO85" s="340"/>
      <c r="AP85" s="340"/>
      <c r="AQ85" s="340"/>
      <c r="AR85" s="340"/>
      <c r="AS85" s="340"/>
    </row>
    <row r="86" spans="20:45" x14ac:dyDescent="0.25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L86" s="340"/>
      <c r="AM86" s="340"/>
      <c r="AN86" s="340"/>
      <c r="AO86" s="340"/>
      <c r="AP86" s="340"/>
      <c r="AQ86" s="340"/>
      <c r="AR86" s="340"/>
      <c r="AS86" s="340"/>
    </row>
    <row r="87" spans="20:45" x14ac:dyDescent="0.25"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L87" s="340"/>
      <c r="AM87" s="340"/>
      <c r="AN87" s="340"/>
      <c r="AO87" s="340"/>
      <c r="AP87" s="340"/>
      <c r="AQ87" s="340"/>
      <c r="AR87" s="340"/>
      <c r="AS87" s="340"/>
    </row>
    <row r="88" spans="20:45" x14ac:dyDescent="0.25"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L88" s="340"/>
      <c r="AM88" s="340"/>
      <c r="AN88" s="340"/>
      <c r="AO88" s="340"/>
      <c r="AP88" s="340"/>
      <c r="AQ88" s="340"/>
      <c r="AR88" s="340"/>
      <c r="AS88" s="340"/>
    </row>
    <row r="89" spans="20:45" x14ac:dyDescent="0.25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L89" s="340"/>
      <c r="AM89" s="340"/>
      <c r="AN89" s="340"/>
      <c r="AO89" s="340"/>
      <c r="AP89" s="340"/>
      <c r="AQ89" s="340"/>
      <c r="AR89" s="340"/>
      <c r="AS89" s="340"/>
    </row>
    <row r="90" spans="20:45" x14ac:dyDescent="0.25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L90" s="340"/>
      <c r="AM90" s="340"/>
      <c r="AN90" s="340"/>
      <c r="AO90" s="340"/>
      <c r="AP90" s="340"/>
      <c r="AQ90" s="340"/>
      <c r="AR90" s="340"/>
      <c r="AS90" s="340"/>
    </row>
    <row r="91" spans="20:45" x14ac:dyDescent="0.25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L91" s="340"/>
      <c r="AM91" s="340"/>
      <c r="AN91" s="340"/>
      <c r="AO91" s="340"/>
      <c r="AP91" s="340"/>
      <c r="AQ91" s="340"/>
      <c r="AR91" s="340"/>
      <c r="AS91" s="340"/>
    </row>
    <row r="92" spans="20:45" x14ac:dyDescent="0.25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L92" s="340"/>
      <c r="AM92" s="340"/>
      <c r="AN92" s="340"/>
      <c r="AO92" s="340"/>
      <c r="AP92" s="340"/>
      <c r="AQ92" s="340"/>
      <c r="AR92" s="340"/>
      <c r="AS92" s="340"/>
    </row>
    <row r="93" spans="20:45" x14ac:dyDescent="0.25"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L93" s="340"/>
      <c r="AM93" s="340"/>
      <c r="AN93" s="340"/>
      <c r="AO93" s="340"/>
      <c r="AP93" s="340"/>
      <c r="AQ93" s="340"/>
      <c r="AR93" s="340"/>
      <c r="AS93" s="340"/>
    </row>
    <row r="94" spans="20:45" x14ac:dyDescent="0.25"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L94" s="340"/>
      <c r="AM94" s="340"/>
      <c r="AN94" s="340"/>
      <c r="AO94" s="340"/>
      <c r="AP94" s="340"/>
      <c r="AQ94" s="340"/>
      <c r="AR94" s="340"/>
      <c r="AS94" s="340"/>
    </row>
    <row r="95" spans="20:45" x14ac:dyDescent="0.25"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L95" s="340"/>
      <c r="AM95" s="340"/>
      <c r="AN95" s="340"/>
      <c r="AO95" s="340"/>
      <c r="AP95" s="340"/>
      <c r="AQ95" s="340"/>
      <c r="AR95" s="340"/>
      <c r="AS95" s="340"/>
    </row>
    <row r="96" spans="20:45" x14ac:dyDescent="0.25"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L96" s="340"/>
      <c r="AM96" s="340"/>
      <c r="AN96" s="340"/>
      <c r="AO96" s="340"/>
      <c r="AP96" s="340"/>
      <c r="AQ96" s="340"/>
      <c r="AR96" s="340"/>
      <c r="AS96" s="340"/>
    </row>
    <row r="97" spans="20:45" x14ac:dyDescent="0.25"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L97" s="340"/>
      <c r="AM97" s="340"/>
      <c r="AN97" s="340"/>
      <c r="AO97" s="340"/>
      <c r="AP97" s="340"/>
      <c r="AQ97" s="340"/>
      <c r="AR97" s="340"/>
      <c r="AS97" s="340"/>
    </row>
    <row r="98" spans="20:45" x14ac:dyDescent="0.25"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L98" s="340"/>
      <c r="AM98" s="340"/>
      <c r="AN98" s="340"/>
      <c r="AO98" s="340"/>
      <c r="AP98" s="340"/>
      <c r="AQ98" s="340"/>
      <c r="AR98" s="340"/>
      <c r="AS98" s="340"/>
    </row>
    <row r="99" spans="20:45" x14ac:dyDescent="0.25"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L99" s="340"/>
      <c r="AM99" s="340"/>
      <c r="AN99" s="340"/>
      <c r="AO99" s="340"/>
      <c r="AP99" s="340"/>
      <c r="AQ99" s="340"/>
      <c r="AR99" s="340"/>
      <c r="AS99" s="340"/>
    </row>
    <row r="100" spans="20:45" x14ac:dyDescent="0.25"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L100" s="340"/>
      <c r="AM100" s="340"/>
      <c r="AN100" s="340"/>
      <c r="AO100" s="340"/>
      <c r="AP100" s="340"/>
      <c r="AQ100" s="340"/>
      <c r="AR100" s="340"/>
      <c r="AS100" s="340"/>
    </row>
    <row r="101" spans="20:45" x14ac:dyDescent="0.25"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L101" s="340"/>
      <c r="AM101" s="340"/>
      <c r="AN101" s="340"/>
      <c r="AO101" s="340"/>
      <c r="AP101" s="340"/>
      <c r="AQ101" s="340"/>
      <c r="AR101" s="340"/>
      <c r="AS101" s="340"/>
    </row>
    <row r="102" spans="20:45" x14ac:dyDescent="0.25"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L102" s="340"/>
      <c r="AM102" s="340"/>
      <c r="AN102" s="340"/>
      <c r="AO102" s="340"/>
      <c r="AP102" s="340"/>
      <c r="AQ102" s="340"/>
      <c r="AR102" s="340"/>
      <c r="AS102" s="340"/>
    </row>
    <row r="103" spans="20:45" x14ac:dyDescent="0.25"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L103" s="340"/>
      <c r="AM103" s="340"/>
      <c r="AN103" s="340"/>
      <c r="AO103" s="340"/>
      <c r="AP103" s="340"/>
      <c r="AQ103" s="340"/>
      <c r="AR103" s="340"/>
      <c r="AS103" s="340"/>
    </row>
    <row r="104" spans="20:45" x14ac:dyDescent="0.25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L104" s="340"/>
      <c r="AM104" s="340"/>
      <c r="AN104" s="340"/>
      <c r="AO104" s="340"/>
      <c r="AP104" s="340"/>
      <c r="AQ104" s="340"/>
      <c r="AR104" s="340"/>
      <c r="AS104" s="340"/>
    </row>
    <row r="105" spans="20:45" x14ac:dyDescent="0.25"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L105" s="340"/>
      <c r="AM105" s="340"/>
      <c r="AN105" s="340"/>
      <c r="AO105" s="340"/>
      <c r="AP105" s="340"/>
      <c r="AQ105" s="340"/>
      <c r="AR105" s="340"/>
      <c r="AS105" s="340"/>
    </row>
    <row r="106" spans="20:45" x14ac:dyDescent="0.25"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L106" s="340"/>
      <c r="AM106" s="340"/>
      <c r="AN106" s="340"/>
      <c r="AO106" s="340"/>
      <c r="AP106" s="340"/>
      <c r="AQ106" s="340"/>
      <c r="AR106" s="340"/>
      <c r="AS106" s="340"/>
    </row>
    <row r="107" spans="20:45" x14ac:dyDescent="0.25"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L107" s="340"/>
      <c r="AM107" s="340"/>
      <c r="AN107" s="340"/>
      <c r="AO107" s="340"/>
      <c r="AP107" s="340"/>
      <c r="AQ107" s="340"/>
      <c r="AR107" s="340"/>
      <c r="AS107" s="340"/>
    </row>
    <row r="108" spans="20:45" x14ac:dyDescent="0.25"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L108" s="340"/>
      <c r="AM108" s="340"/>
      <c r="AN108" s="340"/>
      <c r="AO108" s="340"/>
      <c r="AP108" s="340"/>
      <c r="AQ108" s="340"/>
      <c r="AR108" s="340"/>
      <c r="AS108" s="340"/>
    </row>
    <row r="109" spans="20:45" x14ac:dyDescent="0.25"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L109" s="340"/>
      <c r="AM109" s="340"/>
      <c r="AN109" s="340"/>
      <c r="AO109" s="340"/>
      <c r="AP109" s="340"/>
      <c r="AQ109" s="340"/>
      <c r="AR109" s="340"/>
      <c r="AS109" s="340"/>
    </row>
    <row r="110" spans="20:45" x14ac:dyDescent="0.25"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L110" s="340"/>
      <c r="AM110" s="340"/>
      <c r="AN110" s="340"/>
      <c r="AO110" s="340"/>
      <c r="AP110" s="340"/>
      <c r="AQ110" s="340"/>
      <c r="AR110" s="340"/>
      <c r="AS110" s="340"/>
    </row>
    <row r="111" spans="20:45" x14ac:dyDescent="0.25"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L111" s="340"/>
      <c r="AM111" s="340"/>
      <c r="AN111" s="340"/>
      <c r="AO111" s="340"/>
      <c r="AP111" s="340"/>
      <c r="AQ111" s="340"/>
      <c r="AR111" s="340"/>
      <c r="AS111" s="340"/>
    </row>
    <row r="112" spans="20:45" x14ac:dyDescent="0.25"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L112" s="340"/>
      <c r="AM112" s="340"/>
      <c r="AN112" s="340"/>
      <c r="AO112" s="340"/>
      <c r="AP112" s="340"/>
      <c r="AQ112" s="340"/>
      <c r="AR112" s="340"/>
      <c r="AS112" s="340"/>
    </row>
    <row r="113" spans="20:45" x14ac:dyDescent="0.25"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L113" s="340"/>
      <c r="AM113" s="340"/>
      <c r="AN113" s="340"/>
      <c r="AO113" s="340"/>
      <c r="AP113" s="340"/>
      <c r="AQ113" s="340"/>
      <c r="AR113" s="340"/>
      <c r="AS113" s="340"/>
    </row>
    <row r="114" spans="20:45" x14ac:dyDescent="0.25"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L114" s="340"/>
      <c r="AM114" s="340"/>
      <c r="AN114" s="340"/>
      <c r="AO114" s="340"/>
      <c r="AP114" s="340"/>
      <c r="AQ114" s="340"/>
      <c r="AR114" s="340"/>
      <c r="AS114" s="340"/>
    </row>
    <row r="115" spans="20:45" x14ac:dyDescent="0.25"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L115" s="340"/>
      <c r="AM115" s="340"/>
      <c r="AN115" s="340"/>
      <c r="AO115" s="340"/>
      <c r="AP115" s="340"/>
      <c r="AQ115" s="340"/>
      <c r="AR115" s="340"/>
      <c r="AS115" s="340"/>
    </row>
    <row r="116" spans="20:45" x14ac:dyDescent="0.25"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L116" s="340"/>
      <c r="AM116" s="340"/>
      <c r="AN116" s="340"/>
      <c r="AO116" s="340"/>
      <c r="AP116" s="340"/>
      <c r="AQ116" s="340"/>
      <c r="AR116" s="340"/>
      <c r="AS116" s="340"/>
    </row>
    <row r="117" spans="20:45" x14ac:dyDescent="0.25"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L117" s="340"/>
      <c r="AM117" s="340"/>
      <c r="AN117" s="340"/>
      <c r="AO117" s="340"/>
      <c r="AP117" s="340"/>
      <c r="AQ117" s="340"/>
      <c r="AR117" s="340"/>
      <c r="AS117" s="340"/>
    </row>
    <row r="118" spans="20:45" x14ac:dyDescent="0.25"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L118" s="340"/>
      <c r="AM118" s="340"/>
      <c r="AN118" s="340"/>
      <c r="AO118" s="340"/>
      <c r="AP118" s="340"/>
      <c r="AQ118" s="340"/>
      <c r="AR118" s="340"/>
      <c r="AS118" s="340"/>
    </row>
    <row r="119" spans="20:45" x14ac:dyDescent="0.25"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L119" s="340"/>
      <c r="AM119" s="340"/>
      <c r="AN119" s="340"/>
      <c r="AO119" s="340"/>
      <c r="AP119" s="340"/>
      <c r="AQ119" s="340"/>
      <c r="AR119" s="340"/>
      <c r="AS119" s="340"/>
    </row>
    <row r="120" spans="20:45" x14ac:dyDescent="0.25"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L120" s="340"/>
      <c r="AM120" s="340"/>
      <c r="AN120" s="340"/>
      <c r="AO120" s="340"/>
      <c r="AP120" s="340"/>
      <c r="AQ120" s="340"/>
      <c r="AR120" s="340"/>
      <c r="AS120" s="340"/>
    </row>
    <row r="121" spans="20:45" x14ac:dyDescent="0.25"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L121" s="340"/>
      <c r="AM121" s="340"/>
      <c r="AN121" s="340"/>
      <c r="AO121" s="340"/>
      <c r="AP121" s="340"/>
      <c r="AQ121" s="340"/>
      <c r="AR121" s="340"/>
      <c r="AS121" s="340"/>
    </row>
    <row r="122" spans="20:45" x14ac:dyDescent="0.25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L122" s="340"/>
      <c r="AM122" s="340"/>
      <c r="AN122" s="340"/>
      <c r="AO122" s="340"/>
      <c r="AP122" s="340"/>
      <c r="AQ122" s="340"/>
      <c r="AR122" s="340"/>
      <c r="AS122" s="340"/>
    </row>
    <row r="123" spans="20:45" x14ac:dyDescent="0.25"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L123" s="340"/>
      <c r="AM123" s="340"/>
      <c r="AN123" s="340"/>
      <c r="AO123" s="340"/>
      <c r="AP123" s="340"/>
      <c r="AQ123" s="340"/>
      <c r="AR123" s="340"/>
      <c r="AS123" s="340"/>
    </row>
    <row r="124" spans="20:45" x14ac:dyDescent="0.25"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L124" s="340"/>
      <c r="AM124" s="340"/>
      <c r="AN124" s="340"/>
      <c r="AO124" s="340"/>
      <c r="AP124" s="340"/>
      <c r="AQ124" s="340"/>
      <c r="AR124" s="340"/>
      <c r="AS124" s="340"/>
    </row>
    <row r="125" spans="20:45" x14ac:dyDescent="0.25"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L125" s="340"/>
      <c r="AM125" s="340"/>
      <c r="AN125" s="340"/>
      <c r="AO125" s="340"/>
      <c r="AP125" s="340"/>
      <c r="AQ125" s="340"/>
      <c r="AR125" s="340"/>
      <c r="AS125" s="340"/>
    </row>
    <row r="126" spans="20:45" x14ac:dyDescent="0.25"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L126" s="340"/>
      <c r="AM126" s="340"/>
      <c r="AN126" s="340"/>
      <c r="AO126" s="340"/>
      <c r="AP126" s="340"/>
      <c r="AQ126" s="340"/>
      <c r="AR126" s="340"/>
      <c r="AS126" s="340"/>
    </row>
    <row r="127" spans="20:45" x14ac:dyDescent="0.25"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L127" s="340"/>
      <c r="AM127" s="340"/>
      <c r="AN127" s="340"/>
      <c r="AO127" s="340"/>
      <c r="AP127" s="340"/>
      <c r="AQ127" s="340"/>
      <c r="AR127" s="340"/>
      <c r="AS127" s="340"/>
    </row>
    <row r="128" spans="20:45" x14ac:dyDescent="0.25"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L128" s="340"/>
      <c r="AM128" s="340"/>
      <c r="AN128" s="340"/>
      <c r="AO128" s="340"/>
      <c r="AP128" s="340"/>
      <c r="AQ128" s="340"/>
      <c r="AR128" s="340"/>
      <c r="AS128" s="340"/>
    </row>
    <row r="129" spans="20:45" x14ac:dyDescent="0.25"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L129" s="340"/>
      <c r="AM129" s="340"/>
      <c r="AN129" s="340"/>
      <c r="AO129" s="340"/>
      <c r="AP129" s="340"/>
      <c r="AQ129" s="340"/>
      <c r="AR129" s="340"/>
      <c r="AS129" s="340"/>
    </row>
    <row r="130" spans="20:45" x14ac:dyDescent="0.25"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L130" s="340"/>
      <c r="AM130" s="340"/>
      <c r="AN130" s="340"/>
      <c r="AO130" s="340"/>
      <c r="AP130" s="340"/>
      <c r="AQ130" s="340"/>
      <c r="AR130" s="340"/>
      <c r="AS130" s="340"/>
    </row>
    <row r="131" spans="20:45" x14ac:dyDescent="0.25"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L131" s="340"/>
      <c r="AM131" s="340"/>
      <c r="AN131" s="340"/>
      <c r="AO131" s="340"/>
      <c r="AP131" s="340"/>
      <c r="AQ131" s="340"/>
      <c r="AR131" s="340"/>
      <c r="AS131" s="340"/>
    </row>
    <row r="132" spans="20:45" x14ac:dyDescent="0.25"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L132" s="340"/>
      <c r="AM132" s="340"/>
      <c r="AN132" s="340"/>
      <c r="AO132" s="340"/>
      <c r="AP132" s="340"/>
      <c r="AQ132" s="340"/>
      <c r="AR132" s="340"/>
      <c r="AS132" s="340"/>
    </row>
    <row r="133" spans="20:45" x14ac:dyDescent="0.25"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L133" s="340"/>
      <c r="AM133" s="340"/>
      <c r="AN133" s="340"/>
      <c r="AO133" s="340"/>
      <c r="AP133" s="340"/>
      <c r="AQ133" s="340"/>
      <c r="AR133" s="340"/>
      <c r="AS133" s="340"/>
    </row>
    <row r="134" spans="20:45" x14ac:dyDescent="0.25"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L134" s="340"/>
      <c r="AM134" s="340"/>
      <c r="AN134" s="340"/>
      <c r="AO134" s="340"/>
      <c r="AP134" s="340"/>
      <c r="AQ134" s="340"/>
      <c r="AR134" s="340"/>
      <c r="AS134" s="340"/>
    </row>
    <row r="135" spans="20:45" x14ac:dyDescent="0.25"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L135" s="340"/>
      <c r="AM135" s="340"/>
      <c r="AN135" s="340"/>
      <c r="AO135" s="340"/>
      <c r="AP135" s="340"/>
      <c r="AQ135" s="340"/>
      <c r="AR135" s="340"/>
      <c r="AS135" s="340"/>
    </row>
    <row r="136" spans="20:45" x14ac:dyDescent="0.25"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L136" s="340"/>
      <c r="AM136" s="340"/>
      <c r="AN136" s="340"/>
      <c r="AO136" s="340"/>
      <c r="AP136" s="340"/>
      <c r="AQ136" s="340"/>
      <c r="AR136" s="340"/>
      <c r="AS136" s="340"/>
    </row>
    <row r="137" spans="20:45" x14ac:dyDescent="0.25"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L137" s="340"/>
      <c r="AM137" s="340"/>
      <c r="AN137" s="340"/>
      <c r="AO137" s="340"/>
      <c r="AP137" s="340"/>
      <c r="AQ137" s="340"/>
      <c r="AR137" s="340"/>
      <c r="AS137" s="340"/>
    </row>
    <row r="138" spans="20:45" x14ac:dyDescent="0.25"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L138" s="340"/>
      <c r="AM138" s="340"/>
      <c r="AN138" s="340"/>
      <c r="AO138" s="340"/>
      <c r="AP138" s="340"/>
      <c r="AQ138" s="340"/>
      <c r="AR138" s="340"/>
      <c r="AS138" s="340"/>
    </row>
    <row r="139" spans="20:45" x14ac:dyDescent="0.25"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L139" s="340"/>
      <c r="AM139" s="340"/>
      <c r="AN139" s="340"/>
      <c r="AO139" s="340"/>
      <c r="AP139" s="340"/>
      <c r="AQ139" s="340"/>
      <c r="AR139" s="340"/>
      <c r="AS139" s="340"/>
    </row>
    <row r="140" spans="20:45" x14ac:dyDescent="0.25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L140" s="340"/>
      <c r="AM140" s="340"/>
      <c r="AN140" s="340"/>
      <c r="AO140" s="340"/>
      <c r="AP140" s="340"/>
      <c r="AQ140" s="340"/>
      <c r="AR140" s="340"/>
      <c r="AS140" s="340"/>
    </row>
  </sheetData>
  <mergeCells count="1">
    <mergeCell ref="A4:C4"/>
  </mergeCells>
  <conditionalFormatting sqref="B22 B24 B26 B28 B30 B32 B34 B36 B38 B40 B42 B44 B46 B48 B50 B52">
    <cfRule type="cellIs" dxfId="112" priority="7" stopIfTrue="1" operator="equal">
      <formula>"QA"</formula>
    </cfRule>
    <cfRule type="cellIs" dxfId="111" priority="8" stopIfTrue="1" operator="equal">
      <formula>"DA"</formula>
    </cfRule>
  </conditionalFormatting>
  <conditionalFormatting sqref="E7 E21">
    <cfRule type="expression" dxfId="110" priority="5" stopIfTrue="1">
      <formula>$E7&lt;5</formula>
    </cfRule>
  </conditionalFormatting>
  <conditionalFormatting sqref="E22 E24 E26 E28 E30 E32 E34 E36 E38 E40 E42 E44 E46 E48 E50 E52">
    <cfRule type="expression" dxfId="109" priority="13" stopIfTrue="1">
      <formula>AND($E22&lt;9,$C22&gt;0)</formula>
    </cfRule>
  </conditionalFormatting>
  <conditionalFormatting sqref="F7 F9 F11 F13 F15 F17 F19 F21:F22">
    <cfRule type="cellIs" dxfId="108" priority="4" stopIfTrue="1" operator="equal">
      <formula>"Bye"</formula>
    </cfRule>
  </conditionalFormatting>
  <conditionalFormatting sqref="F24 F26 F28 F30 F32 F34 F36 F38 F40 F42 F44 F46 F48 F50">
    <cfRule type="cellIs" dxfId="107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6" priority="12" stopIfTrue="1">
      <formula>AND($E22&lt;9,$C22&gt;0)</formula>
    </cfRule>
  </conditionalFormatting>
  <conditionalFormatting sqref="H7 H9 H11 H13 H15 H17 H19 H21">
    <cfRule type="expression" dxfId="105" priority="17" stopIfTrue="1">
      <formula>AND($E7&lt;9,$C7&gt;0)</formula>
    </cfRule>
  </conditionalFormatting>
  <conditionalFormatting sqref="I8 K10 I12 M14 I16 K18 I20 I23 K25 I27 M29 I31 K33 I35 I39 K41 I43 M45 I47 K49 I51">
    <cfRule type="expression" dxfId="104" priority="14" stopIfTrue="1">
      <formula>AND($O$1="CU",I8="Umpire")</formula>
    </cfRule>
    <cfRule type="expression" dxfId="103" priority="15" stopIfTrue="1">
      <formula>AND($O$1="CU",I8&lt;&gt;"Umpire",J8&lt;&gt;"")</formula>
    </cfRule>
    <cfRule type="expression" dxfId="102" priority="16" stopIfTrue="1">
      <formula>AND($O$1="CU",I8&lt;&gt;"Umpire")</formula>
    </cfRule>
  </conditionalFormatting>
  <conditionalFormatting sqref="J8 L10 J12 N14 J16 L18 J20 R62">
    <cfRule type="expression" dxfId="101" priority="6" stopIfTrue="1">
      <formula>$O$1="CU"</formula>
    </cfRule>
  </conditionalFormatting>
  <conditionalFormatting sqref="K8 M10 K12 O14 K16 M18 K20 K23 M25 K27 O29 K31 M33 K35 K39 M41 K43 O45 K47 M49 K51">
    <cfRule type="expression" dxfId="100" priority="9" stopIfTrue="1">
      <formula>J8="as"</formula>
    </cfRule>
    <cfRule type="expression" dxfId="99" priority="10" stopIfTrue="1">
      <formula>J8="bs"</formula>
    </cfRule>
  </conditionalFormatting>
  <conditionalFormatting sqref="O16">
    <cfRule type="expression" dxfId="98" priority="1" stopIfTrue="1">
      <formula>AND($O$1="CU",O16="Umpire")</formula>
    </cfRule>
    <cfRule type="expression" dxfId="97" priority="2" stopIfTrue="1">
      <formula>AND($O$1="CU",O16&lt;&gt;"Umpire",P16&lt;&gt;"")</formula>
    </cfRule>
    <cfRule type="expression" dxfId="9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8CCA15B5-A67A-4999-9BC8-68D5E0C38A6A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D1AD-05E2-4268-8C85-D07869D056F8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S13" sqref="S13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0" customWidth="1"/>
    <col min="5" max="5" width="12.109375" style="400" customWidth="1"/>
    <col min="6" max="6" width="6.109375" style="93" hidden="1" customWidth="1"/>
    <col min="7" max="7" width="29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2" t="str">
        <f>Altalanos!$A$6</f>
        <v>Metalcom Vidék Bajnokság</v>
      </c>
      <c r="B1" s="87"/>
      <c r="C1" s="87"/>
      <c r="D1" s="238"/>
      <c r="E1" s="258" t="s">
        <v>52</v>
      </c>
      <c r="F1" s="106"/>
      <c r="G1" s="249"/>
      <c r="H1" s="88"/>
      <c r="I1" s="88"/>
      <c r="J1" s="250"/>
      <c r="K1" s="250"/>
      <c r="L1" s="250"/>
      <c r="M1" s="250"/>
      <c r="N1" s="250"/>
      <c r="O1" s="250"/>
      <c r="P1" s="250"/>
      <c r="Q1" s="251"/>
    </row>
    <row r="2" spans="1:17" ht="13.8" thickBot="1" x14ac:dyDescent="0.3">
      <c r="B2" s="89" t="s">
        <v>51</v>
      </c>
      <c r="C2" s="412" t="str">
        <f>Altalanos!$C$8</f>
        <v>F14 csapat</v>
      </c>
      <c r="D2" s="106"/>
      <c r="E2" s="258" t="s">
        <v>35</v>
      </c>
      <c r="F2" s="94"/>
      <c r="G2" s="94"/>
      <c r="H2" s="388"/>
      <c r="I2" s="38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82" t="s">
        <v>50</v>
      </c>
      <c r="B3" s="386"/>
      <c r="C3" s="386"/>
      <c r="D3" s="386"/>
      <c r="E3" s="386"/>
      <c r="F3" s="386"/>
      <c r="G3" s="386"/>
      <c r="H3" s="386"/>
      <c r="I3" s="387"/>
      <c r="J3" s="101"/>
      <c r="K3" s="107"/>
      <c r="L3" s="107"/>
      <c r="M3" s="107"/>
      <c r="N3" s="288" t="s">
        <v>34</v>
      </c>
      <c r="O3" s="102"/>
      <c r="P3" s="108"/>
      <c r="Q3" s="259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02" t="s">
        <v>31</v>
      </c>
      <c r="I4" s="392"/>
      <c r="J4" s="110"/>
      <c r="K4" s="111"/>
      <c r="L4" s="111"/>
      <c r="M4" s="111"/>
      <c r="N4" s="110"/>
      <c r="O4" s="260"/>
      <c r="P4" s="260"/>
      <c r="Q4" s="112"/>
    </row>
    <row r="5" spans="1:17" s="2" customFormat="1" ht="13.8" thickBot="1" x14ac:dyDescent="0.3">
      <c r="A5" s="252" t="str">
        <f>Altalanos!$A$10</f>
        <v>2024.06.22-07.02.</v>
      </c>
      <c r="B5" s="252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84" t="str">
        <f>Altalanos!$E$10</f>
        <v>Rákóczi Andrea</v>
      </c>
      <c r="I5" s="403"/>
      <c r="J5" s="113"/>
      <c r="K5" s="83"/>
      <c r="L5" s="83"/>
      <c r="M5" s="83"/>
      <c r="N5" s="113"/>
      <c r="O5" s="91"/>
      <c r="P5" s="91"/>
      <c r="Q5" s="406"/>
    </row>
    <row r="6" spans="1:17" ht="30" customHeight="1" thickBot="1" x14ac:dyDescent="0.3">
      <c r="A6" s="241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89" t="s">
        <v>38</v>
      </c>
      <c r="I6" s="390"/>
      <c r="J6" s="244" t="s">
        <v>17</v>
      </c>
      <c r="K6" s="105" t="s">
        <v>15</v>
      </c>
      <c r="L6" s="246" t="s">
        <v>1</v>
      </c>
      <c r="M6" s="217" t="s">
        <v>16</v>
      </c>
      <c r="N6" s="274" t="s">
        <v>49</v>
      </c>
      <c r="O6" s="256" t="s">
        <v>39</v>
      </c>
      <c r="P6" s="257" t="s">
        <v>2</v>
      </c>
      <c r="Q6" s="104" t="s">
        <v>40</v>
      </c>
    </row>
    <row r="7" spans="1:17" s="11" customFormat="1" ht="18.899999999999999" customHeight="1" x14ac:dyDescent="0.25">
      <c r="A7" s="248">
        <v>1</v>
      </c>
      <c r="B7" s="95" t="s">
        <v>107</v>
      </c>
      <c r="C7" s="95"/>
      <c r="D7" s="96"/>
      <c r="E7" s="261"/>
      <c r="F7" s="383"/>
      <c r="G7" s="384"/>
      <c r="H7" s="96"/>
      <c r="I7" s="96"/>
      <c r="J7" s="245"/>
      <c r="K7" s="243"/>
      <c r="L7" s="247"/>
      <c r="M7" s="243"/>
      <c r="N7" s="239"/>
      <c r="O7" s="96">
        <v>32</v>
      </c>
      <c r="P7" s="114"/>
      <c r="Q7" s="97"/>
    </row>
    <row r="8" spans="1:17" s="11" customFormat="1" ht="18.899999999999999" customHeight="1" x14ac:dyDescent="0.25">
      <c r="A8" s="248">
        <v>2</v>
      </c>
      <c r="B8" s="95" t="s">
        <v>99</v>
      </c>
      <c r="C8" s="95"/>
      <c r="D8" s="96"/>
      <c r="E8" s="261"/>
      <c r="F8" s="385"/>
      <c r="G8" s="282"/>
      <c r="H8" s="96"/>
      <c r="I8" s="96"/>
      <c r="J8" s="245"/>
      <c r="K8" s="243"/>
      <c r="L8" s="247"/>
      <c r="M8" s="243"/>
      <c r="N8" s="239"/>
      <c r="O8" s="96">
        <v>57</v>
      </c>
      <c r="P8" s="114"/>
      <c r="Q8" s="97"/>
    </row>
    <row r="9" spans="1:17" s="11" customFormat="1" ht="18.899999999999999" customHeight="1" x14ac:dyDescent="0.25">
      <c r="A9" s="248">
        <v>3</v>
      </c>
      <c r="B9" s="95" t="s">
        <v>108</v>
      </c>
      <c r="C9" s="95"/>
      <c r="D9" s="96"/>
      <c r="E9" s="261"/>
      <c r="F9" s="385"/>
      <c r="G9" s="282"/>
      <c r="H9" s="96"/>
      <c r="I9" s="96"/>
      <c r="J9" s="245"/>
      <c r="K9" s="243"/>
      <c r="L9" s="247"/>
      <c r="M9" s="243"/>
      <c r="N9" s="239"/>
      <c r="O9" s="96">
        <v>81</v>
      </c>
      <c r="P9" s="394"/>
      <c r="Q9" s="275"/>
    </row>
    <row r="10" spans="1:17" s="11" customFormat="1" ht="18.899999999999999" customHeight="1" x14ac:dyDescent="0.25">
      <c r="A10" s="248">
        <v>4</v>
      </c>
      <c r="B10" s="95" t="s">
        <v>109</v>
      </c>
      <c r="C10" s="95"/>
      <c r="D10" s="96"/>
      <c r="E10" s="261"/>
      <c r="F10" s="385"/>
      <c r="G10" s="282"/>
      <c r="H10" s="96"/>
      <c r="I10" s="96"/>
      <c r="J10" s="245"/>
      <c r="K10" s="243"/>
      <c r="L10" s="247"/>
      <c r="M10" s="243"/>
      <c r="N10" s="239"/>
      <c r="O10" s="96">
        <v>101</v>
      </c>
      <c r="P10" s="393"/>
      <c r="Q10" s="391"/>
    </row>
    <row r="11" spans="1:17" s="11" customFormat="1" ht="18.899999999999999" customHeight="1" x14ac:dyDescent="0.25">
      <c r="A11" s="248">
        <v>5</v>
      </c>
      <c r="B11" s="95" t="s">
        <v>102</v>
      </c>
      <c r="C11" s="95"/>
      <c r="D11" s="96"/>
      <c r="E11" s="261"/>
      <c r="F11" s="385"/>
      <c r="G11" s="282"/>
      <c r="H11" s="96"/>
      <c r="I11" s="96"/>
      <c r="J11" s="245"/>
      <c r="K11" s="243"/>
      <c r="L11" s="247"/>
      <c r="M11" s="243"/>
      <c r="N11" s="239"/>
      <c r="O11" s="96">
        <v>133</v>
      </c>
      <c r="P11" s="393"/>
      <c r="Q11" s="391"/>
    </row>
    <row r="12" spans="1:17" s="11" customFormat="1" ht="18.899999999999999" customHeight="1" x14ac:dyDescent="0.25">
      <c r="A12" s="248">
        <v>6</v>
      </c>
      <c r="B12" s="95" t="s">
        <v>104</v>
      </c>
      <c r="C12" s="95"/>
      <c r="D12" s="96"/>
      <c r="E12" s="261"/>
      <c r="F12" s="385"/>
      <c r="G12" s="282"/>
      <c r="H12" s="96"/>
      <c r="I12" s="96"/>
      <c r="J12" s="245"/>
      <c r="K12" s="243"/>
      <c r="L12" s="247"/>
      <c r="M12" s="243"/>
      <c r="N12" s="239"/>
      <c r="O12" s="96">
        <v>148</v>
      </c>
      <c r="P12" s="393"/>
      <c r="Q12" s="391"/>
    </row>
    <row r="13" spans="1:17" s="11" customFormat="1" ht="18.899999999999999" customHeight="1" x14ac:dyDescent="0.25">
      <c r="A13" s="248">
        <v>7</v>
      </c>
      <c r="B13" s="95" t="s">
        <v>110</v>
      </c>
      <c r="C13" s="95"/>
      <c r="D13" s="96"/>
      <c r="E13" s="261"/>
      <c r="F13" s="385"/>
      <c r="G13" s="282"/>
      <c r="H13" s="96"/>
      <c r="I13" s="96"/>
      <c r="J13" s="245"/>
      <c r="K13" s="243"/>
      <c r="L13" s="247"/>
      <c r="M13" s="243"/>
      <c r="N13" s="239"/>
      <c r="O13" s="96">
        <v>198</v>
      </c>
      <c r="P13" s="393"/>
      <c r="Q13" s="391"/>
    </row>
    <row r="14" spans="1:17" s="11" customFormat="1" ht="18.899999999999999" customHeight="1" x14ac:dyDescent="0.25">
      <c r="A14" s="248">
        <v>8</v>
      </c>
      <c r="B14" s="95" t="s">
        <v>97</v>
      </c>
      <c r="C14" s="95"/>
      <c r="D14" s="96"/>
      <c r="E14" s="261"/>
      <c r="F14" s="385"/>
      <c r="G14" s="282"/>
      <c r="H14" s="96"/>
      <c r="I14" s="96"/>
      <c r="J14" s="245"/>
      <c r="K14" s="243"/>
      <c r="L14" s="247"/>
      <c r="M14" s="243"/>
      <c r="N14" s="239"/>
      <c r="O14" s="96">
        <v>216</v>
      </c>
      <c r="P14" s="393"/>
      <c r="Q14" s="391"/>
    </row>
    <row r="15" spans="1:17" s="11" customFormat="1" ht="18.899999999999999" customHeight="1" x14ac:dyDescent="0.25">
      <c r="A15" s="248">
        <v>9</v>
      </c>
      <c r="B15" s="95" t="s">
        <v>105</v>
      </c>
      <c r="C15" s="95"/>
      <c r="D15" s="96"/>
      <c r="E15" s="261"/>
      <c r="F15" s="97"/>
      <c r="G15" s="97"/>
      <c r="H15" s="96"/>
      <c r="I15" s="96"/>
      <c r="J15" s="245"/>
      <c r="K15" s="243"/>
      <c r="L15" s="247"/>
      <c r="M15" s="281"/>
      <c r="N15" s="239"/>
      <c r="O15" s="96">
        <v>217</v>
      </c>
      <c r="P15" s="97"/>
      <c r="Q15" s="97"/>
    </row>
    <row r="16" spans="1:17" s="11" customFormat="1" ht="18.899999999999999" customHeight="1" x14ac:dyDescent="0.25">
      <c r="A16" s="248">
        <v>10</v>
      </c>
      <c r="B16" s="415" t="s">
        <v>111</v>
      </c>
      <c r="C16" s="95"/>
      <c r="D16" s="96"/>
      <c r="E16" s="261"/>
      <c r="F16" s="97"/>
      <c r="G16" s="97"/>
      <c r="H16" s="96"/>
      <c r="I16" s="96"/>
      <c r="J16" s="245"/>
      <c r="K16" s="243"/>
      <c r="L16" s="247"/>
      <c r="M16" s="281"/>
      <c r="N16" s="239"/>
      <c r="O16" s="96">
        <v>243</v>
      </c>
      <c r="P16" s="114"/>
      <c r="Q16" s="97"/>
    </row>
    <row r="17" spans="1:17" s="11" customFormat="1" ht="18.899999999999999" customHeight="1" x14ac:dyDescent="0.25">
      <c r="A17" s="248">
        <v>11</v>
      </c>
      <c r="B17" s="95" t="s">
        <v>112</v>
      </c>
      <c r="C17" s="95"/>
      <c r="D17" s="96"/>
      <c r="E17" s="261"/>
      <c r="F17" s="97"/>
      <c r="G17" s="97"/>
      <c r="H17" s="96"/>
      <c r="I17" s="96"/>
      <c r="J17" s="245"/>
      <c r="K17" s="243"/>
      <c r="L17" s="247"/>
      <c r="M17" s="281"/>
      <c r="N17" s="239"/>
      <c r="O17" s="96">
        <v>308</v>
      </c>
      <c r="P17" s="114"/>
      <c r="Q17" s="97"/>
    </row>
    <row r="18" spans="1:17" s="11" customFormat="1" ht="18.899999999999999" customHeight="1" x14ac:dyDescent="0.25">
      <c r="A18" s="248">
        <v>12</v>
      </c>
      <c r="B18" s="95"/>
      <c r="C18" s="95"/>
      <c r="D18" s="96"/>
      <c r="E18" s="261"/>
      <c r="F18" s="97"/>
      <c r="G18" s="97"/>
      <c r="H18" s="96"/>
      <c r="I18" s="96"/>
      <c r="J18" s="245"/>
      <c r="K18" s="243"/>
      <c r="L18" s="247"/>
      <c r="M18" s="281"/>
      <c r="N18" s="239"/>
      <c r="O18" s="96"/>
      <c r="P18" s="114"/>
      <c r="Q18" s="97"/>
    </row>
    <row r="19" spans="1:17" s="11" customFormat="1" ht="18.899999999999999" customHeight="1" x14ac:dyDescent="0.25">
      <c r="A19" s="248">
        <v>13</v>
      </c>
      <c r="B19" s="95"/>
      <c r="C19" s="95"/>
      <c r="D19" s="96"/>
      <c r="E19" s="261"/>
      <c r="F19" s="97"/>
      <c r="G19" s="97"/>
      <c r="H19" s="96"/>
      <c r="I19" s="96"/>
      <c r="J19" s="245"/>
      <c r="K19" s="243"/>
      <c r="L19" s="247"/>
      <c r="M19" s="281"/>
      <c r="N19" s="239"/>
      <c r="O19" s="96"/>
      <c r="P19" s="114"/>
      <c r="Q19" s="97"/>
    </row>
    <row r="20" spans="1:17" s="11" customFormat="1" ht="18.899999999999999" customHeight="1" x14ac:dyDescent="0.25">
      <c r="A20" s="248">
        <v>14</v>
      </c>
      <c r="B20" s="95"/>
      <c r="C20" s="95"/>
      <c r="D20" s="96"/>
      <c r="E20" s="261"/>
      <c r="F20" s="97"/>
      <c r="G20" s="97"/>
      <c r="H20" s="96"/>
      <c r="I20" s="96"/>
      <c r="J20" s="245"/>
      <c r="K20" s="243"/>
      <c r="L20" s="247"/>
      <c r="M20" s="281"/>
      <c r="N20" s="239"/>
      <c r="O20" s="96"/>
      <c r="P20" s="114"/>
      <c r="Q20" s="97"/>
    </row>
    <row r="21" spans="1:17" s="11" customFormat="1" ht="18.899999999999999" customHeight="1" x14ac:dyDescent="0.25">
      <c r="A21" s="248">
        <v>15</v>
      </c>
      <c r="B21" s="95"/>
      <c r="C21" s="95"/>
      <c r="D21" s="96"/>
      <c r="E21" s="261"/>
      <c r="F21" s="97"/>
      <c r="G21" s="97"/>
      <c r="H21" s="96"/>
      <c r="I21" s="96"/>
      <c r="J21" s="245"/>
      <c r="K21" s="243"/>
      <c r="L21" s="247"/>
      <c r="M21" s="281"/>
      <c r="N21" s="239"/>
      <c r="O21" s="96"/>
      <c r="P21" s="114"/>
      <c r="Q21" s="97"/>
    </row>
    <row r="22" spans="1:17" s="11" customFormat="1" ht="18.899999999999999" customHeight="1" x14ac:dyDescent="0.25">
      <c r="A22" s="248">
        <v>16</v>
      </c>
      <c r="B22" s="95"/>
      <c r="C22" s="95"/>
      <c r="D22" s="96"/>
      <c r="E22" s="261"/>
      <c r="F22" s="97"/>
      <c r="G22" s="97"/>
      <c r="H22" s="96"/>
      <c r="I22" s="96"/>
      <c r="J22" s="245"/>
      <c r="K22" s="243"/>
      <c r="L22" s="247"/>
      <c r="M22" s="281"/>
      <c r="N22" s="239"/>
      <c r="O22" s="96"/>
      <c r="P22" s="114"/>
      <c r="Q22" s="97"/>
    </row>
    <row r="23" spans="1:17" s="11" customFormat="1" ht="18.899999999999999" customHeight="1" x14ac:dyDescent="0.25">
      <c r="A23" s="248">
        <v>17</v>
      </c>
      <c r="B23" s="95"/>
      <c r="C23" s="95"/>
      <c r="D23" s="96"/>
      <c r="E23" s="261"/>
      <c r="F23" s="97"/>
      <c r="G23" s="97"/>
      <c r="H23" s="96"/>
      <c r="I23" s="96"/>
      <c r="J23" s="245"/>
      <c r="K23" s="243"/>
      <c r="L23" s="247"/>
      <c r="M23" s="281"/>
      <c r="N23" s="239"/>
      <c r="O23" s="96"/>
      <c r="P23" s="114"/>
      <c r="Q23" s="97"/>
    </row>
    <row r="24" spans="1:17" s="11" customFormat="1" ht="18.899999999999999" customHeight="1" x14ac:dyDescent="0.25">
      <c r="A24" s="248">
        <v>18</v>
      </c>
      <c r="B24" s="95"/>
      <c r="C24" s="95"/>
      <c r="D24" s="96"/>
      <c r="E24" s="261"/>
      <c r="F24" s="97"/>
      <c r="G24" s="97"/>
      <c r="H24" s="96"/>
      <c r="I24" s="96"/>
      <c r="J24" s="245"/>
      <c r="K24" s="243"/>
      <c r="L24" s="247"/>
      <c r="M24" s="281"/>
      <c r="N24" s="239"/>
      <c r="O24" s="96"/>
      <c r="P24" s="114"/>
      <c r="Q24" s="97"/>
    </row>
    <row r="25" spans="1:17" s="11" customFormat="1" ht="18.899999999999999" customHeight="1" x14ac:dyDescent="0.25">
      <c r="A25" s="248">
        <v>19</v>
      </c>
      <c r="B25" s="95"/>
      <c r="C25" s="95"/>
      <c r="D25" s="96"/>
      <c r="E25" s="261"/>
      <c r="F25" s="97"/>
      <c r="G25" s="97"/>
      <c r="H25" s="96"/>
      <c r="I25" s="96"/>
      <c r="J25" s="245"/>
      <c r="K25" s="243"/>
      <c r="L25" s="247"/>
      <c r="M25" s="281"/>
      <c r="N25" s="239"/>
      <c r="O25" s="96"/>
      <c r="P25" s="114"/>
      <c r="Q25" s="97"/>
    </row>
    <row r="26" spans="1:17" s="11" customFormat="1" ht="18.899999999999999" customHeight="1" x14ac:dyDescent="0.25">
      <c r="A26" s="248">
        <v>20</v>
      </c>
      <c r="B26" s="95"/>
      <c r="C26" s="95"/>
      <c r="D26" s="96"/>
      <c r="E26" s="261"/>
      <c r="F26" s="97"/>
      <c r="G26" s="97"/>
      <c r="H26" s="96"/>
      <c r="I26" s="96"/>
      <c r="J26" s="245"/>
      <c r="K26" s="243"/>
      <c r="L26" s="247"/>
      <c r="M26" s="281"/>
      <c r="N26" s="239"/>
      <c r="O26" s="96"/>
      <c r="P26" s="114"/>
      <c r="Q26" s="97"/>
    </row>
    <row r="27" spans="1:17" s="11" customFormat="1" ht="18.899999999999999" customHeight="1" x14ac:dyDescent="0.25">
      <c r="A27" s="248">
        <v>21</v>
      </c>
      <c r="B27" s="95"/>
      <c r="C27" s="95"/>
      <c r="D27" s="96"/>
      <c r="E27" s="261"/>
      <c r="F27" s="97"/>
      <c r="G27" s="97"/>
      <c r="H27" s="96"/>
      <c r="I27" s="96"/>
      <c r="J27" s="245"/>
      <c r="K27" s="243"/>
      <c r="L27" s="247"/>
      <c r="M27" s="281"/>
      <c r="N27" s="239"/>
      <c r="O27" s="96"/>
      <c r="P27" s="114"/>
      <c r="Q27" s="97"/>
    </row>
    <row r="28" spans="1:17" s="11" customFormat="1" ht="18.899999999999999" customHeight="1" x14ac:dyDescent="0.25">
      <c r="A28" s="248">
        <v>22</v>
      </c>
      <c r="B28" s="95"/>
      <c r="C28" s="95"/>
      <c r="D28" s="96"/>
      <c r="E28" s="410"/>
      <c r="F28" s="404"/>
      <c r="G28" s="275"/>
      <c r="H28" s="96"/>
      <c r="I28" s="96"/>
      <c r="J28" s="245"/>
      <c r="K28" s="243"/>
      <c r="L28" s="247"/>
      <c r="M28" s="281"/>
      <c r="N28" s="239"/>
      <c r="O28" s="96"/>
      <c r="P28" s="114"/>
      <c r="Q28" s="97"/>
    </row>
    <row r="29" spans="1:17" s="11" customFormat="1" ht="18.899999999999999" customHeight="1" x14ac:dyDescent="0.25">
      <c r="A29" s="248">
        <v>23</v>
      </c>
      <c r="B29" s="95"/>
      <c r="C29" s="95"/>
      <c r="D29" s="96"/>
      <c r="E29" s="411"/>
      <c r="F29" s="97"/>
      <c r="G29" s="97"/>
      <c r="H29" s="96"/>
      <c r="I29" s="96"/>
      <c r="J29" s="245"/>
      <c r="K29" s="243"/>
      <c r="L29" s="247"/>
      <c r="M29" s="281"/>
      <c r="N29" s="239"/>
      <c r="O29" s="96"/>
      <c r="P29" s="114"/>
      <c r="Q29" s="97"/>
    </row>
    <row r="30" spans="1:17" s="11" customFormat="1" ht="18.899999999999999" customHeight="1" x14ac:dyDescent="0.25">
      <c r="A30" s="248">
        <v>24</v>
      </c>
      <c r="B30" s="95"/>
      <c r="C30" s="95"/>
      <c r="D30" s="96"/>
      <c r="E30" s="261"/>
      <c r="F30" s="97"/>
      <c r="G30" s="97"/>
      <c r="H30" s="96"/>
      <c r="I30" s="96"/>
      <c r="J30" s="245"/>
      <c r="K30" s="243"/>
      <c r="L30" s="247"/>
      <c r="M30" s="281"/>
      <c r="N30" s="239"/>
      <c r="O30" s="96"/>
      <c r="P30" s="114"/>
      <c r="Q30" s="97"/>
    </row>
    <row r="31" spans="1:17" s="11" customFormat="1" ht="18.899999999999999" customHeight="1" x14ac:dyDescent="0.25">
      <c r="A31" s="248">
        <v>25</v>
      </c>
      <c r="B31" s="95"/>
      <c r="C31" s="95"/>
      <c r="D31" s="96"/>
      <c r="E31" s="261"/>
      <c r="F31" s="97"/>
      <c r="G31" s="97"/>
      <c r="H31" s="96"/>
      <c r="I31" s="96"/>
      <c r="J31" s="245"/>
      <c r="K31" s="243"/>
      <c r="L31" s="247"/>
      <c r="M31" s="281"/>
      <c r="N31" s="239"/>
      <c r="O31" s="96"/>
      <c r="P31" s="114"/>
      <c r="Q31" s="97"/>
    </row>
    <row r="32" spans="1:17" s="11" customFormat="1" ht="18.899999999999999" customHeight="1" x14ac:dyDescent="0.25">
      <c r="A32" s="248">
        <v>26</v>
      </c>
      <c r="B32" s="95"/>
      <c r="C32" s="95"/>
      <c r="D32" s="96"/>
      <c r="E32" s="401"/>
      <c r="F32" s="97"/>
      <c r="G32" s="97"/>
      <c r="H32" s="96"/>
      <c r="I32" s="96"/>
      <c r="J32" s="245"/>
      <c r="K32" s="243"/>
      <c r="L32" s="247"/>
      <c r="M32" s="281"/>
      <c r="N32" s="239"/>
      <c r="O32" s="96"/>
      <c r="P32" s="114"/>
      <c r="Q32" s="97"/>
    </row>
    <row r="33" spans="1:17" s="11" customFormat="1" ht="18.899999999999999" customHeight="1" x14ac:dyDescent="0.25">
      <c r="A33" s="248">
        <v>27</v>
      </c>
      <c r="B33" s="95"/>
      <c r="C33" s="95"/>
      <c r="D33" s="96"/>
      <c r="E33" s="261"/>
      <c r="F33" s="97"/>
      <c r="G33" s="97"/>
      <c r="H33" s="96"/>
      <c r="I33" s="96"/>
      <c r="J33" s="245"/>
      <c r="K33" s="243"/>
      <c r="L33" s="247"/>
      <c r="M33" s="281"/>
      <c r="N33" s="239"/>
      <c r="O33" s="96"/>
      <c r="P33" s="114"/>
      <c r="Q33" s="97"/>
    </row>
    <row r="34" spans="1:17" s="11" customFormat="1" ht="18.899999999999999" customHeight="1" x14ac:dyDescent="0.25">
      <c r="A34" s="248">
        <v>28</v>
      </c>
      <c r="B34" s="95"/>
      <c r="C34" s="95"/>
      <c r="D34" s="96"/>
      <c r="E34" s="261"/>
      <c r="F34" s="97"/>
      <c r="G34" s="97"/>
      <c r="H34" s="96"/>
      <c r="I34" s="96"/>
      <c r="J34" s="245"/>
      <c r="K34" s="243"/>
      <c r="L34" s="247"/>
      <c r="M34" s="281"/>
      <c r="N34" s="239"/>
      <c r="O34" s="96"/>
      <c r="P34" s="114"/>
      <c r="Q34" s="97"/>
    </row>
    <row r="35" spans="1:17" s="11" customFormat="1" ht="18.899999999999999" customHeight="1" x14ac:dyDescent="0.25">
      <c r="A35" s="248">
        <v>29</v>
      </c>
      <c r="B35" s="95"/>
      <c r="C35" s="95"/>
      <c r="D35" s="96"/>
      <c r="E35" s="261"/>
      <c r="F35" s="97"/>
      <c r="G35" s="97"/>
      <c r="H35" s="96"/>
      <c r="I35" s="96"/>
      <c r="J35" s="245"/>
      <c r="K35" s="243"/>
      <c r="L35" s="247"/>
      <c r="M35" s="281"/>
      <c r="N35" s="239"/>
      <c r="O35" s="96"/>
      <c r="P35" s="114"/>
      <c r="Q35" s="97"/>
    </row>
    <row r="36" spans="1:17" s="11" customFormat="1" ht="18.899999999999999" customHeight="1" x14ac:dyDescent="0.25">
      <c r="A36" s="248">
        <v>30</v>
      </c>
      <c r="B36" s="95"/>
      <c r="C36" s="95"/>
      <c r="D36" s="96"/>
      <c r="E36" s="261"/>
      <c r="F36" s="97"/>
      <c r="G36" s="97"/>
      <c r="H36" s="96"/>
      <c r="I36" s="96"/>
      <c r="J36" s="245"/>
      <c r="K36" s="243"/>
      <c r="L36" s="247"/>
      <c r="M36" s="281"/>
      <c r="N36" s="239"/>
      <c r="O36" s="96"/>
      <c r="P36" s="114"/>
      <c r="Q36" s="97"/>
    </row>
    <row r="37" spans="1:17" s="11" customFormat="1" ht="18.899999999999999" customHeight="1" x14ac:dyDescent="0.25">
      <c r="A37" s="248">
        <v>31</v>
      </c>
      <c r="B37" s="95"/>
      <c r="C37" s="95"/>
      <c r="D37" s="96"/>
      <c r="E37" s="261"/>
      <c r="F37" s="97"/>
      <c r="G37" s="97"/>
      <c r="H37" s="96"/>
      <c r="I37" s="96"/>
      <c r="J37" s="245"/>
      <c r="K37" s="243"/>
      <c r="L37" s="247"/>
      <c r="M37" s="281"/>
      <c r="N37" s="239"/>
      <c r="O37" s="96"/>
      <c r="P37" s="114"/>
      <c r="Q37" s="97"/>
    </row>
    <row r="38" spans="1:17" s="11" customFormat="1" ht="18.899999999999999" customHeight="1" x14ac:dyDescent="0.25">
      <c r="A38" s="248">
        <v>32</v>
      </c>
      <c r="B38" s="95"/>
      <c r="C38" s="95"/>
      <c r="D38" s="96"/>
      <c r="E38" s="261"/>
      <c r="F38" s="97"/>
      <c r="G38" s="97"/>
      <c r="H38" s="385"/>
      <c r="I38" s="282"/>
      <c r="J38" s="245"/>
      <c r="K38" s="243"/>
      <c r="L38" s="247"/>
      <c r="M38" s="281"/>
      <c r="N38" s="239"/>
      <c r="O38" s="97"/>
      <c r="P38" s="114"/>
      <c r="Q38" s="97"/>
    </row>
    <row r="39" spans="1:17" s="11" customFormat="1" ht="18.899999999999999" customHeight="1" x14ac:dyDescent="0.25">
      <c r="A39" s="248">
        <v>33</v>
      </c>
      <c r="B39" s="95"/>
      <c r="C39" s="95"/>
      <c r="D39" s="96"/>
      <c r="E39" s="261"/>
      <c r="F39" s="97"/>
      <c r="G39" s="97"/>
      <c r="H39" s="385"/>
      <c r="I39" s="282"/>
      <c r="J39" s="245"/>
      <c r="K39" s="243"/>
      <c r="L39" s="247"/>
      <c r="M39" s="281"/>
      <c r="N39" s="275"/>
      <c r="O39" s="97"/>
      <c r="P39" s="114"/>
      <c r="Q39" s="97"/>
    </row>
    <row r="40" spans="1:17" s="11" customFormat="1" ht="18.899999999999999" customHeight="1" x14ac:dyDescent="0.25">
      <c r="A40" s="248">
        <v>34</v>
      </c>
      <c r="B40" s="95"/>
      <c r="C40" s="95"/>
      <c r="D40" s="96"/>
      <c r="E40" s="261"/>
      <c r="F40" s="97"/>
      <c r="G40" s="97"/>
      <c r="H40" s="385"/>
      <c r="I40" s="282"/>
      <c r="J40" s="245" t="e">
        <f>IF(AND(Q40="",#REF!&gt;0,#REF!&lt;5),K40,)</f>
        <v>#REF!</v>
      </c>
      <c r="K40" s="243" t="str">
        <f>IF(D40="","ZZZ9",IF(AND(#REF!&gt;0,#REF!&lt;5),D40&amp;#REF!,D40&amp;"9"))</f>
        <v>ZZZ9</v>
      </c>
      <c r="L40" s="247">
        <f t="shared" ref="L40:L103" si="0">IF(Q40="",999,Q40)</f>
        <v>999</v>
      </c>
      <c r="M40" s="281">
        <f t="shared" ref="M40:M103" si="1">IF(P40=999,999,1)</f>
        <v>999</v>
      </c>
      <c r="N40" s="275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8">
        <v>35</v>
      </c>
      <c r="B41" s="95"/>
      <c r="C41" s="95"/>
      <c r="D41" s="96"/>
      <c r="E41" s="261"/>
      <c r="F41" s="97"/>
      <c r="G41" s="97"/>
      <c r="H41" s="385"/>
      <c r="I41" s="282"/>
      <c r="J41" s="245" t="e">
        <f>IF(AND(Q41="",#REF!&gt;0,#REF!&lt;5),K41,)</f>
        <v>#REF!</v>
      </c>
      <c r="K41" s="243" t="str">
        <f>IF(D41="","ZZZ9",IF(AND(#REF!&gt;0,#REF!&lt;5),D41&amp;#REF!,D41&amp;"9"))</f>
        <v>ZZZ9</v>
      </c>
      <c r="L41" s="247">
        <f t="shared" si="0"/>
        <v>999</v>
      </c>
      <c r="M41" s="281">
        <f t="shared" si="1"/>
        <v>999</v>
      </c>
      <c r="N41" s="275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8">
        <v>36</v>
      </c>
      <c r="B42" s="95"/>
      <c r="C42" s="95"/>
      <c r="D42" s="96"/>
      <c r="E42" s="261"/>
      <c r="F42" s="97"/>
      <c r="G42" s="97"/>
      <c r="H42" s="385"/>
      <c r="I42" s="282"/>
      <c r="J42" s="245" t="e">
        <f>IF(AND(Q42="",#REF!&gt;0,#REF!&lt;5),K42,)</f>
        <v>#REF!</v>
      </c>
      <c r="K42" s="243" t="str">
        <f>IF(D42="","ZZZ9",IF(AND(#REF!&gt;0,#REF!&lt;5),D42&amp;#REF!,D42&amp;"9"))</f>
        <v>ZZZ9</v>
      </c>
      <c r="L42" s="247">
        <f t="shared" si="0"/>
        <v>999</v>
      </c>
      <c r="M42" s="281">
        <f t="shared" si="1"/>
        <v>999</v>
      </c>
      <c r="N42" s="275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8">
        <v>37</v>
      </c>
      <c r="B43" s="95"/>
      <c r="C43" s="95"/>
      <c r="D43" s="96"/>
      <c r="E43" s="261"/>
      <c r="F43" s="97"/>
      <c r="G43" s="97"/>
      <c r="H43" s="385"/>
      <c r="I43" s="282"/>
      <c r="J43" s="245" t="e">
        <f>IF(AND(Q43="",#REF!&gt;0,#REF!&lt;5),K43,)</f>
        <v>#REF!</v>
      </c>
      <c r="K43" s="243" t="str">
        <f>IF(D43="","ZZZ9",IF(AND(#REF!&gt;0,#REF!&lt;5),D43&amp;#REF!,D43&amp;"9"))</f>
        <v>ZZZ9</v>
      </c>
      <c r="L43" s="247">
        <f t="shared" si="0"/>
        <v>999</v>
      </c>
      <c r="M43" s="281">
        <f t="shared" si="1"/>
        <v>999</v>
      </c>
      <c r="N43" s="275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8">
        <v>38</v>
      </c>
      <c r="B44" s="95"/>
      <c r="C44" s="95"/>
      <c r="D44" s="96"/>
      <c r="E44" s="261"/>
      <c r="F44" s="97"/>
      <c r="G44" s="97"/>
      <c r="H44" s="385"/>
      <c r="I44" s="282"/>
      <c r="J44" s="245" t="e">
        <f>IF(AND(Q44="",#REF!&gt;0,#REF!&lt;5),K44,)</f>
        <v>#REF!</v>
      </c>
      <c r="K44" s="243" t="str">
        <f>IF(D44="","ZZZ9",IF(AND(#REF!&gt;0,#REF!&lt;5),D44&amp;#REF!,D44&amp;"9"))</f>
        <v>ZZZ9</v>
      </c>
      <c r="L44" s="247">
        <f t="shared" si="0"/>
        <v>999</v>
      </c>
      <c r="M44" s="281">
        <f t="shared" si="1"/>
        <v>999</v>
      </c>
      <c r="N44" s="275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8">
        <v>39</v>
      </c>
      <c r="B45" s="95"/>
      <c r="C45" s="95"/>
      <c r="D45" s="96"/>
      <c r="E45" s="261"/>
      <c r="F45" s="97"/>
      <c r="G45" s="97"/>
      <c r="H45" s="385"/>
      <c r="I45" s="282"/>
      <c r="J45" s="245" t="e">
        <f>IF(AND(Q45="",#REF!&gt;0,#REF!&lt;5),K45,)</f>
        <v>#REF!</v>
      </c>
      <c r="K45" s="243" t="str">
        <f>IF(D45="","ZZZ9",IF(AND(#REF!&gt;0,#REF!&lt;5),D45&amp;#REF!,D45&amp;"9"))</f>
        <v>ZZZ9</v>
      </c>
      <c r="L45" s="247">
        <f t="shared" si="0"/>
        <v>999</v>
      </c>
      <c r="M45" s="281">
        <f t="shared" si="1"/>
        <v>999</v>
      </c>
      <c r="N45" s="275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8">
        <v>40</v>
      </c>
      <c r="B46" s="95"/>
      <c r="C46" s="95"/>
      <c r="D46" s="96"/>
      <c r="E46" s="261"/>
      <c r="F46" s="97"/>
      <c r="G46" s="97"/>
      <c r="H46" s="385"/>
      <c r="I46" s="282"/>
      <c r="J46" s="245" t="e">
        <f>IF(AND(Q46="",#REF!&gt;0,#REF!&lt;5),K46,)</f>
        <v>#REF!</v>
      </c>
      <c r="K46" s="243" t="str">
        <f>IF(D46="","ZZZ9",IF(AND(#REF!&gt;0,#REF!&lt;5),D46&amp;#REF!,D46&amp;"9"))</f>
        <v>ZZZ9</v>
      </c>
      <c r="L46" s="247">
        <f t="shared" si="0"/>
        <v>999</v>
      </c>
      <c r="M46" s="281">
        <f t="shared" si="1"/>
        <v>999</v>
      </c>
      <c r="N46" s="275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8">
        <v>41</v>
      </c>
      <c r="B47" s="95"/>
      <c r="C47" s="95"/>
      <c r="D47" s="96"/>
      <c r="E47" s="261"/>
      <c r="F47" s="97"/>
      <c r="G47" s="97"/>
      <c r="H47" s="385"/>
      <c r="I47" s="282"/>
      <c r="J47" s="245" t="e">
        <f>IF(AND(Q47="",#REF!&gt;0,#REF!&lt;5),K47,)</f>
        <v>#REF!</v>
      </c>
      <c r="K47" s="243" t="str">
        <f>IF(D47="","ZZZ9",IF(AND(#REF!&gt;0,#REF!&lt;5),D47&amp;#REF!,D47&amp;"9"))</f>
        <v>ZZZ9</v>
      </c>
      <c r="L47" s="247">
        <f t="shared" si="0"/>
        <v>999</v>
      </c>
      <c r="M47" s="281">
        <f t="shared" si="1"/>
        <v>999</v>
      </c>
      <c r="N47" s="275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8">
        <v>42</v>
      </c>
      <c r="B48" s="95"/>
      <c r="C48" s="95"/>
      <c r="D48" s="96"/>
      <c r="E48" s="261"/>
      <c r="F48" s="97"/>
      <c r="G48" s="97"/>
      <c r="H48" s="385"/>
      <c r="I48" s="282"/>
      <c r="J48" s="245" t="e">
        <f>IF(AND(Q48="",#REF!&gt;0,#REF!&lt;5),K48,)</f>
        <v>#REF!</v>
      </c>
      <c r="K48" s="243" t="str">
        <f>IF(D48="","ZZZ9",IF(AND(#REF!&gt;0,#REF!&lt;5),D48&amp;#REF!,D48&amp;"9"))</f>
        <v>ZZZ9</v>
      </c>
      <c r="L48" s="247">
        <f t="shared" si="0"/>
        <v>999</v>
      </c>
      <c r="M48" s="281">
        <f t="shared" si="1"/>
        <v>999</v>
      </c>
      <c r="N48" s="275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8">
        <v>43</v>
      </c>
      <c r="B49" s="95"/>
      <c r="C49" s="95"/>
      <c r="D49" s="96"/>
      <c r="E49" s="261"/>
      <c r="F49" s="97"/>
      <c r="G49" s="97"/>
      <c r="H49" s="385"/>
      <c r="I49" s="282"/>
      <c r="J49" s="245" t="e">
        <f>IF(AND(Q49="",#REF!&gt;0,#REF!&lt;5),K49,)</f>
        <v>#REF!</v>
      </c>
      <c r="K49" s="243" t="str">
        <f>IF(D49="","ZZZ9",IF(AND(#REF!&gt;0,#REF!&lt;5),D49&amp;#REF!,D49&amp;"9"))</f>
        <v>ZZZ9</v>
      </c>
      <c r="L49" s="247">
        <f t="shared" si="0"/>
        <v>999</v>
      </c>
      <c r="M49" s="281">
        <f t="shared" si="1"/>
        <v>999</v>
      </c>
      <c r="N49" s="275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8">
        <v>44</v>
      </c>
      <c r="B50" s="95"/>
      <c r="C50" s="95"/>
      <c r="D50" s="96"/>
      <c r="E50" s="261"/>
      <c r="F50" s="97"/>
      <c r="G50" s="97"/>
      <c r="H50" s="385"/>
      <c r="I50" s="282"/>
      <c r="J50" s="245" t="e">
        <f>IF(AND(Q50="",#REF!&gt;0,#REF!&lt;5),K50,)</f>
        <v>#REF!</v>
      </c>
      <c r="K50" s="243" t="str">
        <f>IF(D50="","ZZZ9",IF(AND(#REF!&gt;0,#REF!&lt;5),D50&amp;#REF!,D50&amp;"9"))</f>
        <v>ZZZ9</v>
      </c>
      <c r="L50" s="247">
        <f t="shared" si="0"/>
        <v>999</v>
      </c>
      <c r="M50" s="281">
        <f t="shared" si="1"/>
        <v>999</v>
      </c>
      <c r="N50" s="275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8">
        <v>45</v>
      </c>
      <c r="B51" s="95"/>
      <c r="C51" s="95"/>
      <c r="D51" s="96"/>
      <c r="E51" s="261"/>
      <c r="F51" s="97"/>
      <c r="G51" s="97"/>
      <c r="H51" s="385"/>
      <c r="I51" s="282"/>
      <c r="J51" s="245" t="e">
        <f>IF(AND(Q51="",#REF!&gt;0,#REF!&lt;5),K51,)</f>
        <v>#REF!</v>
      </c>
      <c r="K51" s="243" t="str">
        <f>IF(D51="","ZZZ9",IF(AND(#REF!&gt;0,#REF!&lt;5),D51&amp;#REF!,D51&amp;"9"))</f>
        <v>ZZZ9</v>
      </c>
      <c r="L51" s="247">
        <f t="shared" si="0"/>
        <v>999</v>
      </c>
      <c r="M51" s="281">
        <f t="shared" si="1"/>
        <v>999</v>
      </c>
      <c r="N51" s="275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8">
        <v>46</v>
      </c>
      <c r="B52" s="95"/>
      <c r="C52" s="95"/>
      <c r="D52" s="96"/>
      <c r="E52" s="261"/>
      <c r="F52" s="97"/>
      <c r="G52" s="97"/>
      <c r="H52" s="385"/>
      <c r="I52" s="282"/>
      <c r="J52" s="245" t="e">
        <f>IF(AND(Q52="",#REF!&gt;0,#REF!&lt;5),K52,)</f>
        <v>#REF!</v>
      </c>
      <c r="K52" s="243" t="str">
        <f>IF(D52="","ZZZ9",IF(AND(#REF!&gt;0,#REF!&lt;5),D52&amp;#REF!,D52&amp;"9"))</f>
        <v>ZZZ9</v>
      </c>
      <c r="L52" s="247">
        <f t="shared" si="0"/>
        <v>999</v>
      </c>
      <c r="M52" s="281">
        <f t="shared" si="1"/>
        <v>999</v>
      </c>
      <c r="N52" s="275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8">
        <v>47</v>
      </c>
      <c r="B53" s="95"/>
      <c r="C53" s="95"/>
      <c r="D53" s="96"/>
      <c r="E53" s="261"/>
      <c r="F53" s="97"/>
      <c r="G53" s="97"/>
      <c r="H53" s="385"/>
      <c r="I53" s="282"/>
      <c r="J53" s="245" t="e">
        <f>IF(AND(Q53="",#REF!&gt;0,#REF!&lt;5),K53,)</f>
        <v>#REF!</v>
      </c>
      <c r="K53" s="243" t="str">
        <f>IF(D53="","ZZZ9",IF(AND(#REF!&gt;0,#REF!&lt;5),D53&amp;#REF!,D53&amp;"9"))</f>
        <v>ZZZ9</v>
      </c>
      <c r="L53" s="247">
        <f t="shared" si="0"/>
        <v>999</v>
      </c>
      <c r="M53" s="281">
        <f t="shared" si="1"/>
        <v>999</v>
      </c>
      <c r="N53" s="275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8">
        <v>48</v>
      </c>
      <c r="B54" s="95"/>
      <c r="C54" s="95"/>
      <c r="D54" s="96"/>
      <c r="E54" s="261"/>
      <c r="F54" s="97"/>
      <c r="G54" s="97"/>
      <c r="H54" s="385"/>
      <c r="I54" s="282"/>
      <c r="J54" s="245" t="e">
        <f>IF(AND(Q54="",#REF!&gt;0,#REF!&lt;5),K54,)</f>
        <v>#REF!</v>
      </c>
      <c r="K54" s="243" t="str">
        <f>IF(D54="","ZZZ9",IF(AND(#REF!&gt;0,#REF!&lt;5),D54&amp;#REF!,D54&amp;"9"))</f>
        <v>ZZZ9</v>
      </c>
      <c r="L54" s="247">
        <f t="shared" si="0"/>
        <v>999</v>
      </c>
      <c r="M54" s="281">
        <f t="shared" si="1"/>
        <v>999</v>
      </c>
      <c r="N54" s="275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8">
        <v>49</v>
      </c>
      <c r="B55" s="95"/>
      <c r="C55" s="95"/>
      <c r="D55" s="96"/>
      <c r="E55" s="261"/>
      <c r="F55" s="97"/>
      <c r="G55" s="97"/>
      <c r="H55" s="385"/>
      <c r="I55" s="282"/>
      <c r="J55" s="245" t="e">
        <f>IF(AND(Q55="",#REF!&gt;0,#REF!&lt;5),K55,)</f>
        <v>#REF!</v>
      </c>
      <c r="K55" s="243" t="str">
        <f>IF(D55="","ZZZ9",IF(AND(#REF!&gt;0,#REF!&lt;5),D55&amp;#REF!,D55&amp;"9"))</f>
        <v>ZZZ9</v>
      </c>
      <c r="L55" s="247">
        <f t="shared" si="0"/>
        <v>999</v>
      </c>
      <c r="M55" s="281">
        <f t="shared" si="1"/>
        <v>999</v>
      </c>
      <c r="N55" s="275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8">
        <v>50</v>
      </c>
      <c r="B56" s="95"/>
      <c r="C56" s="95"/>
      <c r="D56" s="96"/>
      <c r="E56" s="261"/>
      <c r="F56" s="97"/>
      <c r="G56" s="97"/>
      <c r="H56" s="385"/>
      <c r="I56" s="282"/>
      <c r="J56" s="245" t="e">
        <f>IF(AND(Q56="",#REF!&gt;0,#REF!&lt;5),K56,)</f>
        <v>#REF!</v>
      </c>
      <c r="K56" s="243" t="str">
        <f>IF(D56="","ZZZ9",IF(AND(#REF!&gt;0,#REF!&lt;5),D56&amp;#REF!,D56&amp;"9"))</f>
        <v>ZZZ9</v>
      </c>
      <c r="L56" s="247">
        <f t="shared" si="0"/>
        <v>999</v>
      </c>
      <c r="M56" s="281">
        <f t="shared" si="1"/>
        <v>999</v>
      </c>
      <c r="N56" s="275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8">
        <v>51</v>
      </c>
      <c r="B57" s="95"/>
      <c r="C57" s="95"/>
      <c r="D57" s="96"/>
      <c r="E57" s="261"/>
      <c r="F57" s="97"/>
      <c r="G57" s="97"/>
      <c r="H57" s="385"/>
      <c r="I57" s="282"/>
      <c r="J57" s="245" t="e">
        <f>IF(AND(Q57="",#REF!&gt;0,#REF!&lt;5),K57,)</f>
        <v>#REF!</v>
      </c>
      <c r="K57" s="243" t="str">
        <f>IF(D57="","ZZZ9",IF(AND(#REF!&gt;0,#REF!&lt;5),D57&amp;#REF!,D57&amp;"9"))</f>
        <v>ZZZ9</v>
      </c>
      <c r="L57" s="247">
        <f t="shared" si="0"/>
        <v>999</v>
      </c>
      <c r="M57" s="281">
        <f t="shared" si="1"/>
        <v>999</v>
      </c>
      <c r="N57" s="275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8">
        <v>52</v>
      </c>
      <c r="B58" s="95"/>
      <c r="C58" s="95"/>
      <c r="D58" s="96"/>
      <c r="E58" s="261"/>
      <c r="F58" s="97"/>
      <c r="G58" s="97"/>
      <c r="H58" s="385"/>
      <c r="I58" s="282"/>
      <c r="J58" s="245" t="e">
        <f>IF(AND(Q58="",#REF!&gt;0,#REF!&lt;5),K58,)</f>
        <v>#REF!</v>
      </c>
      <c r="K58" s="243" t="str">
        <f>IF(D58="","ZZZ9",IF(AND(#REF!&gt;0,#REF!&lt;5),D58&amp;#REF!,D58&amp;"9"))</f>
        <v>ZZZ9</v>
      </c>
      <c r="L58" s="247">
        <f t="shared" si="0"/>
        <v>999</v>
      </c>
      <c r="M58" s="281">
        <f t="shared" si="1"/>
        <v>999</v>
      </c>
      <c r="N58" s="275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8">
        <v>53</v>
      </c>
      <c r="B59" s="95"/>
      <c r="C59" s="95"/>
      <c r="D59" s="96"/>
      <c r="E59" s="261"/>
      <c r="F59" s="97"/>
      <c r="G59" s="97"/>
      <c r="H59" s="385"/>
      <c r="I59" s="282"/>
      <c r="J59" s="245" t="e">
        <f>IF(AND(Q59="",#REF!&gt;0,#REF!&lt;5),K59,)</f>
        <v>#REF!</v>
      </c>
      <c r="K59" s="243" t="str">
        <f>IF(D59="","ZZZ9",IF(AND(#REF!&gt;0,#REF!&lt;5),D59&amp;#REF!,D59&amp;"9"))</f>
        <v>ZZZ9</v>
      </c>
      <c r="L59" s="247">
        <f t="shared" si="0"/>
        <v>999</v>
      </c>
      <c r="M59" s="281">
        <f t="shared" si="1"/>
        <v>999</v>
      </c>
      <c r="N59" s="275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8">
        <v>54</v>
      </c>
      <c r="B60" s="95"/>
      <c r="C60" s="95"/>
      <c r="D60" s="96"/>
      <c r="E60" s="261"/>
      <c r="F60" s="97"/>
      <c r="G60" s="97"/>
      <c r="H60" s="385"/>
      <c r="I60" s="282"/>
      <c r="J60" s="245" t="e">
        <f>IF(AND(Q60="",#REF!&gt;0,#REF!&lt;5),K60,)</f>
        <v>#REF!</v>
      </c>
      <c r="K60" s="243" t="str">
        <f>IF(D60="","ZZZ9",IF(AND(#REF!&gt;0,#REF!&lt;5),D60&amp;#REF!,D60&amp;"9"))</f>
        <v>ZZZ9</v>
      </c>
      <c r="L60" s="247">
        <f t="shared" si="0"/>
        <v>999</v>
      </c>
      <c r="M60" s="281">
        <f t="shared" si="1"/>
        <v>999</v>
      </c>
      <c r="N60" s="275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8">
        <v>55</v>
      </c>
      <c r="B61" s="95"/>
      <c r="C61" s="95"/>
      <c r="D61" s="96"/>
      <c r="E61" s="261"/>
      <c r="F61" s="97"/>
      <c r="G61" s="97"/>
      <c r="H61" s="385"/>
      <c r="I61" s="282"/>
      <c r="J61" s="245" t="e">
        <f>IF(AND(Q61="",#REF!&gt;0,#REF!&lt;5),K61,)</f>
        <v>#REF!</v>
      </c>
      <c r="K61" s="243" t="str">
        <f>IF(D61="","ZZZ9",IF(AND(#REF!&gt;0,#REF!&lt;5),D61&amp;#REF!,D61&amp;"9"))</f>
        <v>ZZZ9</v>
      </c>
      <c r="L61" s="247">
        <f t="shared" si="0"/>
        <v>999</v>
      </c>
      <c r="M61" s="281">
        <f t="shared" si="1"/>
        <v>999</v>
      </c>
      <c r="N61" s="275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8">
        <v>56</v>
      </c>
      <c r="B62" s="95"/>
      <c r="C62" s="95"/>
      <c r="D62" s="96"/>
      <c r="E62" s="261"/>
      <c r="F62" s="97"/>
      <c r="G62" s="97"/>
      <c r="H62" s="385"/>
      <c r="I62" s="282"/>
      <c r="J62" s="245" t="e">
        <f>IF(AND(Q62="",#REF!&gt;0,#REF!&lt;5),K62,)</f>
        <v>#REF!</v>
      </c>
      <c r="K62" s="243" t="str">
        <f>IF(D62="","ZZZ9",IF(AND(#REF!&gt;0,#REF!&lt;5),D62&amp;#REF!,D62&amp;"9"))</f>
        <v>ZZZ9</v>
      </c>
      <c r="L62" s="247">
        <f t="shared" si="0"/>
        <v>999</v>
      </c>
      <c r="M62" s="281">
        <f t="shared" si="1"/>
        <v>999</v>
      </c>
      <c r="N62" s="275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8">
        <v>57</v>
      </c>
      <c r="B63" s="95"/>
      <c r="C63" s="95"/>
      <c r="D63" s="96"/>
      <c r="E63" s="261"/>
      <c r="F63" s="97"/>
      <c r="G63" s="97"/>
      <c r="H63" s="385"/>
      <c r="I63" s="282"/>
      <c r="J63" s="245" t="e">
        <f>IF(AND(Q63="",#REF!&gt;0,#REF!&lt;5),K63,)</f>
        <v>#REF!</v>
      </c>
      <c r="K63" s="243" t="str">
        <f>IF(D63="","ZZZ9",IF(AND(#REF!&gt;0,#REF!&lt;5),D63&amp;#REF!,D63&amp;"9"))</f>
        <v>ZZZ9</v>
      </c>
      <c r="L63" s="247">
        <f t="shared" si="0"/>
        <v>999</v>
      </c>
      <c r="M63" s="281">
        <f t="shared" si="1"/>
        <v>999</v>
      </c>
      <c r="N63" s="275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8">
        <v>58</v>
      </c>
      <c r="B64" s="95"/>
      <c r="C64" s="95"/>
      <c r="D64" s="96"/>
      <c r="E64" s="261"/>
      <c r="F64" s="97"/>
      <c r="G64" s="97"/>
      <c r="H64" s="385"/>
      <c r="I64" s="282"/>
      <c r="J64" s="245" t="e">
        <f>IF(AND(Q64="",#REF!&gt;0,#REF!&lt;5),K64,)</f>
        <v>#REF!</v>
      </c>
      <c r="K64" s="243" t="str">
        <f>IF(D64="","ZZZ9",IF(AND(#REF!&gt;0,#REF!&lt;5),D64&amp;#REF!,D64&amp;"9"))</f>
        <v>ZZZ9</v>
      </c>
      <c r="L64" s="247">
        <f t="shared" si="0"/>
        <v>999</v>
      </c>
      <c r="M64" s="281">
        <f t="shared" si="1"/>
        <v>999</v>
      </c>
      <c r="N64" s="275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8">
        <v>59</v>
      </c>
      <c r="B65" s="95"/>
      <c r="C65" s="95"/>
      <c r="D65" s="96"/>
      <c r="E65" s="261"/>
      <c r="F65" s="97"/>
      <c r="G65" s="97"/>
      <c r="H65" s="385"/>
      <c r="I65" s="282"/>
      <c r="J65" s="245" t="e">
        <f>IF(AND(Q65="",#REF!&gt;0,#REF!&lt;5),K65,)</f>
        <v>#REF!</v>
      </c>
      <c r="K65" s="243" t="str">
        <f>IF(D65="","ZZZ9",IF(AND(#REF!&gt;0,#REF!&lt;5),D65&amp;#REF!,D65&amp;"9"))</f>
        <v>ZZZ9</v>
      </c>
      <c r="L65" s="247">
        <f t="shared" si="0"/>
        <v>999</v>
      </c>
      <c r="M65" s="281">
        <f t="shared" si="1"/>
        <v>999</v>
      </c>
      <c r="N65" s="275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8">
        <v>60</v>
      </c>
      <c r="B66" s="95"/>
      <c r="C66" s="95"/>
      <c r="D66" s="96"/>
      <c r="E66" s="261"/>
      <c r="F66" s="97"/>
      <c r="G66" s="97"/>
      <c r="H66" s="385"/>
      <c r="I66" s="282"/>
      <c r="J66" s="245" t="e">
        <f>IF(AND(Q66="",#REF!&gt;0,#REF!&lt;5),K66,)</f>
        <v>#REF!</v>
      </c>
      <c r="K66" s="243" t="str">
        <f>IF(D66="","ZZZ9",IF(AND(#REF!&gt;0,#REF!&lt;5),D66&amp;#REF!,D66&amp;"9"))</f>
        <v>ZZZ9</v>
      </c>
      <c r="L66" s="247">
        <f t="shared" si="0"/>
        <v>999</v>
      </c>
      <c r="M66" s="281">
        <f t="shared" si="1"/>
        <v>999</v>
      </c>
      <c r="N66" s="275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8">
        <v>61</v>
      </c>
      <c r="B67" s="95"/>
      <c r="C67" s="95"/>
      <c r="D67" s="96"/>
      <c r="E67" s="261"/>
      <c r="F67" s="97"/>
      <c r="G67" s="97"/>
      <c r="H67" s="385"/>
      <c r="I67" s="282"/>
      <c r="J67" s="245" t="e">
        <f>IF(AND(Q67="",#REF!&gt;0,#REF!&lt;5),K67,)</f>
        <v>#REF!</v>
      </c>
      <c r="K67" s="243" t="str">
        <f>IF(D67="","ZZZ9",IF(AND(#REF!&gt;0,#REF!&lt;5),D67&amp;#REF!,D67&amp;"9"))</f>
        <v>ZZZ9</v>
      </c>
      <c r="L67" s="247">
        <f t="shared" si="0"/>
        <v>999</v>
      </c>
      <c r="M67" s="281">
        <f t="shared" si="1"/>
        <v>999</v>
      </c>
      <c r="N67" s="275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8">
        <v>62</v>
      </c>
      <c r="B68" s="95"/>
      <c r="C68" s="95"/>
      <c r="D68" s="96"/>
      <c r="E68" s="261"/>
      <c r="F68" s="97"/>
      <c r="G68" s="97"/>
      <c r="H68" s="385"/>
      <c r="I68" s="282"/>
      <c r="J68" s="245" t="e">
        <f>IF(AND(Q68="",#REF!&gt;0,#REF!&lt;5),K68,)</f>
        <v>#REF!</v>
      </c>
      <c r="K68" s="243" t="str">
        <f>IF(D68="","ZZZ9",IF(AND(#REF!&gt;0,#REF!&lt;5),D68&amp;#REF!,D68&amp;"9"))</f>
        <v>ZZZ9</v>
      </c>
      <c r="L68" s="247">
        <f t="shared" si="0"/>
        <v>999</v>
      </c>
      <c r="M68" s="281">
        <f t="shared" si="1"/>
        <v>999</v>
      </c>
      <c r="N68" s="275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8">
        <v>63</v>
      </c>
      <c r="B69" s="95"/>
      <c r="C69" s="95"/>
      <c r="D69" s="96"/>
      <c r="E69" s="261"/>
      <c r="F69" s="97"/>
      <c r="G69" s="97"/>
      <c r="H69" s="385"/>
      <c r="I69" s="282"/>
      <c r="J69" s="245" t="e">
        <f>IF(AND(Q69="",#REF!&gt;0,#REF!&lt;5),K69,)</f>
        <v>#REF!</v>
      </c>
      <c r="K69" s="243" t="str">
        <f>IF(D69="","ZZZ9",IF(AND(#REF!&gt;0,#REF!&lt;5),D69&amp;#REF!,D69&amp;"9"))</f>
        <v>ZZZ9</v>
      </c>
      <c r="L69" s="247">
        <f t="shared" si="0"/>
        <v>999</v>
      </c>
      <c r="M69" s="281">
        <f t="shared" si="1"/>
        <v>999</v>
      </c>
      <c r="N69" s="275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8">
        <v>64</v>
      </c>
      <c r="B70" s="95"/>
      <c r="C70" s="95"/>
      <c r="D70" s="96"/>
      <c r="E70" s="261"/>
      <c r="F70" s="97"/>
      <c r="G70" s="97"/>
      <c r="H70" s="385"/>
      <c r="I70" s="282"/>
      <c r="J70" s="245" t="e">
        <f>IF(AND(Q70="",#REF!&gt;0,#REF!&lt;5),K70,)</f>
        <v>#REF!</v>
      </c>
      <c r="K70" s="243" t="str">
        <f>IF(D70="","ZZZ9",IF(AND(#REF!&gt;0,#REF!&lt;5),D70&amp;#REF!,D70&amp;"9"))</f>
        <v>ZZZ9</v>
      </c>
      <c r="L70" s="247">
        <f t="shared" si="0"/>
        <v>999</v>
      </c>
      <c r="M70" s="281">
        <f t="shared" si="1"/>
        <v>999</v>
      </c>
      <c r="N70" s="275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8">
        <v>65</v>
      </c>
      <c r="B71" s="95"/>
      <c r="C71" s="95"/>
      <c r="D71" s="96"/>
      <c r="E71" s="261"/>
      <c r="F71" s="97"/>
      <c r="G71" s="97"/>
      <c r="H71" s="385"/>
      <c r="I71" s="282"/>
      <c r="J71" s="245" t="e">
        <f>IF(AND(Q71="",#REF!&gt;0,#REF!&lt;5),K71,)</f>
        <v>#REF!</v>
      </c>
      <c r="K71" s="243" t="str">
        <f>IF(D71="","ZZZ9",IF(AND(#REF!&gt;0,#REF!&lt;5),D71&amp;#REF!,D71&amp;"9"))</f>
        <v>ZZZ9</v>
      </c>
      <c r="L71" s="247">
        <f t="shared" si="0"/>
        <v>999</v>
      </c>
      <c r="M71" s="281">
        <f t="shared" si="1"/>
        <v>999</v>
      </c>
      <c r="N71" s="275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8">
        <v>66</v>
      </c>
      <c r="B72" s="95"/>
      <c r="C72" s="95"/>
      <c r="D72" s="96"/>
      <c r="E72" s="261"/>
      <c r="F72" s="97"/>
      <c r="G72" s="97"/>
      <c r="H72" s="385"/>
      <c r="I72" s="282"/>
      <c r="J72" s="245" t="e">
        <f>IF(AND(Q72="",#REF!&gt;0,#REF!&lt;5),K72,)</f>
        <v>#REF!</v>
      </c>
      <c r="K72" s="243" t="str">
        <f>IF(D72="","ZZZ9",IF(AND(#REF!&gt;0,#REF!&lt;5),D72&amp;#REF!,D72&amp;"9"))</f>
        <v>ZZZ9</v>
      </c>
      <c r="L72" s="247">
        <f t="shared" si="0"/>
        <v>999</v>
      </c>
      <c r="M72" s="281">
        <f t="shared" si="1"/>
        <v>999</v>
      </c>
      <c r="N72" s="275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8">
        <v>67</v>
      </c>
      <c r="B73" s="95"/>
      <c r="C73" s="95"/>
      <c r="D73" s="96"/>
      <c r="E73" s="261"/>
      <c r="F73" s="97"/>
      <c r="G73" s="97"/>
      <c r="H73" s="385"/>
      <c r="I73" s="282"/>
      <c r="J73" s="245" t="e">
        <f>IF(AND(Q73="",#REF!&gt;0,#REF!&lt;5),K73,)</f>
        <v>#REF!</v>
      </c>
      <c r="K73" s="243" t="str">
        <f>IF(D73="","ZZZ9",IF(AND(#REF!&gt;0,#REF!&lt;5),D73&amp;#REF!,D73&amp;"9"))</f>
        <v>ZZZ9</v>
      </c>
      <c r="L73" s="247">
        <f t="shared" si="0"/>
        <v>999</v>
      </c>
      <c r="M73" s="281">
        <f t="shared" si="1"/>
        <v>999</v>
      </c>
      <c r="N73" s="275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8">
        <v>68</v>
      </c>
      <c r="B74" s="95"/>
      <c r="C74" s="95"/>
      <c r="D74" s="96"/>
      <c r="E74" s="261"/>
      <c r="F74" s="97"/>
      <c r="G74" s="97"/>
      <c r="H74" s="385"/>
      <c r="I74" s="282"/>
      <c r="J74" s="245" t="e">
        <f>IF(AND(Q74="",#REF!&gt;0,#REF!&lt;5),K74,)</f>
        <v>#REF!</v>
      </c>
      <c r="K74" s="243" t="str">
        <f>IF(D74="","ZZZ9",IF(AND(#REF!&gt;0,#REF!&lt;5),D74&amp;#REF!,D74&amp;"9"))</f>
        <v>ZZZ9</v>
      </c>
      <c r="L74" s="247">
        <f t="shared" si="0"/>
        <v>999</v>
      </c>
      <c r="M74" s="281">
        <f t="shared" si="1"/>
        <v>999</v>
      </c>
      <c r="N74" s="275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8">
        <v>69</v>
      </c>
      <c r="B75" s="95"/>
      <c r="C75" s="95"/>
      <c r="D75" s="96"/>
      <c r="E75" s="261"/>
      <c r="F75" s="97"/>
      <c r="G75" s="97"/>
      <c r="H75" s="385"/>
      <c r="I75" s="282"/>
      <c r="J75" s="245" t="e">
        <f>IF(AND(Q75="",#REF!&gt;0,#REF!&lt;5),K75,)</f>
        <v>#REF!</v>
      </c>
      <c r="K75" s="243" t="str">
        <f>IF(D75="","ZZZ9",IF(AND(#REF!&gt;0,#REF!&lt;5),D75&amp;#REF!,D75&amp;"9"))</f>
        <v>ZZZ9</v>
      </c>
      <c r="L75" s="247">
        <f t="shared" si="0"/>
        <v>999</v>
      </c>
      <c r="M75" s="281">
        <f t="shared" si="1"/>
        <v>999</v>
      </c>
      <c r="N75" s="275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8">
        <v>70</v>
      </c>
      <c r="B76" s="95"/>
      <c r="C76" s="95"/>
      <c r="D76" s="96"/>
      <c r="E76" s="261"/>
      <c r="F76" s="97"/>
      <c r="G76" s="97"/>
      <c r="H76" s="385"/>
      <c r="I76" s="282"/>
      <c r="J76" s="245" t="e">
        <f>IF(AND(Q76="",#REF!&gt;0,#REF!&lt;5),K76,)</f>
        <v>#REF!</v>
      </c>
      <c r="K76" s="243" t="str">
        <f>IF(D76="","ZZZ9",IF(AND(#REF!&gt;0,#REF!&lt;5),D76&amp;#REF!,D76&amp;"9"))</f>
        <v>ZZZ9</v>
      </c>
      <c r="L76" s="247">
        <f t="shared" si="0"/>
        <v>999</v>
      </c>
      <c r="M76" s="281">
        <f t="shared" si="1"/>
        <v>999</v>
      </c>
      <c r="N76" s="275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8">
        <v>71</v>
      </c>
      <c r="B77" s="95"/>
      <c r="C77" s="95"/>
      <c r="D77" s="96"/>
      <c r="E77" s="261"/>
      <c r="F77" s="97"/>
      <c r="G77" s="97"/>
      <c r="H77" s="385"/>
      <c r="I77" s="282"/>
      <c r="J77" s="245" t="e">
        <f>IF(AND(Q77="",#REF!&gt;0,#REF!&lt;5),K77,)</f>
        <v>#REF!</v>
      </c>
      <c r="K77" s="243" t="str">
        <f>IF(D77="","ZZZ9",IF(AND(#REF!&gt;0,#REF!&lt;5),D77&amp;#REF!,D77&amp;"9"))</f>
        <v>ZZZ9</v>
      </c>
      <c r="L77" s="247">
        <f t="shared" si="0"/>
        <v>999</v>
      </c>
      <c r="M77" s="281">
        <f t="shared" si="1"/>
        <v>999</v>
      </c>
      <c r="N77" s="275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8">
        <v>72</v>
      </c>
      <c r="B78" s="95"/>
      <c r="C78" s="95"/>
      <c r="D78" s="96"/>
      <c r="E78" s="261"/>
      <c r="F78" s="97"/>
      <c r="G78" s="97"/>
      <c r="H78" s="385"/>
      <c r="I78" s="282"/>
      <c r="J78" s="245" t="e">
        <f>IF(AND(Q78="",#REF!&gt;0,#REF!&lt;5),K78,)</f>
        <v>#REF!</v>
      </c>
      <c r="K78" s="243" t="str">
        <f>IF(D78="","ZZZ9",IF(AND(#REF!&gt;0,#REF!&lt;5),D78&amp;#REF!,D78&amp;"9"))</f>
        <v>ZZZ9</v>
      </c>
      <c r="L78" s="247">
        <f t="shared" si="0"/>
        <v>999</v>
      </c>
      <c r="M78" s="281">
        <f t="shared" si="1"/>
        <v>999</v>
      </c>
      <c r="N78" s="275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8">
        <v>73</v>
      </c>
      <c r="B79" s="95"/>
      <c r="C79" s="95"/>
      <c r="D79" s="96"/>
      <c r="E79" s="261"/>
      <c r="F79" s="97"/>
      <c r="G79" s="97"/>
      <c r="H79" s="385"/>
      <c r="I79" s="282"/>
      <c r="J79" s="245" t="e">
        <f>IF(AND(Q79="",#REF!&gt;0,#REF!&lt;5),K79,)</f>
        <v>#REF!</v>
      </c>
      <c r="K79" s="243" t="str">
        <f>IF(D79="","ZZZ9",IF(AND(#REF!&gt;0,#REF!&lt;5),D79&amp;#REF!,D79&amp;"9"))</f>
        <v>ZZZ9</v>
      </c>
      <c r="L79" s="247">
        <f t="shared" si="0"/>
        <v>999</v>
      </c>
      <c r="M79" s="281">
        <f t="shared" si="1"/>
        <v>999</v>
      </c>
      <c r="N79" s="275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8">
        <v>74</v>
      </c>
      <c r="B80" s="95"/>
      <c r="C80" s="95"/>
      <c r="D80" s="96"/>
      <c r="E80" s="261"/>
      <c r="F80" s="97"/>
      <c r="G80" s="97"/>
      <c r="H80" s="385"/>
      <c r="I80" s="282"/>
      <c r="J80" s="245" t="e">
        <f>IF(AND(Q80="",#REF!&gt;0,#REF!&lt;5),K80,)</f>
        <v>#REF!</v>
      </c>
      <c r="K80" s="243" t="str">
        <f>IF(D80="","ZZZ9",IF(AND(#REF!&gt;0,#REF!&lt;5),D80&amp;#REF!,D80&amp;"9"))</f>
        <v>ZZZ9</v>
      </c>
      <c r="L80" s="247">
        <f t="shared" si="0"/>
        <v>999</v>
      </c>
      <c r="M80" s="281">
        <f t="shared" si="1"/>
        <v>999</v>
      </c>
      <c r="N80" s="275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8">
        <v>75</v>
      </c>
      <c r="B81" s="95"/>
      <c r="C81" s="95"/>
      <c r="D81" s="96"/>
      <c r="E81" s="261"/>
      <c r="F81" s="97"/>
      <c r="G81" s="97"/>
      <c r="H81" s="385"/>
      <c r="I81" s="282"/>
      <c r="J81" s="245" t="e">
        <f>IF(AND(Q81="",#REF!&gt;0,#REF!&lt;5),K81,)</f>
        <v>#REF!</v>
      </c>
      <c r="K81" s="243" t="str">
        <f>IF(D81="","ZZZ9",IF(AND(#REF!&gt;0,#REF!&lt;5),D81&amp;#REF!,D81&amp;"9"))</f>
        <v>ZZZ9</v>
      </c>
      <c r="L81" s="247">
        <f t="shared" si="0"/>
        <v>999</v>
      </c>
      <c r="M81" s="281">
        <f t="shared" si="1"/>
        <v>999</v>
      </c>
      <c r="N81" s="275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8">
        <v>76</v>
      </c>
      <c r="B82" s="95"/>
      <c r="C82" s="95"/>
      <c r="D82" s="96"/>
      <c r="E82" s="261"/>
      <c r="F82" s="97"/>
      <c r="G82" s="97"/>
      <c r="H82" s="385"/>
      <c r="I82" s="282"/>
      <c r="J82" s="245" t="e">
        <f>IF(AND(Q82="",#REF!&gt;0,#REF!&lt;5),K82,)</f>
        <v>#REF!</v>
      </c>
      <c r="K82" s="243" t="str">
        <f>IF(D82="","ZZZ9",IF(AND(#REF!&gt;0,#REF!&lt;5),D82&amp;#REF!,D82&amp;"9"))</f>
        <v>ZZZ9</v>
      </c>
      <c r="L82" s="247">
        <f t="shared" si="0"/>
        <v>999</v>
      </c>
      <c r="M82" s="281">
        <f t="shared" si="1"/>
        <v>999</v>
      </c>
      <c r="N82" s="275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8">
        <v>77</v>
      </c>
      <c r="B83" s="95"/>
      <c r="C83" s="95"/>
      <c r="D83" s="96"/>
      <c r="E83" s="261"/>
      <c r="F83" s="97"/>
      <c r="G83" s="97"/>
      <c r="H83" s="385"/>
      <c r="I83" s="282"/>
      <c r="J83" s="245" t="e">
        <f>IF(AND(Q83="",#REF!&gt;0,#REF!&lt;5),K83,)</f>
        <v>#REF!</v>
      </c>
      <c r="K83" s="243" t="str">
        <f>IF(D83="","ZZZ9",IF(AND(#REF!&gt;0,#REF!&lt;5),D83&amp;#REF!,D83&amp;"9"))</f>
        <v>ZZZ9</v>
      </c>
      <c r="L83" s="247">
        <f t="shared" si="0"/>
        <v>999</v>
      </c>
      <c r="M83" s="281">
        <f t="shared" si="1"/>
        <v>999</v>
      </c>
      <c r="N83" s="275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8">
        <v>78</v>
      </c>
      <c r="B84" s="95"/>
      <c r="C84" s="95"/>
      <c r="D84" s="96"/>
      <c r="E84" s="261"/>
      <c r="F84" s="97"/>
      <c r="G84" s="97"/>
      <c r="H84" s="385"/>
      <c r="I84" s="282"/>
      <c r="J84" s="245" t="e">
        <f>IF(AND(Q84="",#REF!&gt;0,#REF!&lt;5),K84,)</f>
        <v>#REF!</v>
      </c>
      <c r="K84" s="243" t="str">
        <f>IF(D84="","ZZZ9",IF(AND(#REF!&gt;0,#REF!&lt;5),D84&amp;#REF!,D84&amp;"9"))</f>
        <v>ZZZ9</v>
      </c>
      <c r="L84" s="247">
        <f t="shared" si="0"/>
        <v>999</v>
      </c>
      <c r="M84" s="281">
        <f t="shared" si="1"/>
        <v>999</v>
      </c>
      <c r="N84" s="275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8">
        <v>79</v>
      </c>
      <c r="B85" s="95"/>
      <c r="C85" s="95"/>
      <c r="D85" s="96"/>
      <c r="E85" s="261"/>
      <c r="F85" s="97"/>
      <c r="G85" s="97"/>
      <c r="H85" s="385"/>
      <c r="I85" s="282"/>
      <c r="J85" s="245" t="e">
        <f>IF(AND(Q85="",#REF!&gt;0,#REF!&lt;5),K85,)</f>
        <v>#REF!</v>
      </c>
      <c r="K85" s="243" t="str">
        <f>IF(D85="","ZZZ9",IF(AND(#REF!&gt;0,#REF!&lt;5),D85&amp;#REF!,D85&amp;"9"))</f>
        <v>ZZZ9</v>
      </c>
      <c r="L85" s="247">
        <f t="shared" si="0"/>
        <v>999</v>
      </c>
      <c r="M85" s="281">
        <f t="shared" si="1"/>
        <v>999</v>
      </c>
      <c r="N85" s="275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8">
        <v>80</v>
      </c>
      <c r="B86" s="95"/>
      <c r="C86" s="95"/>
      <c r="D86" s="96"/>
      <c r="E86" s="261"/>
      <c r="F86" s="97"/>
      <c r="G86" s="97"/>
      <c r="H86" s="385"/>
      <c r="I86" s="282"/>
      <c r="J86" s="245" t="e">
        <f>IF(AND(Q86="",#REF!&gt;0,#REF!&lt;5),K86,)</f>
        <v>#REF!</v>
      </c>
      <c r="K86" s="243" t="str">
        <f>IF(D86="","ZZZ9",IF(AND(#REF!&gt;0,#REF!&lt;5),D86&amp;#REF!,D86&amp;"9"))</f>
        <v>ZZZ9</v>
      </c>
      <c r="L86" s="247">
        <f t="shared" si="0"/>
        <v>999</v>
      </c>
      <c r="M86" s="281">
        <f t="shared" si="1"/>
        <v>999</v>
      </c>
      <c r="N86" s="275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8">
        <v>81</v>
      </c>
      <c r="B87" s="95"/>
      <c r="C87" s="95"/>
      <c r="D87" s="96"/>
      <c r="E87" s="261"/>
      <c r="F87" s="97"/>
      <c r="G87" s="97"/>
      <c r="H87" s="385"/>
      <c r="I87" s="282"/>
      <c r="J87" s="245" t="e">
        <f>IF(AND(Q87="",#REF!&gt;0,#REF!&lt;5),K87,)</f>
        <v>#REF!</v>
      </c>
      <c r="K87" s="243" t="str">
        <f>IF(D87="","ZZZ9",IF(AND(#REF!&gt;0,#REF!&lt;5),D87&amp;#REF!,D87&amp;"9"))</f>
        <v>ZZZ9</v>
      </c>
      <c r="L87" s="247">
        <f t="shared" si="0"/>
        <v>999</v>
      </c>
      <c r="M87" s="281">
        <f t="shared" si="1"/>
        <v>999</v>
      </c>
      <c r="N87" s="275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8">
        <v>82</v>
      </c>
      <c r="B88" s="95"/>
      <c r="C88" s="95"/>
      <c r="D88" s="96"/>
      <c r="E88" s="261"/>
      <c r="F88" s="97"/>
      <c r="G88" s="97"/>
      <c r="H88" s="385"/>
      <c r="I88" s="282"/>
      <c r="J88" s="245" t="e">
        <f>IF(AND(Q88="",#REF!&gt;0,#REF!&lt;5),K88,)</f>
        <v>#REF!</v>
      </c>
      <c r="K88" s="243" t="str">
        <f>IF(D88="","ZZZ9",IF(AND(#REF!&gt;0,#REF!&lt;5),D88&amp;#REF!,D88&amp;"9"))</f>
        <v>ZZZ9</v>
      </c>
      <c r="L88" s="247">
        <f t="shared" si="0"/>
        <v>999</v>
      </c>
      <c r="M88" s="281">
        <f t="shared" si="1"/>
        <v>999</v>
      </c>
      <c r="N88" s="275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8">
        <v>83</v>
      </c>
      <c r="B89" s="95"/>
      <c r="C89" s="95"/>
      <c r="D89" s="96"/>
      <c r="E89" s="261"/>
      <c r="F89" s="97"/>
      <c r="G89" s="97"/>
      <c r="H89" s="385"/>
      <c r="I89" s="282"/>
      <c r="J89" s="245" t="e">
        <f>IF(AND(Q89="",#REF!&gt;0,#REF!&lt;5),K89,)</f>
        <v>#REF!</v>
      </c>
      <c r="K89" s="243" t="str">
        <f>IF(D89="","ZZZ9",IF(AND(#REF!&gt;0,#REF!&lt;5),D89&amp;#REF!,D89&amp;"9"))</f>
        <v>ZZZ9</v>
      </c>
      <c r="L89" s="247">
        <f t="shared" si="0"/>
        <v>999</v>
      </c>
      <c r="M89" s="281">
        <f t="shared" si="1"/>
        <v>999</v>
      </c>
      <c r="N89" s="275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8">
        <v>84</v>
      </c>
      <c r="B90" s="95"/>
      <c r="C90" s="95"/>
      <c r="D90" s="96"/>
      <c r="E90" s="261"/>
      <c r="F90" s="97"/>
      <c r="G90" s="97"/>
      <c r="H90" s="385"/>
      <c r="I90" s="282"/>
      <c r="J90" s="245" t="e">
        <f>IF(AND(Q90="",#REF!&gt;0,#REF!&lt;5),K90,)</f>
        <v>#REF!</v>
      </c>
      <c r="K90" s="243" t="str">
        <f>IF(D90="","ZZZ9",IF(AND(#REF!&gt;0,#REF!&lt;5),D90&amp;#REF!,D90&amp;"9"))</f>
        <v>ZZZ9</v>
      </c>
      <c r="L90" s="247">
        <f t="shared" si="0"/>
        <v>999</v>
      </c>
      <c r="M90" s="281">
        <f t="shared" si="1"/>
        <v>999</v>
      </c>
      <c r="N90" s="275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8">
        <v>85</v>
      </c>
      <c r="B91" s="95"/>
      <c r="C91" s="95"/>
      <c r="D91" s="96"/>
      <c r="E91" s="261"/>
      <c r="F91" s="97"/>
      <c r="G91" s="97"/>
      <c r="H91" s="385"/>
      <c r="I91" s="282"/>
      <c r="J91" s="245" t="e">
        <f>IF(AND(Q91="",#REF!&gt;0,#REF!&lt;5),K91,)</f>
        <v>#REF!</v>
      </c>
      <c r="K91" s="243" t="str">
        <f>IF(D91="","ZZZ9",IF(AND(#REF!&gt;0,#REF!&lt;5),D91&amp;#REF!,D91&amp;"9"))</f>
        <v>ZZZ9</v>
      </c>
      <c r="L91" s="247">
        <f t="shared" si="0"/>
        <v>999</v>
      </c>
      <c r="M91" s="281">
        <f t="shared" si="1"/>
        <v>999</v>
      </c>
      <c r="N91" s="275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8">
        <v>86</v>
      </c>
      <c r="B92" s="95"/>
      <c r="C92" s="95"/>
      <c r="D92" s="96"/>
      <c r="E92" s="261"/>
      <c r="F92" s="97"/>
      <c r="G92" s="97"/>
      <c r="H92" s="385"/>
      <c r="I92" s="282"/>
      <c r="J92" s="245" t="e">
        <f>IF(AND(Q92="",#REF!&gt;0,#REF!&lt;5),K92,)</f>
        <v>#REF!</v>
      </c>
      <c r="K92" s="243" t="str">
        <f>IF(D92="","ZZZ9",IF(AND(#REF!&gt;0,#REF!&lt;5),D92&amp;#REF!,D92&amp;"9"))</f>
        <v>ZZZ9</v>
      </c>
      <c r="L92" s="247">
        <f t="shared" si="0"/>
        <v>999</v>
      </c>
      <c r="M92" s="281">
        <f t="shared" si="1"/>
        <v>999</v>
      </c>
      <c r="N92" s="275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8">
        <v>87</v>
      </c>
      <c r="B93" s="95"/>
      <c r="C93" s="95"/>
      <c r="D93" s="96"/>
      <c r="E93" s="261"/>
      <c r="F93" s="97"/>
      <c r="G93" s="97"/>
      <c r="H93" s="385"/>
      <c r="I93" s="282"/>
      <c r="J93" s="245" t="e">
        <f>IF(AND(Q93="",#REF!&gt;0,#REF!&lt;5),K93,)</f>
        <v>#REF!</v>
      </c>
      <c r="K93" s="243" t="str">
        <f>IF(D93="","ZZZ9",IF(AND(#REF!&gt;0,#REF!&lt;5),D93&amp;#REF!,D93&amp;"9"))</f>
        <v>ZZZ9</v>
      </c>
      <c r="L93" s="247">
        <f t="shared" si="0"/>
        <v>999</v>
      </c>
      <c r="M93" s="281">
        <f t="shared" si="1"/>
        <v>999</v>
      </c>
      <c r="N93" s="275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8">
        <v>88</v>
      </c>
      <c r="B94" s="95"/>
      <c r="C94" s="95"/>
      <c r="D94" s="96"/>
      <c r="E94" s="261"/>
      <c r="F94" s="97"/>
      <c r="G94" s="97"/>
      <c r="H94" s="385"/>
      <c r="I94" s="282"/>
      <c r="J94" s="245" t="e">
        <f>IF(AND(Q94="",#REF!&gt;0,#REF!&lt;5),K94,)</f>
        <v>#REF!</v>
      </c>
      <c r="K94" s="243" t="str">
        <f>IF(D94="","ZZZ9",IF(AND(#REF!&gt;0,#REF!&lt;5),D94&amp;#REF!,D94&amp;"9"))</f>
        <v>ZZZ9</v>
      </c>
      <c r="L94" s="247">
        <f t="shared" si="0"/>
        <v>999</v>
      </c>
      <c r="M94" s="281">
        <f t="shared" si="1"/>
        <v>999</v>
      </c>
      <c r="N94" s="275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8">
        <v>89</v>
      </c>
      <c r="B95" s="95"/>
      <c r="C95" s="95"/>
      <c r="D95" s="96"/>
      <c r="E95" s="261"/>
      <c r="F95" s="97"/>
      <c r="G95" s="97"/>
      <c r="H95" s="385"/>
      <c r="I95" s="282"/>
      <c r="J95" s="245" t="e">
        <f>IF(AND(Q95="",#REF!&gt;0,#REF!&lt;5),K95,)</f>
        <v>#REF!</v>
      </c>
      <c r="K95" s="243" t="str">
        <f>IF(D95="","ZZZ9",IF(AND(#REF!&gt;0,#REF!&lt;5),D95&amp;#REF!,D95&amp;"9"))</f>
        <v>ZZZ9</v>
      </c>
      <c r="L95" s="247">
        <f t="shared" si="0"/>
        <v>999</v>
      </c>
      <c r="M95" s="281">
        <f t="shared" si="1"/>
        <v>999</v>
      </c>
      <c r="N95" s="275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8">
        <v>90</v>
      </c>
      <c r="B96" s="95"/>
      <c r="C96" s="95"/>
      <c r="D96" s="96"/>
      <c r="E96" s="261"/>
      <c r="F96" s="97"/>
      <c r="G96" s="97"/>
      <c r="H96" s="385"/>
      <c r="I96" s="282"/>
      <c r="J96" s="245" t="e">
        <f>IF(AND(Q96="",#REF!&gt;0,#REF!&lt;5),K96,)</f>
        <v>#REF!</v>
      </c>
      <c r="K96" s="243" t="str">
        <f>IF(D96="","ZZZ9",IF(AND(#REF!&gt;0,#REF!&lt;5),D96&amp;#REF!,D96&amp;"9"))</f>
        <v>ZZZ9</v>
      </c>
      <c r="L96" s="247">
        <f t="shared" si="0"/>
        <v>999</v>
      </c>
      <c r="M96" s="281">
        <f t="shared" si="1"/>
        <v>999</v>
      </c>
      <c r="N96" s="275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8">
        <v>91</v>
      </c>
      <c r="B97" s="95"/>
      <c r="C97" s="95"/>
      <c r="D97" s="96"/>
      <c r="E97" s="261"/>
      <c r="F97" s="97"/>
      <c r="G97" s="97"/>
      <c r="H97" s="385"/>
      <c r="I97" s="282"/>
      <c r="J97" s="245" t="e">
        <f>IF(AND(Q97="",#REF!&gt;0,#REF!&lt;5),K97,)</f>
        <v>#REF!</v>
      </c>
      <c r="K97" s="243" t="str">
        <f>IF(D97="","ZZZ9",IF(AND(#REF!&gt;0,#REF!&lt;5),D97&amp;#REF!,D97&amp;"9"))</f>
        <v>ZZZ9</v>
      </c>
      <c r="L97" s="247">
        <f t="shared" si="0"/>
        <v>999</v>
      </c>
      <c r="M97" s="281">
        <f t="shared" si="1"/>
        <v>999</v>
      </c>
      <c r="N97" s="275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8">
        <v>92</v>
      </c>
      <c r="B98" s="95"/>
      <c r="C98" s="95"/>
      <c r="D98" s="96"/>
      <c r="E98" s="261"/>
      <c r="F98" s="97"/>
      <c r="G98" s="97"/>
      <c r="H98" s="385"/>
      <c r="I98" s="282"/>
      <c r="J98" s="245" t="e">
        <f>IF(AND(Q98="",#REF!&gt;0,#REF!&lt;5),K98,)</f>
        <v>#REF!</v>
      </c>
      <c r="K98" s="243" t="str">
        <f>IF(D98="","ZZZ9",IF(AND(#REF!&gt;0,#REF!&lt;5),D98&amp;#REF!,D98&amp;"9"))</f>
        <v>ZZZ9</v>
      </c>
      <c r="L98" s="247">
        <f t="shared" si="0"/>
        <v>999</v>
      </c>
      <c r="M98" s="281">
        <f t="shared" si="1"/>
        <v>999</v>
      </c>
      <c r="N98" s="275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8">
        <v>93</v>
      </c>
      <c r="B99" s="95"/>
      <c r="C99" s="95"/>
      <c r="D99" s="96"/>
      <c r="E99" s="261"/>
      <c r="F99" s="97"/>
      <c r="G99" s="97"/>
      <c r="H99" s="385"/>
      <c r="I99" s="282"/>
      <c r="J99" s="245" t="e">
        <f>IF(AND(Q99="",#REF!&gt;0,#REF!&lt;5),K99,)</f>
        <v>#REF!</v>
      </c>
      <c r="K99" s="243" t="str">
        <f>IF(D99="","ZZZ9",IF(AND(#REF!&gt;0,#REF!&lt;5),D99&amp;#REF!,D99&amp;"9"))</f>
        <v>ZZZ9</v>
      </c>
      <c r="L99" s="247">
        <f t="shared" si="0"/>
        <v>999</v>
      </c>
      <c r="M99" s="281">
        <f t="shared" si="1"/>
        <v>999</v>
      </c>
      <c r="N99" s="275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8">
        <v>94</v>
      </c>
      <c r="B100" s="95"/>
      <c r="C100" s="95"/>
      <c r="D100" s="96"/>
      <c r="E100" s="261"/>
      <c r="F100" s="97"/>
      <c r="G100" s="97"/>
      <c r="H100" s="385"/>
      <c r="I100" s="282"/>
      <c r="J100" s="245" t="e">
        <f>IF(AND(Q100="",#REF!&gt;0,#REF!&lt;5),K100,)</f>
        <v>#REF!</v>
      </c>
      <c r="K100" s="243" t="str">
        <f>IF(D100="","ZZZ9",IF(AND(#REF!&gt;0,#REF!&lt;5),D100&amp;#REF!,D100&amp;"9"))</f>
        <v>ZZZ9</v>
      </c>
      <c r="L100" s="247">
        <f t="shared" si="0"/>
        <v>999</v>
      </c>
      <c r="M100" s="281">
        <f t="shared" si="1"/>
        <v>999</v>
      </c>
      <c r="N100" s="275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8">
        <v>95</v>
      </c>
      <c r="B101" s="95"/>
      <c r="C101" s="95"/>
      <c r="D101" s="96"/>
      <c r="E101" s="261"/>
      <c r="F101" s="97"/>
      <c r="G101" s="97"/>
      <c r="H101" s="385"/>
      <c r="I101" s="282"/>
      <c r="J101" s="245" t="e">
        <f>IF(AND(Q101="",#REF!&gt;0,#REF!&lt;5),K101,)</f>
        <v>#REF!</v>
      </c>
      <c r="K101" s="243" t="str">
        <f>IF(D101="","ZZZ9",IF(AND(#REF!&gt;0,#REF!&lt;5),D101&amp;#REF!,D101&amp;"9"))</f>
        <v>ZZZ9</v>
      </c>
      <c r="L101" s="247">
        <f t="shared" si="0"/>
        <v>999</v>
      </c>
      <c r="M101" s="281">
        <f t="shared" si="1"/>
        <v>999</v>
      </c>
      <c r="N101" s="275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8">
        <v>96</v>
      </c>
      <c r="B102" s="95"/>
      <c r="C102" s="95"/>
      <c r="D102" s="96"/>
      <c r="E102" s="261"/>
      <c r="F102" s="97"/>
      <c r="G102" s="97"/>
      <c r="H102" s="385"/>
      <c r="I102" s="282"/>
      <c r="J102" s="245" t="e">
        <f>IF(AND(Q102="",#REF!&gt;0,#REF!&lt;5),K102,)</f>
        <v>#REF!</v>
      </c>
      <c r="K102" s="243" t="str">
        <f>IF(D102="","ZZZ9",IF(AND(#REF!&gt;0,#REF!&lt;5),D102&amp;#REF!,D102&amp;"9"))</f>
        <v>ZZZ9</v>
      </c>
      <c r="L102" s="247">
        <f t="shared" si="0"/>
        <v>999</v>
      </c>
      <c r="M102" s="281">
        <f t="shared" si="1"/>
        <v>999</v>
      </c>
      <c r="N102" s="275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8">
        <v>97</v>
      </c>
      <c r="B103" s="95"/>
      <c r="C103" s="95"/>
      <c r="D103" s="96"/>
      <c r="E103" s="261"/>
      <c r="F103" s="97"/>
      <c r="G103" s="97"/>
      <c r="H103" s="385"/>
      <c r="I103" s="282"/>
      <c r="J103" s="245" t="e">
        <f>IF(AND(Q103="",#REF!&gt;0,#REF!&lt;5),K103,)</f>
        <v>#REF!</v>
      </c>
      <c r="K103" s="243" t="str">
        <f>IF(D103="","ZZZ9",IF(AND(#REF!&gt;0,#REF!&lt;5),D103&amp;#REF!,D103&amp;"9"))</f>
        <v>ZZZ9</v>
      </c>
      <c r="L103" s="247">
        <f t="shared" si="0"/>
        <v>999</v>
      </c>
      <c r="M103" s="281">
        <f t="shared" si="1"/>
        <v>999</v>
      </c>
      <c r="N103" s="275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8">
        <v>98</v>
      </c>
      <c r="B104" s="95"/>
      <c r="C104" s="95"/>
      <c r="D104" s="96"/>
      <c r="E104" s="261"/>
      <c r="F104" s="97"/>
      <c r="G104" s="97"/>
      <c r="H104" s="385"/>
      <c r="I104" s="282"/>
      <c r="J104" s="245" t="e">
        <f>IF(AND(Q104="",#REF!&gt;0,#REF!&lt;5),K104,)</f>
        <v>#REF!</v>
      </c>
      <c r="K104" s="243" t="str">
        <f>IF(D104="","ZZZ9",IF(AND(#REF!&gt;0,#REF!&lt;5),D104&amp;#REF!,D104&amp;"9"))</f>
        <v>ZZZ9</v>
      </c>
      <c r="L104" s="247">
        <f t="shared" ref="L104:L156" si="3">IF(Q104="",999,Q104)</f>
        <v>999</v>
      </c>
      <c r="M104" s="281">
        <f t="shared" ref="M104:M156" si="4">IF(P104=999,999,1)</f>
        <v>999</v>
      </c>
      <c r="N104" s="275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8">
        <v>99</v>
      </c>
      <c r="B105" s="95"/>
      <c r="C105" s="95"/>
      <c r="D105" s="96"/>
      <c r="E105" s="261"/>
      <c r="F105" s="97"/>
      <c r="G105" s="97"/>
      <c r="H105" s="385"/>
      <c r="I105" s="282"/>
      <c r="J105" s="245" t="e">
        <f>IF(AND(Q105="",#REF!&gt;0,#REF!&lt;5),K105,)</f>
        <v>#REF!</v>
      </c>
      <c r="K105" s="243" t="str">
        <f>IF(D105="","ZZZ9",IF(AND(#REF!&gt;0,#REF!&lt;5),D105&amp;#REF!,D105&amp;"9"))</f>
        <v>ZZZ9</v>
      </c>
      <c r="L105" s="247">
        <f t="shared" si="3"/>
        <v>999</v>
      </c>
      <c r="M105" s="281">
        <f t="shared" si="4"/>
        <v>999</v>
      </c>
      <c r="N105" s="275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8">
        <v>100</v>
      </c>
      <c r="B106" s="95"/>
      <c r="C106" s="95"/>
      <c r="D106" s="96"/>
      <c r="E106" s="261"/>
      <c r="F106" s="97"/>
      <c r="G106" s="97"/>
      <c r="H106" s="385"/>
      <c r="I106" s="282"/>
      <c r="J106" s="245" t="e">
        <f>IF(AND(Q106="",#REF!&gt;0,#REF!&lt;5),K106,)</f>
        <v>#REF!</v>
      </c>
      <c r="K106" s="243" t="str">
        <f>IF(D106="","ZZZ9",IF(AND(#REF!&gt;0,#REF!&lt;5),D106&amp;#REF!,D106&amp;"9"))</f>
        <v>ZZZ9</v>
      </c>
      <c r="L106" s="247">
        <f t="shared" si="3"/>
        <v>999</v>
      </c>
      <c r="M106" s="281">
        <f t="shared" si="4"/>
        <v>999</v>
      </c>
      <c r="N106" s="275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8">
        <v>101</v>
      </c>
      <c r="B107" s="95"/>
      <c r="C107" s="95"/>
      <c r="D107" s="96"/>
      <c r="E107" s="261"/>
      <c r="F107" s="97"/>
      <c r="G107" s="97"/>
      <c r="H107" s="385"/>
      <c r="I107" s="282"/>
      <c r="J107" s="245" t="e">
        <f>IF(AND(Q107="",#REF!&gt;0,#REF!&lt;5),K107,)</f>
        <v>#REF!</v>
      </c>
      <c r="K107" s="243" t="str">
        <f>IF(D107="","ZZZ9",IF(AND(#REF!&gt;0,#REF!&lt;5),D107&amp;#REF!,D107&amp;"9"))</f>
        <v>ZZZ9</v>
      </c>
      <c r="L107" s="247">
        <f t="shared" si="3"/>
        <v>999</v>
      </c>
      <c r="M107" s="281">
        <f t="shared" si="4"/>
        <v>999</v>
      </c>
      <c r="N107" s="275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8">
        <v>102</v>
      </c>
      <c r="B108" s="95"/>
      <c r="C108" s="95"/>
      <c r="D108" s="96"/>
      <c r="E108" s="261"/>
      <c r="F108" s="97"/>
      <c r="G108" s="97"/>
      <c r="H108" s="385"/>
      <c r="I108" s="282"/>
      <c r="J108" s="245" t="e">
        <f>IF(AND(Q108="",#REF!&gt;0,#REF!&lt;5),K108,)</f>
        <v>#REF!</v>
      </c>
      <c r="K108" s="243" t="str">
        <f>IF(D108="","ZZZ9",IF(AND(#REF!&gt;0,#REF!&lt;5),D108&amp;#REF!,D108&amp;"9"))</f>
        <v>ZZZ9</v>
      </c>
      <c r="L108" s="247">
        <f t="shared" si="3"/>
        <v>999</v>
      </c>
      <c r="M108" s="281">
        <f t="shared" si="4"/>
        <v>999</v>
      </c>
      <c r="N108" s="275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8">
        <v>103</v>
      </c>
      <c r="B109" s="95"/>
      <c r="C109" s="95"/>
      <c r="D109" s="96"/>
      <c r="E109" s="261"/>
      <c r="F109" s="97"/>
      <c r="G109" s="97"/>
      <c r="H109" s="385"/>
      <c r="I109" s="282"/>
      <c r="J109" s="245" t="e">
        <f>IF(AND(Q109="",#REF!&gt;0,#REF!&lt;5),K109,)</f>
        <v>#REF!</v>
      </c>
      <c r="K109" s="243" t="str">
        <f>IF(D109="","ZZZ9",IF(AND(#REF!&gt;0,#REF!&lt;5),D109&amp;#REF!,D109&amp;"9"))</f>
        <v>ZZZ9</v>
      </c>
      <c r="L109" s="247">
        <f t="shared" si="3"/>
        <v>999</v>
      </c>
      <c r="M109" s="281">
        <f t="shared" si="4"/>
        <v>999</v>
      </c>
      <c r="N109" s="275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8">
        <v>104</v>
      </c>
      <c r="B110" s="95"/>
      <c r="C110" s="95"/>
      <c r="D110" s="96"/>
      <c r="E110" s="261"/>
      <c r="F110" s="97"/>
      <c r="G110" s="97"/>
      <c r="H110" s="385"/>
      <c r="I110" s="282"/>
      <c r="J110" s="245" t="e">
        <f>IF(AND(Q110="",#REF!&gt;0,#REF!&lt;5),K110,)</f>
        <v>#REF!</v>
      </c>
      <c r="K110" s="243" t="str">
        <f>IF(D110="","ZZZ9",IF(AND(#REF!&gt;0,#REF!&lt;5),D110&amp;#REF!,D110&amp;"9"))</f>
        <v>ZZZ9</v>
      </c>
      <c r="L110" s="247">
        <f t="shared" si="3"/>
        <v>999</v>
      </c>
      <c r="M110" s="281">
        <f t="shared" si="4"/>
        <v>999</v>
      </c>
      <c r="N110" s="275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8">
        <v>105</v>
      </c>
      <c r="B111" s="95"/>
      <c r="C111" s="95"/>
      <c r="D111" s="96"/>
      <c r="E111" s="261"/>
      <c r="F111" s="97"/>
      <c r="G111" s="97"/>
      <c r="H111" s="385"/>
      <c r="I111" s="282"/>
      <c r="J111" s="245" t="e">
        <f>IF(AND(Q111="",#REF!&gt;0,#REF!&lt;5),K111,)</f>
        <v>#REF!</v>
      </c>
      <c r="K111" s="243" t="str">
        <f>IF(D111="","ZZZ9",IF(AND(#REF!&gt;0,#REF!&lt;5),D111&amp;#REF!,D111&amp;"9"))</f>
        <v>ZZZ9</v>
      </c>
      <c r="L111" s="247">
        <f t="shared" si="3"/>
        <v>999</v>
      </c>
      <c r="M111" s="281">
        <f t="shared" si="4"/>
        <v>999</v>
      </c>
      <c r="N111" s="275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8">
        <v>106</v>
      </c>
      <c r="B112" s="95"/>
      <c r="C112" s="95"/>
      <c r="D112" s="96"/>
      <c r="E112" s="261"/>
      <c r="F112" s="97"/>
      <c r="G112" s="97"/>
      <c r="H112" s="385"/>
      <c r="I112" s="282"/>
      <c r="J112" s="245" t="e">
        <f>IF(AND(Q112="",#REF!&gt;0,#REF!&lt;5),K112,)</f>
        <v>#REF!</v>
      </c>
      <c r="K112" s="243" t="str">
        <f>IF(D112="","ZZZ9",IF(AND(#REF!&gt;0,#REF!&lt;5),D112&amp;#REF!,D112&amp;"9"))</f>
        <v>ZZZ9</v>
      </c>
      <c r="L112" s="247">
        <f t="shared" si="3"/>
        <v>999</v>
      </c>
      <c r="M112" s="281">
        <f t="shared" si="4"/>
        <v>999</v>
      </c>
      <c r="N112" s="275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8">
        <v>107</v>
      </c>
      <c r="B113" s="95"/>
      <c r="C113" s="95"/>
      <c r="D113" s="96"/>
      <c r="E113" s="261"/>
      <c r="F113" s="97"/>
      <c r="G113" s="97"/>
      <c r="H113" s="385"/>
      <c r="I113" s="282"/>
      <c r="J113" s="245" t="e">
        <f>IF(AND(Q113="",#REF!&gt;0,#REF!&lt;5),K113,)</f>
        <v>#REF!</v>
      </c>
      <c r="K113" s="243" t="str">
        <f>IF(D113="","ZZZ9",IF(AND(#REF!&gt;0,#REF!&lt;5),D113&amp;#REF!,D113&amp;"9"))</f>
        <v>ZZZ9</v>
      </c>
      <c r="L113" s="247">
        <f t="shared" si="3"/>
        <v>999</v>
      </c>
      <c r="M113" s="281">
        <f t="shared" si="4"/>
        <v>999</v>
      </c>
      <c r="N113" s="275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8">
        <v>108</v>
      </c>
      <c r="B114" s="95"/>
      <c r="C114" s="95"/>
      <c r="D114" s="96"/>
      <c r="E114" s="261"/>
      <c r="F114" s="97"/>
      <c r="G114" s="97"/>
      <c r="H114" s="385"/>
      <c r="I114" s="282"/>
      <c r="J114" s="245" t="e">
        <f>IF(AND(Q114="",#REF!&gt;0,#REF!&lt;5),K114,)</f>
        <v>#REF!</v>
      </c>
      <c r="K114" s="243" t="str">
        <f>IF(D114="","ZZZ9",IF(AND(#REF!&gt;0,#REF!&lt;5),D114&amp;#REF!,D114&amp;"9"))</f>
        <v>ZZZ9</v>
      </c>
      <c r="L114" s="247">
        <f t="shared" si="3"/>
        <v>999</v>
      </c>
      <c r="M114" s="281">
        <f t="shared" si="4"/>
        <v>999</v>
      </c>
      <c r="N114" s="275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8">
        <v>109</v>
      </c>
      <c r="B115" s="95"/>
      <c r="C115" s="95"/>
      <c r="D115" s="96"/>
      <c r="E115" s="261"/>
      <c r="F115" s="97"/>
      <c r="G115" s="97"/>
      <c r="H115" s="385"/>
      <c r="I115" s="282"/>
      <c r="J115" s="245" t="e">
        <f>IF(AND(Q115="",#REF!&gt;0,#REF!&lt;5),K115,)</f>
        <v>#REF!</v>
      </c>
      <c r="K115" s="243" t="str">
        <f>IF(D115="","ZZZ9",IF(AND(#REF!&gt;0,#REF!&lt;5),D115&amp;#REF!,D115&amp;"9"))</f>
        <v>ZZZ9</v>
      </c>
      <c r="L115" s="247">
        <f t="shared" si="3"/>
        <v>999</v>
      </c>
      <c r="M115" s="281">
        <f t="shared" si="4"/>
        <v>999</v>
      </c>
      <c r="N115" s="275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8">
        <v>110</v>
      </c>
      <c r="B116" s="95"/>
      <c r="C116" s="95"/>
      <c r="D116" s="96"/>
      <c r="E116" s="261"/>
      <c r="F116" s="97"/>
      <c r="G116" s="97"/>
      <c r="H116" s="385"/>
      <c r="I116" s="282"/>
      <c r="J116" s="245" t="e">
        <f>IF(AND(Q116="",#REF!&gt;0,#REF!&lt;5),K116,)</f>
        <v>#REF!</v>
      </c>
      <c r="K116" s="243" t="str">
        <f>IF(D116="","ZZZ9",IF(AND(#REF!&gt;0,#REF!&lt;5),D116&amp;#REF!,D116&amp;"9"))</f>
        <v>ZZZ9</v>
      </c>
      <c r="L116" s="247">
        <f t="shared" si="3"/>
        <v>999</v>
      </c>
      <c r="M116" s="281">
        <f t="shared" si="4"/>
        <v>999</v>
      </c>
      <c r="N116" s="275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8">
        <v>111</v>
      </c>
      <c r="B117" s="95"/>
      <c r="C117" s="95"/>
      <c r="D117" s="96"/>
      <c r="E117" s="261"/>
      <c r="F117" s="97"/>
      <c r="G117" s="97"/>
      <c r="H117" s="385"/>
      <c r="I117" s="282"/>
      <c r="J117" s="245" t="e">
        <f>IF(AND(Q117="",#REF!&gt;0,#REF!&lt;5),K117,)</f>
        <v>#REF!</v>
      </c>
      <c r="K117" s="243" t="str">
        <f>IF(D117="","ZZZ9",IF(AND(#REF!&gt;0,#REF!&lt;5),D117&amp;#REF!,D117&amp;"9"))</f>
        <v>ZZZ9</v>
      </c>
      <c r="L117" s="247">
        <f t="shared" si="3"/>
        <v>999</v>
      </c>
      <c r="M117" s="281">
        <f t="shared" si="4"/>
        <v>999</v>
      </c>
      <c r="N117" s="275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8">
        <v>112</v>
      </c>
      <c r="B118" s="95"/>
      <c r="C118" s="95"/>
      <c r="D118" s="96"/>
      <c r="E118" s="261"/>
      <c r="F118" s="97"/>
      <c r="G118" s="97"/>
      <c r="H118" s="385"/>
      <c r="I118" s="282"/>
      <c r="J118" s="245" t="e">
        <f>IF(AND(Q118="",#REF!&gt;0,#REF!&lt;5),K118,)</f>
        <v>#REF!</v>
      </c>
      <c r="K118" s="243" t="str">
        <f>IF(D118="","ZZZ9",IF(AND(#REF!&gt;0,#REF!&lt;5),D118&amp;#REF!,D118&amp;"9"))</f>
        <v>ZZZ9</v>
      </c>
      <c r="L118" s="247">
        <f t="shared" si="3"/>
        <v>999</v>
      </c>
      <c r="M118" s="281">
        <f t="shared" si="4"/>
        <v>999</v>
      </c>
      <c r="N118" s="275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8">
        <v>113</v>
      </c>
      <c r="B119" s="95"/>
      <c r="C119" s="95"/>
      <c r="D119" s="96"/>
      <c r="E119" s="261"/>
      <c r="F119" s="97"/>
      <c r="G119" s="97"/>
      <c r="H119" s="385"/>
      <c r="I119" s="282"/>
      <c r="J119" s="245" t="e">
        <f>IF(AND(Q119="",#REF!&gt;0,#REF!&lt;5),K119,)</f>
        <v>#REF!</v>
      </c>
      <c r="K119" s="243" t="str">
        <f>IF(D119="","ZZZ9",IF(AND(#REF!&gt;0,#REF!&lt;5),D119&amp;#REF!,D119&amp;"9"))</f>
        <v>ZZZ9</v>
      </c>
      <c r="L119" s="247">
        <f t="shared" si="3"/>
        <v>999</v>
      </c>
      <c r="M119" s="281">
        <f t="shared" si="4"/>
        <v>999</v>
      </c>
      <c r="N119" s="275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8">
        <v>114</v>
      </c>
      <c r="B120" s="95"/>
      <c r="C120" s="95"/>
      <c r="D120" s="96"/>
      <c r="E120" s="261"/>
      <c r="F120" s="97"/>
      <c r="G120" s="97"/>
      <c r="H120" s="385"/>
      <c r="I120" s="282"/>
      <c r="J120" s="245" t="e">
        <f>IF(AND(Q120="",#REF!&gt;0,#REF!&lt;5),K120,)</f>
        <v>#REF!</v>
      </c>
      <c r="K120" s="243" t="str">
        <f>IF(D120="","ZZZ9",IF(AND(#REF!&gt;0,#REF!&lt;5),D120&amp;#REF!,D120&amp;"9"))</f>
        <v>ZZZ9</v>
      </c>
      <c r="L120" s="247">
        <f t="shared" si="3"/>
        <v>999</v>
      </c>
      <c r="M120" s="281">
        <f t="shared" si="4"/>
        <v>999</v>
      </c>
      <c r="N120" s="275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8">
        <v>115</v>
      </c>
      <c r="B121" s="95"/>
      <c r="C121" s="95"/>
      <c r="D121" s="96"/>
      <c r="E121" s="261"/>
      <c r="F121" s="97"/>
      <c r="G121" s="97"/>
      <c r="H121" s="385"/>
      <c r="I121" s="282"/>
      <c r="J121" s="245" t="e">
        <f>IF(AND(Q121="",#REF!&gt;0,#REF!&lt;5),K121,)</f>
        <v>#REF!</v>
      </c>
      <c r="K121" s="243" t="str">
        <f>IF(D121="","ZZZ9",IF(AND(#REF!&gt;0,#REF!&lt;5),D121&amp;#REF!,D121&amp;"9"))</f>
        <v>ZZZ9</v>
      </c>
      <c r="L121" s="247">
        <f t="shared" si="3"/>
        <v>999</v>
      </c>
      <c r="M121" s="281">
        <f t="shared" si="4"/>
        <v>999</v>
      </c>
      <c r="N121" s="275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8">
        <v>116</v>
      </c>
      <c r="B122" s="95"/>
      <c r="C122" s="95"/>
      <c r="D122" s="96"/>
      <c r="E122" s="261"/>
      <c r="F122" s="97"/>
      <c r="G122" s="97"/>
      <c r="H122" s="385"/>
      <c r="I122" s="282"/>
      <c r="J122" s="245" t="e">
        <f>IF(AND(Q122="",#REF!&gt;0,#REF!&lt;5),K122,)</f>
        <v>#REF!</v>
      </c>
      <c r="K122" s="243" t="str">
        <f>IF(D122="","ZZZ9",IF(AND(#REF!&gt;0,#REF!&lt;5),D122&amp;#REF!,D122&amp;"9"))</f>
        <v>ZZZ9</v>
      </c>
      <c r="L122" s="247">
        <f t="shared" si="3"/>
        <v>999</v>
      </c>
      <c r="M122" s="281">
        <f t="shared" si="4"/>
        <v>999</v>
      </c>
      <c r="N122" s="275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8">
        <v>117</v>
      </c>
      <c r="B123" s="95"/>
      <c r="C123" s="95"/>
      <c r="D123" s="96"/>
      <c r="E123" s="261"/>
      <c r="F123" s="97"/>
      <c r="G123" s="97"/>
      <c r="H123" s="385"/>
      <c r="I123" s="282"/>
      <c r="J123" s="245" t="e">
        <f>IF(AND(Q123="",#REF!&gt;0,#REF!&lt;5),K123,)</f>
        <v>#REF!</v>
      </c>
      <c r="K123" s="243" t="str">
        <f>IF(D123="","ZZZ9",IF(AND(#REF!&gt;0,#REF!&lt;5),D123&amp;#REF!,D123&amp;"9"))</f>
        <v>ZZZ9</v>
      </c>
      <c r="L123" s="247">
        <f t="shared" si="3"/>
        <v>999</v>
      </c>
      <c r="M123" s="281">
        <f t="shared" si="4"/>
        <v>999</v>
      </c>
      <c r="N123" s="275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8">
        <v>118</v>
      </c>
      <c r="B124" s="95"/>
      <c r="C124" s="95"/>
      <c r="D124" s="96"/>
      <c r="E124" s="261"/>
      <c r="F124" s="97"/>
      <c r="G124" s="97"/>
      <c r="H124" s="385"/>
      <c r="I124" s="282"/>
      <c r="J124" s="245" t="e">
        <f>IF(AND(Q124="",#REF!&gt;0,#REF!&lt;5),K124,)</f>
        <v>#REF!</v>
      </c>
      <c r="K124" s="243" t="str">
        <f>IF(D124="","ZZZ9",IF(AND(#REF!&gt;0,#REF!&lt;5),D124&amp;#REF!,D124&amp;"9"))</f>
        <v>ZZZ9</v>
      </c>
      <c r="L124" s="247">
        <f t="shared" si="3"/>
        <v>999</v>
      </c>
      <c r="M124" s="281">
        <f t="shared" si="4"/>
        <v>999</v>
      </c>
      <c r="N124" s="275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8">
        <v>119</v>
      </c>
      <c r="B125" s="95"/>
      <c r="C125" s="95"/>
      <c r="D125" s="96"/>
      <c r="E125" s="261"/>
      <c r="F125" s="97"/>
      <c r="G125" s="97"/>
      <c r="H125" s="385"/>
      <c r="I125" s="282"/>
      <c r="J125" s="245" t="e">
        <f>IF(AND(Q125="",#REF!&gt;0,#REF!&lt;5),K125,)</f>
        <v>#REF!</v>
      </c>
      <c r="K125" s="243" t="str">
        <f>IF(D125="","ZZZ9",IF(AND(#REF!&gt;0,#REF!&lt;5),D125&amp;#REF!,D125&amp;"9"))</f>
        <v>ZZZ9</v>
      </c>
      <c r="L125" s="247">
        <f t="shared" si="3"/>
        <v>999</v>
      </c>
      <c r="M125" s="281">
        <f t="shared" si="4"/>
        <v>999</v>
      </c>
      <c r="N125" s="275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8">
        <v>120</v>
      </c>
      <c r="B126" s="95"/>
      <c r="C126" s="95"/>
      <c r="D126" s="96"/>
      <c r="E126" s="261"/>
      <c r="F126" s="97"/>
      <c r="G126" s="97"/>
      <c r="H126" s="385"/>
      <c r="I126" s="282"/>
      <c r="J126" s="245" t="e">
        <f>IF(AND(Q126="",#REF!&gt;0,#REF!&lt;5),K126,)</f>
        <v>#REF!</v>
      </c>
      <c r="K126" s="243" t="str">
        <f>IF(D126="","ZZZ9",IF(AND(#REF!&gt;0,#REF!&lt;5),D126&amp;#REF!,D126&amp;"9"))</f>
        <v>ZZZ9</v>
      </c>
      <c r="L126" s="247">
        <f t="shared" si="3"/>
        <v>999</v>
      </c>
      <c r="M126" s="281">
        <f t="shared" si="4"/>
        <v>999</v>
      </c>
      <c r="N126" s="275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8">
        <v>121</v>
      </c>
      <c r="B127" s="95"/>
      <c r="C127" s="95"/>
      <c r="D127" s="96"/>
      <c r="E127" s="261"/>
      <c r="F127" s="97"/>
      <c r="G127" s="97"/>
      <c r="H127" s="385"/>
      <c r="I127" s="282"/>
      <c r="J127" s="245" t="e">
        <f>IF(AND(Q127="",#REF!&gt;0,#REF!&lt;5),K127,)</f>
        <v>#REF!</v>
      </c>
      <c r="K127" s="243" t="str">
        <f>IF(D127="","ZZZ9",IF(AND(#REF!&gt;0,#REF!&lt;5),D127&amp;#REF!,D127&amp;"9"))</f>
        <v>ZZZ9</v>
      </c>
      <c r="L127" s="247">
        <f t="shared" si="3"/>
        <v>999</v>
      </c>
      <c r="M127" s="281">
        <f t="shared" si="4"/>
        <v>999</v>
      </c>
      <c r="N127" s="275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8">
        <v>122</v>
      </c>
      <c r="B128" s="95"/>
      <c r="C128" s="95"/>
      <c r="D128" s="96"/>
      <c r="E128" s="261"/>
      <c r="F128" s="97"/>
      <c r="G128" s="97"/>
      <c r="H128" s="385"/>
      <c r="I128" s="282"/>
      <c r="J128" s="245" t="e">
        <f>IF(AND(Q128="",#REF!&gt;0,#REF!&lt;5),K128,)</f>
        <v>#REF!</v>
      </c>
      <c r="K128" s="243" t="str">
        <f>IF(D128="","ZZZ9",IF(AND(#REF!&gt;0,#REF!&lt;5),D128&amp;#REF!,D128&amp;"9"))</f>
        <v>ZZZ9</v>
      </c>
      <c r="L128" s="247">
        <f t="shared" si="3"/>
        <v>999</v>
      </c>
      <c r="M128" s="281">
        <f t="shared" si="4"/>
        <v>999</v>
      </c>
      <c r="N128" s="275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8">
        <v>123</v>
      </c>
      <c r="B129" s="95"/>
      <c r="C129" s="95"/>
      <c r="D129" s="96"/>
      <c r="E129" s="261"/>
      <c r="F129" s="97"/>
      <c r="G129" s="97"/>
      <c r="H129" s="385"/>
      <c r="I129" s="282"/>
      <c r="J129" s="245" t="e">
        <f>IF(AND(Q129="",#REF!&gt;0,#REF!&lt;5),K129,)</f>
        <v>#REF!</v>
      </c>
      <c r="K129" s="243" t="str">
        <f>IF(D129="","ZZZ9",IF(AND(#REF!&gt;0,#REF!&lt;5),D129&amp;#REF!,D129&amp;"9"))</f>
        <v>ZZZ9</v>
      </c>
      <c r="L129" s="247">
        <f t="shared" si="3"/>
        <v>999</v>
      </c>
      <c r="M129" s="281">
        <f t="shared" si="4"/>
        <v>999</v>
      </c>
      <c r="N129" s="275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8">
        <v>124</v>
      </c>
      <c r="B130" s="95"/>
      <c r="C130" s="95"/>
      <c r="D130" s="96"/>
      <c r="E130" s="261"/>
      <c r="F130" s="97"/>
      <c r="G130" s="97"/>
      <c r="H130" s="385"/>
      <c r="I130" s="282"/>
      <c r="J130" s="245" t="e">
        <f>IF(AND(Q130="",#REF!&gt;0,#REF!&lt;5),K130,)</f>
        <v>#REF!</v>
      </c>
      <c r="K130" s="243" t="str">
        <f>IF(D130="","ZZZ9",IF(AND(#REF!&gt;0,#REF!&lt;5),D130&amp;#REF!,D130&amp;"9"))</f>
        <v>ZZZ9</v>
      </c>
      <c r="L130" s="247">
        <f t="shared" si="3"/>
        <v>999</v>
      </c>
      <c r="M130" s="281">
        <f t="shared" si="4"/>
        <v>999</v>
      </c>
      <c r="N130" s="275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8">
        <v>125</v>
      </c>
      <c r="B131" s="95"/>
      <c r="C131" s="95"/>
      <c r="D131" s="96"/>
      <c r="E131" s="261"/>
      <c r="F131" s="97"/>
      <c r="G131" s="97"/>
      <c r="H131" s="385"/>
      <c r="I131" s="282"/>
      <c r="J131" s="245" t="e">
        <f>IF(AND(Q131="",#REF!&gt;0,#REF!&lt;5),K131,)</f>
        <v>#REF!</v>
      </c>
      <c r="K131" s="243" t="str">
        <f>IF(D131="","ZZZ9",IF(AND(#REF!&gt;0,#REF!&lt;5),D131&amp;#REF!,D131&amp;"9"))</f>
        <v>ZZZ9</v>
      </c>
      <c r="L131" s="247">
        <f t="shared" si="3"/>
        <v>999</v>
      </c>
      <c r="M131" s="281">
        <f t="shared" si="4"/>
        <v>999</v>
      </c>
      <c r="N131" s="275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8">
        <v>126</v>
      </c>
      <c r="B132" s="95"/>
      <c r="C132" s="95"/>
      <c r="D132" s="96"/>
      <c r="E132" s="261"/>
      <c r="F132" s="97"/>
      <c r="G132" s="97"/>
      <c r="H132" s="385"/>
      <c r="I132" s="282"/>
      <c r="J132" s="245" t="e">
        <f>IF(AND(Q132="",#REF!&gt;0,#REF!&lt;5),K132,)</f>
        <v>#REF!</v>
      </c>
      <c r="K132" s="243" t="str">
        <f>IF(D132="","ZZZ9",IF(AND(#REF!&gt;0,#REF!&lt;5),D132&amp;#REF!,D132&amp;"9"))</f>
        <v>ZZZ9</v>
      </c>
      <c r="L132" s="247">
        <f t="shared" si="3"/>
        <v>999</v>
      </c>
      <c r="M132" s="281">
        <f t="shared" si="4"/>
        <v>999</v>
      </c>
      <c r="N132" s="275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8">
        <v>127</v>
      </c>
      <c r="B133" s="95"/>
      <c r="C133" s="95"/>
      <c r="D133" s="96"/>
      <c r="E133" s="261"/>
      <c r="F133" s="97"/>
      <c r="G133" s="97"/>
      <c r="H133" s="385"/>
      <c r="I133" s="282"/>
      <c r="J133" s="245" t="e">
        <f>IF(AND(Q133="",#REF!&gt;0,#REF!&lt;5),K133,)</f>
        <v>#REF!</v>
      </c>
      <c r="K133" s="243" t="str">
        <f>IF(D133="","ZZZ9",IF(AND(#REF!&gt;0,#REF!&lt;5),D133&amp;#REF!,D133&amp;"9"))</f>
        <v>ZZZ9</v>
      </c>
      <c r="L133" s="247">
        <f t="shared" si="3"/>
        <v>999</v>
      </c>
      <c r="M133" s="281">
        <f t="shared" si="4"/>
        <v>999</v>
      </c>
      <c r="N133" s="275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8">
        <v>128</v>
      </c>
      <c r="B134" s="95"/>
      <c r="C134" s="95"/>
      <c r="D134" s="96"/>
      <c r="E134" s="261"/>
      <c r="F134" s="97"/>
      <c r="G134" s="97"/>
      <c r="H134" s="385"/>
      <c r="I134" s="282"/>
      <c r="J134" s="245" t="e">
        <f>IF(AND(Q134="",#REF!&gt;0,#REF!&lt;5),K134,)</f>
        <v>#REF!</v>
      </c>
      <c r="K134" s="243" t="str">
        <f>IF(D134="","ZZZ9",IF(AND(#REF!&gt;0,#REF!&lt;5),D134&amp;#REF!,D134&amp;"9"))</f>
        <v>ZZZ9</v>
      </c>
      <c r="L134" s="247">
        <f t="shared" si="3"/>
        <v>999</v>
      </c>
      <c r="M134" s="281">
        <f t="shared" si="4"/>
        <v>999</v>
      </c>
      <c r="N134" s="275"/>
      <c r="O134" s="282"/>
      <c r="P134" s="283">
        <f t="shared" si="5"/>
        <v>999</v>
      </c>
      <c r="Q134" s="282"/>
    </row>
    <row r="135" spans="1:17" x14ac:dyDescent="0.25">
      <c r="A135" s="248">
        <v>129</v>
      </c>
      <c r="B135" s="95"/>
      <c r="C135" s="95"/>
      <c r="D135" s="96"/>
      <c r="E135" s="261"/>
      <c r="F135" s="97"/>
      <c r="G135" s="97"/>
      <c r="H135" s="385"/>
      <c r="I135" s="282"/>
      <c r="J135" s="245" t="e">
        <f>IF(AND(Q135="",#REF!&gt;0,#REF!&lt;5),K135,)</f>
        <v>#REF!</v>
      </c>
      <c r="K135" s="243" t="str">
        <f>IF(D135="","ZZZ9",IF(AND(#REF!&gt;0,#REF!&lt;5),D135&amp;#REF!,D135&amp;"9"))</f>
        <v>ZZZ9</v>
      </c>
      <c r="L135" s="247">
        <f t="shared" si="3"/>
        <v>999</v>
      </c>
      <c r="M135" s="281">
        <f t="shared" si="4"/>
        <v>999</v>
      </c>
      <c r="N135" s="275"/>
      <c r="O135" s="97"/>
      <c r="P135" s="114">
        <f t="shared" si="5"/>
        <v>999</v>
      </c>
      <c r="Q135" s="97"/>
    </row>
    <row r="136" spans="1:17" x14ac:dyDescent="0.25">
      <c r="A136" s="248">
        <v>130</v>
      </c>
      <c r="B136" s="95"/>
      <c r="C136" s="95"/>
      <c r="D136" s="96"/>
      <c r="E136" s="261"/>
      <c r="F136" s="97"/>
      <c r="G136" s="97"/>
      <c r="H136" s="385"/>
      <c r="I136" s="282"/>
      <c r="J136" s="245" t="e">
        <f>IF(AND(Q136="",#REF!&gt;0,#REF!&lt;5),K136,)</f>
        <v>#REF!</v>
      </c>
      <c r="K136" s="243" t="str">
        <f>IF(D136="","ZZZ9",IF(AND(#REF!&gt;0,#REF!&lt;5),D136&amp;#REF!,D136&amp;"9"))</f>
        <v>ZZZ9</v>
      </c>
      <c r="L136" s="247">
        <f t="shared" si="3"/>
        <v>999</v>
      </c>
      <c r="M136" s="281">
        <f t="shared" si="4"/>
        <v>999</v>
      </c>
      <c r="N136" s="275"/>
      <c r="O136" s="97"/>
      <c r="P136" s="114">
        <f t="shared" si="5"/>
        <v>999</v>
      </c>
      <c r="Q136" s="97"/>
    </row>
    <row r="137" spans="1:17" x14ac:dyDescent="0.25">
      <c r="A137" s="248">
        <v>131</v>
      </c>
      <c r="B137" s="95"/>
      <c r="C137" s="95"/>
      <c r="D137" s="96"/>
      <c r="E137" s="261"/>
      <c r="F137" s="97"/>
      <c r="G137" s="97"/>
      <c r="H137" s="385"/>
      <c r="I137" s="282"/>
      <c r="J137" s="245" t="e">
        <f>IF(AND(Q137="",#REF!&gt;0,#REF!&lt;5),K137,)</f>
        <v>#REF!</v>
      </c>
      <c r="K137" s="243" t="str">
        <f>IF(D137="","ZZZ9",IF(AND(#REF!&gt;0,#REF!&lt;5),D137&amp;#REF!,D137&amp;"9"))</f>
        <v>ZZZ9</v>
      </c>
      <c r="L137" s="247">
        <f t="shared" si="3"/>
        <v>999</v>
      </c>
      <c r="M137" s="281">
        <f t="shared" si="4"/>
        <v>999</v>
      </c>
      <c r="N137" s="275"/>
      <c r="O137" s="97"/>
      <c r="P137" s="114">
        <f t="shared" si="5"/>
        <v>999</v>
      </c>
      <c r="Q137" s="97"/>
    </row>
    <row r="138" spans="1:17" x14ac:dyDescent="0.25">
      <c r="A138" s="248">
        <v>132</v>
      </c>
      <c r="B138" s="95"/>
      <c r="C138" s="95"/>
      <c r="D138" s="96"/>
      <c r="E138" s="261"/>
      <c r="F138" s="97"/>
      <c r="G138" s="97"/>
      <c r="H138" s="385"/>
      <c r="I138" s="282"/>
      <c r="J138" s="245" t="e">
        <f>IF(AND(Q138="",#REF!&gt;0,#REF!&lt;5),K138,)</f>
        <v>#REF!</v>
      </c>
      <c r="K138" s="243" t="str">
        <f>IF(D138="","ZZZ9",IF(AND(#REF!&gt;0,#REF!&lt;5),D138&amp;#REF!,D138&amp;"9"))</f>
        <v>ZZZ9</v>
      </c>
      <c r="L138" s="247">
        <f t="shared" si="3"/>
        <v>999</v>
      </c>
      <c r="M138" s="281">
        <f t="shared" si="4"/>
        <v>999</v>
      </c>
      <c r="N138" s="275"/>
      <c r="O138" s="97"/>
      <c r="P138" s="114">
        <f t="shared" si="5"/>
        <v>999</v>
      </c>
      <c r="Q138" s="97"/>
    </row>
    <row r="139" spans="1:17" x14ac:dyDescent="0.25">
      <c r="A139" s="248">
        <v>133</v>
      </c>
      <c r="B139" s="95"/>
      <c r="C139" s="95"/>
      <c r="D139" s="96"/>
      <c r="E139" s="261"/>
      <c r="F139" s="97"/>
      <c r="G139" s="97"/>
      <c r="H139" s="385"/>
      <c r="I139" s="282"/>
      <c r="J139" s="245" t="e">
        <f>IF(AND(Q139="",#REF!&gt;0,#REF!&lt;5),K139,)</f>
        <v>#REF!</v>
      </c>
      <c r="K139" s="243" t="str">
        <f>IF(D139="","ZZZ9",IF(AND(#REF!&gt;0,#REF!&lt;5),D139&amp;#REF!,D139&amp;"9"))</f>
        <v>ZZZ9</v>
      </c>
      <c r="L139" s="247">
        <f t="shared" si="3"/>
        <v>999</v>
      </c>
      <c r="M139" s="281">
        <f t="shared" si="4"/>
        <v>999</v>
      </c>
      <c r="N139" s="275"/>
      <c r="O139" s="97"/>
      <c r="P139" s="114">
        <f t="shared" si="5"/>
        <v>999</v>
      </c>
      <c r="Q139" s="97"/>
    </row>
    <row r="140" spans="1:17" x14ac:dyDescent="0.25">
      <c r="A140" s="248">
        <v>134</v>
      </c>
      <c r="B140" s="95"/>
      <c r="C140" s="95"/>
      <c r="D140" s="96"/>
      <c r="E140" s="261"/>
      <c r="F140" s="97"/>
      <c r="G140" s="97"/>
      <c r="H140" s="385"/>
      <c r="I140" s="282"/>
      <c r="J140" s="245" t="e">
        <f>IF(AND(Q140="",#REF!&gt;0,#REF!&lt;5),K140,)</f>
        <v>#REF!</v>
      </c>
      <c r="K140" s="243" t="str">
        <f>IF(D140="","ZZZ9",IF(AND(#REF!&gt;0,#REF!&lt;5),D140&amp;#REF!,D140&amp;"9"))</f>
        <v>ZZZ9</v>
      </c>
      <c r="L140" s="247">
        <f t="shared" si="3"/>
        <v>999</v>
      </c>
      <c r="M140" s="281">
        <f t="shared" si="4"/>
        <v>999</v>
      </c>
      <c r="N140" s="275"/>
      <c r="O140" s="97"/>
      <c r="P140" s="114">
        <f t="shared" si="5"/>
        <v>999</v>
      </c>
      <c r="Q140" s="97"/>
    </row>
    <row r="141" spans="1:17" x14ac:dyDescent="0.25">
      <c r="A141" s="248">
        <v>135</v>
      </c>
      <c r="B141" s="95"/>
      <c r="C141" s="95"/>
      <c r="D141" s="96"/>
      <c r="E141" s="261"/>
      <c r="F141" s="97"/>
      <c r="G141" s="97"/>
      <c r="H141" s="385"/>
      <c r="I141" s="282"/>
      <c r="J141" s="245" t="e">
        <f>IF(AND(Q141="",#REF!&gt;0,#REF!&lt;5),K141,)</f>
        <v>#REF!</v>
      </c>
      <c r="K141" s="243" t="str">
        <f>IF(D141="","ZZZ9",IF(AND(#REF!&gt;0,#REF!&lt;5),D141&amp;#REF!,D141&amp;"9"))</f>
        <v>ZZZ9</v>
      </c>
      <c r="L141" s="247">
        <f t="shared" si="3"/>
        <v>999</v>
      </c>
      <c r="M141" s="281">
        <f t="shared" si="4"/>
        <v>999</v>
      </c>
      <c r="N141" s="275"/>
      <c r="O141" s="282"/>
      <c r="P141" s="283">
        <f t="shared" si="5"/>
        <v>999</v>
      </c>
      <c r="Q141" s="282"/>
    </row>
    <row r="142" spans="1:17" x14ac:dyDescent="0.25">
      <c r="A142" s="248">
        <v>136</v>
      </c>
      <c r="B142" s="95"/>
      <c r="C142" s="95"/>
      <c r="D142" s="96"/>
      <c r="E142" s="261"/>
      <c r="F142" s="97"/>
      <c r="G142" s="97"/>
      <c r="H142" s="385"/>
      <c r="I142" s="282"/>
      <c r="J142" s="245" t="e">
        <f>IF(AND(Q142="",#REF!&gt;0,#REF!&lt;5),K142,)</f>
        <v>#REF!</v>
      </c>
      <c r="K142" s="243" t="str">
        <f>IF(D142="","ZZZ9",IF(AND(#REF!&gt;0,#REF!&lt;5),D142&amp;#REF!,D142&amp;"9"))</f>
        <v>ZZZ9</v>
      </c>
      <c r="L142" s="247">
        <f t="shared" si="3"/>
        <v>999</v>
      </c>
      <c r="M142" s="281">
        <f t="shared" si="4"/>
        <v>999</v>
      </c>
      <c r="N142" s="275"/>
      <c r="O142" s="97"/>
      <c r="P142" s="114">
        <f t="shared" si="5"/>
        <v>999</v>
      </c>
      <c r="Q142" s="97"/>
    </row>
    <row r="143" spans="1:17" x14ac:dyDescent="0.25">
      <c r="A143" s="248">
        <v>137</v>
      </c>
      <c r="B143" s="95"/>
      <c r="C143" s="95"/>
      <c r="D143" s="96"/>
      <c r="E143" s="261"/>
      <c r="F143" s="97"/>
      <c r="G143" s="97"/>
      <c r="H143" s="385"/>
      <c r="I143" s="282"/>
      <c r="J143" s="245" t="e">
        <f>IF(AND(Q143="",#REF!&gt;0,#REF!&lt;5),K143,)</f>
        <v>#REF!</v>
      </c>
      <c r="K143" s="243" t="str">
        <f>IF(D143="","ZZZ9",IF(AND(#REF!&gt;0,#REF!&lt;5),D143&amp;#REF!,D143&amp;"9"))</f>
        <v>ZZZ9</v>
      </c>
      <c r="L143" s="247">
        <f t="shared" si="3"/>
        <v>999</v>
      </c>
      <c r="M143" s="281">
        <f t="shared" si="4"/>
        <v>999</v>
      </c>
      <c r="N143" s="275"/>
      <c r="O143" s="97"/>
      <c r="P143" s="114">
        <f t="shared" si="5"/>
        <v>999</v>
      </c>
      <c r="Q143" s="97"/>
    </row>
    <row r="144" spans="1:17" x14ac:dyDescent="0.25">
      <c r="A144" s="248">
        <v>138</v>
      </c>
      <c r="B144" s="95"/>
      <c r="C144" s="95"/>
      <c r="D144" s="96"/>
      <c r="E144" s="261"/>
      <c r="F144" s="97"/>
      <c r="G144" s="97"/>
      <c r="H144" s="385"/>
      <c r="I144" s="282"/>
      <c r="J144" s="245" t="e">
        <f>IF(AND(Q144="",#REF!&gt;0,#REF!&lt;5),K144,)</f>
        <v>#REF!</v>
      </c>
      <c r="K144" s="243" t="str">
        <f>IF(D144="","ZZZ9",IF(AND(#REF!&gt;0,#REF!&lt;5),D144&amp;#REF!,D144&amp;"9"))</f>
        <v>ZZZ9</v>
      </c>
      <c r="L144" s="247">
        <f t="shared" si="3"/>
        <v>999</v>
      </c>
      <c r="M144" s="281">
        <f t="shared" si="4"/>
        <v>999</v>
      </c>
      <c r="N144" s="275"/>
      <c r="O144" s="97"/>
      <c r="P144" s="114">
        <f t="shared" si="5"/>
        <v>999</v>
      </c>
      <c r="Q144" s="97"/>
    </row>
    <row r="145" spans="1:17" x14ac:dyDescent="0.25">
      <c r="A145" s="248">
        <v>139</v>
      </c>
      <c r="B145" s="95"/>
      <c r="C145" s="95"/>
      <c r="D145" s="96"/>
      <c r="E145" s="261"/>
      <c r="F145" s="97"/>
      <c r="G145" s="97"/>
      <c r="H145" s="385"/>
      <c r="I145" s="282"/>
      <c r="J145" s="245" t="e">
        <f>IF(AND(Q145="",#REF!&gt;0,#REF!&lt;5),K145,)</f>
        <v>#REF!</v>
      </c>
      <c r="K145" s="243" t="str">
        <f>IF(D145="","ZZZ9",IF(AND(#REF!&gt;0,#REF!&lt;5),D145&amp;#REF!,D145&amp;"9"))</f>
        <v>ZZZ9</v>
      </c>
      <c r="L145" s="247">
        <f t="shared" si="3"/>
        <v>999</v>
      </c>
      <c r="M145" s="281">
        <f t="shared" si="4"/>
        <v>999</v>
      </c>
      <c r="N145" s="275"/>
      <c r="O145" s="97"/>
      <c r="P145" s="114">
        <f t="shared" si="5"/>
        <v>999</v>
      </c>
      <c r="Q145" s="97"/>
    </row>
    <row r="146" spans="1:17" x14ac:dyDescent="0.25">
      <c r="A146" s="248">
        <v>140</v>
      </c>
      <c r="B146" s="95"/>
      <c r="C146" s="95"/>
      <c r="D146" s="96"/>
      <c r="E146" s="261"/>
      <c r="F146" s="97"/>
      <c r="G146" s="97"/>
      <c r="H146" s="385"/>
      <c r="I146" s="282"/>
      <c r="J146" s="245" t="e">
        <f>IF(AND(Q146="",#REF!&gt;0,#REF!&lt;5),K146,)</f>
        <v>#REF!</v>
      </c>
      <c r="K146" s="243" t="str">
        <f>IF(D146="","ZZZ9",IF(AND(#REF!&gt;0,#REF!&lt;5),D146&amp;#REF!,D146&amp;"9"))</f>
        <v>ZZZ9</v>
      </c>
      <c r="L146" s="247">
        <f t="shared" si="3"/>
        <v>999</v>
      </c>
      <c r="M146" s="281">
        <f t="shared" si="4"/>
        <v>999</v>
      </c>
      <c r="N146" s="275"/>
      <c r="O146" s="97"/>
      <c r="P146" s="114">
        <f t="shared" si="5"/>
        <v>999</v>
      </c>
      <c r="Q146" s="97"/>
    </row>
    <row r="147" spans="1:17" x14ac:dyDescent="0.25">
      <c r="A147" s="248">
        <v>141</v>
      </c>
      <c r="B147" s="95"/>
      <c r="C147" s="95"/>
      <c r="D147" s="96"/>
      <c r="E147" s="261"/>
      <c r="F147" s="97"/>
      <c r="G147" s="97"/>
      <c r="H147" s="385"/>
      <c r="I147" s="282"/>
      <c r="J147" s="245" t="e">
        <f>IF(AND(Q147="",#REF!&gt;0,#REF!&lt;5),K147,)</f>
        <v>#REF!</v>
      </c>
      <c r="K147" s="243" t="str">
        <f>IF(D147="","ZZZ9",IF(AND(#REF!&gt;0,#REF!&lt;5),D147&amp;#REF!,D147&amp;"9"))</f>
        <v>ZZZ9</v>
      </c>
      <c r="L147" s="247">
        <f t="shared" si="3"/>
        <v>999</v>
      </c>
      <c r="M147" s="281">
        <f t="shared" si="4"/>
        <v>999</v>
      </c>
      <c r="N147" s="275"/>
      <c r="O147" s="97"/>
      <c r="P147" s="114">
        <f t="shared" si="5"/>
        <v>999</v>
      </c>
      <c r="Q147" s="97"/>
    </row>
    <row r="148" spans="1:17" x14ac:dyDescent="0.25">
      <c r="A148" s="248">
        <v>142</v>
      </c>
      <c r="B148" s="95"/>
      <c r="C148" s="95"/>
      <c r="D148" s="96"/>
      <c r="E148" s="261"/>
      <c r="F148" s="97"/>
      <c r="G148" s="97"/>
      <c r="H148" s="385"/>
      <c r="I148" s="282"/>
      <c r="J148" s="245" t="e">
        <f>IF(AND(Q148="",#REF!&gt;0,#REF!&lt;5),K148,)</f>
        <v>#REF!</v>
      </c>
      <c r="K148" s="243" t="str">
        <f>IF(D148="","ZZZ9",IF(AND(#REF!&gt;0,#REF!&lt;5),D148&amp;#REF!,D148&amp;"9"))</f>
        <v>ZZZ9</v>
      </c>
      <c r="L148" s="247">
        <f t="shared" si="3"/>
        <v>999</v>
      </c>
      <c r="M148" s="281">
        <f t="shared" si="4"/>
        <v>999</v>
      </c>
      <c r="N148" s="275"/>
      <c r="O148" s="282"/>
      <c r="P148" s="283">
        <f t="shared" si="5"/>
        <v>999</v>
      </c>
      <c r="Q148" s="282"/>
    </row>
    <row r="149" spans="1:17" x14ac:dyDescent="0.25">
      <c r="A149" s="248">
        <v>143</v>
      </c>
      <c r="B149" s="95"/>
      <c r="C149" s="95"/>
      <c r="D149" s="96"/>
      <c r="E149" s="261"/>
      <c r="F149" s="97"/>
      <c r="G149" s="97"/>
      <c r="H149" s="385"/>
      <c r="I149" s="282"/>
      <c r="J149" s="245" t="e">
        <f>IF(AND(Q149="",#REF!&gt;0,#REF!&lt;5),K149,)</f>
        <v>#REF!</v>
      </c>
      <c r="K149" s="243" t="str">
        <f>IF(D149="","ZZZ9",IF(AND(#REF!&gt;0,#REF!&lt;5),D149&amp;#REF!,D149&amp;"9"))</f>
        <v>ZZZ9</v>
      </c>
      <c r="L149" s="247">
        <f t="shared" si="3"/>
        <v>999</v>
      </c>
      <c r="M149" s="281">
        <f t="shared" si="4"/>
        <v>999</v>
      </c>
      <c r="N149" s="275"/>
      <c r="O149" s="97"/>
      <c r="P149" s="114">
        <f t="shared" si="5"/>
        <v>999</v>
      </c>
      <c r="Q149" s="97"/>
    </row>
    <row r="150" spans="1:17" x14ac:dyDescent="0.25">
      <c r="A150" s="248">
        <v>144</v>
      </c>
      <c r="B150" s="95"/>
      <c r="C150" s="95"/>
      <c r="D150" s="96"/>
      <c r="E150" s="261"/>
      <c r="F150" s="97"/>
      <c r="G150" s="97"/>
      <c r="H150" s="385"/>
      <c r="I150" s="282"/>
      <c r="J150" s="245" t="e">
        <f>IF(AND(Q150="",#REF!&gt;0,#REF!&lt;5),K150,)</f>
        <v>#REF!</v>
      </c>
      <c r="K150" s="243" t="str">
        <f>IF(D150="","ZZZ9",IF(AND(#REF!&gt;0,#REF!&lt;5),D150&amp;#REF!,D150&amp;"9"))</f>
        <v>ZZZ9</v>
      </c>
      <c r="L150" s="247">
        <f t="shared" si="3"/>
        <v>999</v>
      </c>
      <c r="M150" s="281">
        <f t="shared" si="4"/>
        <v>999</v>
      </c>
      <c r="N150" s="275"/>
      <c r="O150" s="97"/>
      <c r="P150" s="114">
        <f t="shared" si="5"/>
        <v>999</v>
      </c>
      <c r="Q150" s="97"/>
    </row>
    <row r="151" spans="1:17" x14ac:dyDescent="0.25">
      <c r="A151" s="248">
        <v>145</v>
      </c>
      <c r="B151" s="95"/>
      <c r="C151" s="95"/>
      <c r="D151" s="96"/>
      <c r="E151" s="261"/>
      <c r="F151" s="97"/>
      <c r="G151" s="97"/>
      <c r="H151" s="385"/>
      <c r="I151" s="282"/>
      <c r="J151" s="245" t="e">
        <f>IF(AND(Q151="",#REF!&gt;0,#REF!&lt;5),K151,)</f>
        <v>#REF!</v>
      </c>
      <c r="K151" s="243" t="str">
        <f>IF(D151="","ZZZ9",IF(AND(#REF!&gt;0,#REF!&lt;5),D151&amp;#REF!,D151&amp;"9"))</f>
        <v>ZZZ9</v>
      </c>
      <c r="L151" s="247">
        <f t="shared" si="3"/>
        <v>999</v>
      </c>
      <c r="M151" s="281">
        <f t="shared" si="4"/>
        <v>999</v>
      </c>
      <c r="N151" s="275"/>
      <c r="O151" s="97"/>
      <c r="P151" s="114">
        <f t="shared" si="5"/>
        <v>999</v>
      </c>
      <c r="Q151" s="97"/>
    </row>
    <row r="152" spans="1:17" x14ac:dyDescent="0.25">
      <c r="A152" s="248">
        <v>146</v>
      </c>
      <c r="B152" s="95"/>
      <c r="C152" s="95"/>
      <c r="D152" s="96"/>
      <c r="E152" s="261"/>
      <c r="F152" s="97"/>
      <c r="G152" s="97"/>
      <c r="H152" s="385"/>
      <c r="I152" s="282"/>
      <c r="J152" s="245" t="e">
        <f>IF(AND(Q152="",#REF!&gt;0,#REF!&lt;5),K152,)</f>
        <v>#REF!</v>
      </c>
      <c r="K152" s="243" t="str">
        <f>IF(D152="","ZZZ9",IF(AND(#REF!&gt;0,#REF!&lt;5),D152&amp;#REF!,D152&amp;"9"))</f>
        <v>ZZZ9</v>
      </c>
      <c r="L152" s="247">
        <f t="shared" si="3"/>
        <v>999</v>
      </c>
      <c r="M152" s="281">
        <f t="shared" si="4"/>
        <v>999</v>
      </c>
      <c r="N152" s="275"/>
      <c r="O152" s="97"/>
      <c r="P152" s="114">
        <f t="shared" si="5"/>
        <v>999</v>
      </c>
      <c r="Q152" s="97"/>
    </row>
    <row r="153" spans="1:17" x14ac:dyDescent="0.25">
      <c r="A153" s="248">
        <v>147</v>
      </c>
      <c r="B153" s="95"/>
      <c r="C153" s="95"/>
      <c r="D153" s="96"/>
      <c r="E153" s="261"/>
      <c r="F153" s="97"/>
      <c r="G153" s="97"/>
      <c r="H153" s="385"/>
      <c r="I153" s="282"/>
      <c r="J153" s="245" t="e">
        <f>IF(AND(Q153="",#REF!&gt;0,#REF!&lt;5),K153,)</f>
        <v>#REF!</v>
      </c>
      <c r="K153" s="243" t="str">
        <f>IF(D153="","ZZZ9",IF(AND(#REF!&gt;0,#REF!&lt;5),D153&amp;#REF!,D153&amp;"9"))</f>
        <v>ZZZ9</v>
      </c>
      <c r="L153" s="247">
        <f t="shared" si="3"/>
        <v>999</v>
      </c>
      <c r="M153" s="281">
        <f t="shared" si="4"/>
        <v>999</v>
      </c>
      <c r="N153" s="275"/>
      <c r="O153" s="97"/>
      <c r="P153" s="114">
        <f t="shared" si="5"/>
        <v>999</v>
      </c>
      <c r="Q153" s="97"/>
    </row>
    <row r="154" spans="1:17" x14ac:dyDescent="0.25">
      <c r="A154" s="248">
        <v>148</v>
      </c>
      <c r="B154" s="95"/>
      <c r="C154" s="95"/>
      <c r="D154" s="96"/>
      <c r="E154" s="261"/>
      <c r="F154" s="97"/>
      <c r="G154" s="97"/>
      <c r="H154" s="385"/>
      <c r="I154" s="282"/>
      <c r="J154" s="245" t="e">
        <f>IF(AND(Q154="",#REF!&gt;0,#REF!&lt;5),K154,)</f>
        <v>#REF!</v>
      </c>
      <c r="K154" s="243" t="str">
        <f>IF(D154="","ZZZ9",IF(AND(#REF!&gt;0,#REF!&lt;5),D154&amp;#REF!,D154&amp;"9"))</f>
        <v>ZZZ9</v>
      </c>
      <c r="L154" s="247">
        <f t="shared" si="3"/>
        <v>999</v>
      </c>
      <c r="M154" s="281">
        <f t="shared" si="4"/>
        <v>999</v>
      </c>
      <c r="N154" s="275"/>
      <c r="O154" s="97"/>
      <c r="P154" s="114">
        <f t="shared" si="5"/>
        <v>999</v>
      </c>
      <c r="Q154" s="97"/>
    </row>
    <row r="155" spans="1:17" x14ac:dyDescent="0.25">
      <c r="A155" s="248">
        <v>149</v>
      </c>
      <c r="B155" s="95"/>
      <c r="C155" s="95"/>
      <c r="D155" s="96"/>
      <c r="E155" s="261"/>
      <c r="F155" s="97"/>
      <c r="G155" s="97"/>
      <c r="H155" s="385"/>
      <c r="I155" s="282"/>
      <c r="J155" s="245" t="e">
        <f>IF(AND(Q155="",#REF!&gt;0,#REF!&lt;5),K155,)</f>
        <v>#REF!</v>
      </c>
      <c r="K155" s="243" t="str">
        <f>IF(D155="","ZZZ9",IF(AND(#REF!&gt;0,#REF!&lt;5),D155&amp;#REF!,D155&amp;"9"))</f>
        <v>ZZZ9</v>
      </c>
      <c r="L155" s="247">
        <f t="shared" si="3"/>
        <v>999</v>
      </c>
      <c r="M155" s="281">
        <f t="shared" si="4"/>
        <v>999</v>
      </c>
      <c r="N155" s="275"/>
      <c r="O155" s="97"/>
      <c r="P155" s="114">
        <f t="shared" si="5"/>
        <v>999</v>
      </c>
      <c r="Q155" s="97"/>
    </row>
    <row r="156" spans="1:17" x14ac:dyDescent="0.25">
      <c r="A156" s="248">
        <v>150</v>
      </c>
      <c r="B156" s="95"/>
      <c r="C156" s="95"/>
      <c r="D156" s="96"/>
      <c r="E156" s="261"/>
      <c r="F156" s="97"/>
      <c r="G156" s="97"/>
      <c r="H156" s="385"/>
      <c r="I156" s="282"/>
      <c r="J156" s="245" t="e">
        <f>IF(AND(Q156="",#REF!&gt;0,#REF!&lt;5),K156,)</f>
        <v>#REF!</v>
      </c>
      <c r="K156" s="243" t="str">
        <f>IF(D156="","ZZZ9",IF(AND(#REF!&gt;0,#REF!&lt;5),D156&amp;#REF!,D156&amp;"9"))</f>
        <v>ZZZ9</v>
      </c>
      <c r="L156" s="247">
        <f t="shared" si="3"/>
        <v>999</v>
      </c>
      <c r="M156" s="281">
        <f t="shared" si="4"/>
        <v>999</v>
      </c>
      <c r="N156" s="275"/>
      <c r="O156" s="97"/>
      <c r="P156" s="114">
        <f t="shared" si="5"/>
        <v>999</v>
      </c>
      <c r="Q156" s="97"/>
    </row>
  </sheetData>
  <conditionalFormatting sqref="A7:D156">
    <cfRule type="expression" dxfId="95" priority="14" stopIfTrue="1">
      <formula>$Q7&gt;=1</formula>
    </cfRule>
  </conditionalFormatting>
  <conditionalFormatting sqref="B7:D37">
    <cfRule type="expression" dxfId="94" priority="1" stopIfTrue="1">
      <formula>$Q7&gt;=1</formula>
    </cfRule>
  </conditionalFormatting>
  <conditionalFormatting sqref="E7:E14">
    <cfRule type="expression" dxfId="93" priority="6" stopIfTrue="1">
      <formula>AND(ROUNDDOWN(($A$4-E7)/365.25,0)&lt;=13,G7&lt;&gt;"OK")</formula>
    </cfRule>
    <cfRule type="expression" dxfId="92" priority="7" stopIfTrue="1">
      <formula>AND(ROUNDDOWN(($A$4-E7)/365.25,0)&lt;=14,G7&lt;&gt;"OK")</formula>
    </cfRule>
    <cfRule type="expression" dxfId="91" priority="8" stopIfTrue="1">
      <formula>AND(ROUNDDOWN(($A$4-E7)/365.25,0)&lt;=17,G7&lt;&gt;"OK")</formula>
    </cfRule>
    <cfRule type="expression" dxfId="90" priority="11" stopIfTrue="1">
      <formula>AND(ROUNDDOWN(($A$4-E7)/365.25,0)&lt;=13,G7&lt;&gt;"OK")</formula>
    </cfRule>
    <cfRule type="expression" dxfId="89" priority="12" stopIfTrue="1">
      <formula>AND(ROUNDDOWN(($A$4-E7)/365.25,0)&lt;=14,G7&lt;&gt;"OK")</formula>
    </cfRule>
    <cfRule type="expression" dxfId="88" priority="13" stopIfTrue="1">
      <formula>AND(ROUNDDOWN(($A$4-E7)/365.25,0)&lt;=17,G7&lt;&gt;"OK")</formula>
    </cfRule>
  </conditionalFormatting>
  <conditionalFormatting sqref="E7:E27 E29:E37">
    <cfRule type="expression" dxfId="87" priority="2" stopIfTrue="1">
      <formula>AND(ROUNDDOWN(($A$4-E7)/365.25,0)&lt;=13,G7&lt;&gt;"OK")</formula>
    </cfRule>
    <cfRule type="expression" dxfId="86" priority="3" stopIfTrue="1">
      <formula>AND(ROUNDDOWN(($A$4-E7)/365.25,0)&lt;=14,G7&lt;&gt;"OK")</formula>
    </cfRule>
    <cfRule type="expression" dxfId="85" priority="4" stopIfTrue="1">
      <formula>AND(ROUNDDOWN(($A$4-E7)/365.25,0)&lt;=17,G7&lt;&gt;"OK")</formula>
    </cfRule>
  </conditionalFormatting>
  <conditionalFormatting sqref="E7:E156">
    <cfRule type="expression" dxfId="84" priority="16" stopIfTrue="1">
      <formula>AND(ROUNDDOWN(($A$4-E7)/365.25,0)&lt;=13,G7&lt;&gt;"OK")</formula>
    </cfRule>
    <cfRule type="expression" dxfId="83" priority="17" stopIfTrue="1">
      <formula>AND(ROUNDDOWN(($A$4-E7)/365.25,0)&lt;=14,G7&lt;&gt;"OK")</formula>
    </cfRule>
    <cfRule type="expression" dxfId="82" priority="18" stopIfTrue="1">
      <formula>AND(ROUNDDOWN(($A$4-E7)/365.25,0)&lt;=17,G7&lt;&gt;"OK")</formula>
    </cfRule>
  </conditionalFormatting>
  <conditionalFormatting sqref="J7:J156">
    <cfRule type="cellIs" dxfId="81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162A-461C-48C0-91A5-BB69C6284574}">
  <sheetPr codeName="Sheet144">
    <tabColor indexed="11"/>
    <pageSetUpPr fitToPage="1"/>
  </sheetPr>
  <dimension ref="A1:AK57"/>
  <sheetViews>
    <sheetView showGridLines="0" showZeros="0" workbookViewId="0">
      <selection activeCell="Q1" sqref="Q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Metalcom Vidék Bajnokság</v>
      </c>
      <c r="B1" s="87"/>
      <c r="C1" s="118"/>
      <c r="D1" s="118"/>
      <c r="E1" s="118"/>
      <c r="F1" s="118"/>
      <c r="G1" s="118"/>
      <c r="H1" s="87"/>
      <c r="I1" s="231"/>
      <c r="J1" s="119"/>
      <c r="K1" s="258" t="s">
        <v>52</v>
      </c>
      <c r="L1" s="106"/>
      <c r="M1" s="88"/>
      <c r="N1" s="119"/>
      <c r="O1" s="119" t="s">
        <v>3</v>
      </c>
      <c r="P1" s="119"/>
      <c r="Q1" s="118"/>
      <c r="R1" s="119"/>
      <c r="Y1" s="341"/>
      <c r="Z1" s="341"/>
      <c r="AA1" s="341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</row>
    <row r="2" spans="1:37" s="98" customFormat="1" x14ac:dyDescent="0.25">
      <c r="A2" s="285" t="s">
        <v>51</v>
      </c>
      <c r="B2" s="89"/>
      <c r="C2" s="89"/>
      <c r="D2" s="89"/>
      <c r="E2" s="279" t="str">
        <f>Altalanos!$C$8</f>
        <v>F14 csapat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65"/>
      <c r="Z2" s="364"/>
      <c r="AA2" s="374" t="s">
        <v>64</v>
      </c>
      <c r="AB2" s="375">
        <v>300</v>
      </c>
      <c r="AC2" s="375">
        <v>250</v>
      </c>
      <c r="AD2" s="375">
        <v>200</v>
      </c>
      <c r="AE2" s="375">
        <v>150</v>
      </c>
      <c r="AF2" s="375">
        <v>120</v>
      </c>
      <c r="AG2" s="375">
        <v>90</v>
      </c>
      <c r="AH2" s="375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64" t="str">
        <f>IF(K4="OB","A",IF(K4="IX","W",IF(K4="","",K4)))</f>
        <v/>
      </c>
      <c r="Z3" s="364"/>
      <c r="AA3" s="374" t="s">
        <v>65</v>
      </c>
      <c r="AB3" s="375">
        <v>280</v>
      </c>
      <c r="AC3" s="375">
        <v>230</v>
      </c>
      <c r="AD3" s="375">
        <v>180</v>
      </c>
      <c r="AE3" s="375">
        <v>140</v>
      </c>
      <c r="AF3" s="375">
        <v>80</v>
      </c>
      <c r="AG3" s="375">
        <v>0</v>
      </c>
      <c r="AH3" s="375">
        <v>0</v>
      </c>
      <c r="AI3"/>
      <c r="AJ3"/>
      <c r="AK3"/>
    </row>
    <row r="4" spans="1:37" s="28" customFormat="1" ht="11.25" customHeight="1" thickBot="1" x14ac:dyDescent="0.3">
      <c r="A4" s="419" t="str">
        <f>Altalanos!$A$10</f>
        <v>2024.06.22-07.02.</v>
      </c>
      <c r="B4" s="419"/>
      <c r="C4" s="419"/>
      <c r="D4" s="252"/>
      <c r="E4" s="123"/>
      <c r="F4" s="123"/>
      <c r="G4" s="123" t="str">
        <f>Altalanos!$C$10</f>
        <v>SZENTES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Rákóczi Andrea</v>
      </c>
      <c r="Y4" s="364"/>
      <c r="Z4" s="364"/>
      <c r="AA4" s="374" t="s">
        <v>66</v>
      </c>
      <c r="AB4" s="375">
        <v>250</v>
      </c>
      <c r="AC4" s="375">
        <v>200</v>
      </c>
      <c r="AD4" s="375">
        <v>150</v>
      </c>
      <c r="AE4" s="375">
        <v>120</v>
      </c>
      <c r="AF4" s="375">
        <v>90</v>
      </c>
      <c r="AG4" s="375">
        <v>60</v>
      </c>
      <c r="AH4" s="375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6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64">
        <f>IF(OR(Altalanos!$A$8="F1",Altalanos!$A$8="F2",Altalanos!$A$8="N1",Altalanos!$A$8="N2"),1,2)</f>
        <v>2</v>
      </c>
      <c r="Z5" s="364"/>
      <c r="AA5" s="374" t="s">
        <v>67</v>
      </c>
      <c r="AB5" s="375">
        <v>200</v>
      </c>
      <c r="AC5" s="375">
        <v>150</v>
      </c>
      <c r="AD5" s="375">
        <v>120</v>
      </c>
      <c r="AE5" s="375">
        <v>90</v>
      </c>
      <c r="AF5" s="375">
        <v>60</v>
      </c>
      <c r="AG5" s="375">
        <v>40</v>
      </c>
      <c r="AH5" s="375">
        <v>15</v>
      </c>
      <c r="AI5"/>
      <c r="AJ5"/>
      <c r="AK5"/>
    </row>
    <row r="6" spans="1:37" s="19" customFormat="1" ht="11.1" customHeight="1" thickBot="1" x14ac:dyDescent="0.3">
      <c r="A6" s="132"/>
      <c r="B6" s="368"/>
      <c r="C6" s="368"/>
      <c r="D6" s="368"/>
      <c r="E6" s="368"/>
      <c r="F6" s="367" t="str">
        <f>IF(Y3="","",CONCATENATE(AH1," / ",VLOOKUP(Y3,AB1:AH1,5)," pont"))</f>
        <v/>
      </c>
      <c r="G6" s="369"/>
      <c r="H6" s="5"/>
      <c r="I6" s="369"/>
      <c r="J6" s="370"/>
      <c r="K6" s="368" t="str">
        <f>IF(Y3="","",CONCATENATE(VLOOKUP(Y3,AB1:AH1,4)," pont"))</f>
        <v/>
      </c>
      <c r="L6" s="370"/>
      <c r="M6" s="368" t="str">
        <f>IF(Y3="","",CONCATENATE(VLOOKUP(Y3,AB1:AH1,3)," pont"))</f>
        <v/>
      </c>
      <c r="N6" s="370"/>
      <c r="O6" s="368" t="str">
        <f>IF(Y3="","",CONCATENATE(VLOOKUP(Y3,AB1:AH1,2)," pont"))</f>
        <v/>
      </c>
      <c r="P6" s="370"/>
      <c r="Q6" s="368" t="str">
        <f>IF(Y3="","",CONCATENATE(VLOOKUP(Y3,AB1:AH1,1)," pont"))</f>
        <v/>
      </c>
      <c r="R6" s="371"/>
      <c r="Y6" s="364"/>
      <c r="Z6" s="364"/>
      <c r="AA6" s="374" t="s">
        <v>68</v>
      </c>
      <c r="AB6" s="375">
        <v>150</v>
      </c>
      <c r="AC6" s="375">
        <v>120</v>
      </c>
      <c r="AD6" s="375">
        <v>90</v>
      </c>
      <c r="AE6" s="375">
        <v>60</v>
      </c>
      <c r="AF6" s="375">
        <v>40</v>
      </c>
      <c r="AG6" s="375">
        <v>25</v>
      </c>
      <c r="AH6" s="375">
        <v>10</v>
      </c>
      <c r="AI6"/>
      <c r="AJ6"/>
      <c r="AK6"/>
    </row>
    <row r="7" spans="1:37" s="34" customFormat="1" ht="12.9" customHeight="1" x14ac:dyDescent="0.25">
      <c r="A7" s="133">
        <v>1</v>
      </c>
      <c r="B7" s="240">
        <f>IF($E7="","",VLOOKUP($E7,'F14 csapatELO'!$A$7:$O$22,14))</f>
        <v>0</v>
      </c>
      <c r="C7" s="264">
        <f>IF($E7="","",VLOOKUP($E7,'F14 csapatELO'!$A$7:$O$22,15))</f>
        <v>32</v>
      </c>
      <c r="D7" s="264">
        <f>IF($E7="","",VLOOKUP($E7,'F14 csapatELO'!$A$7:$O$22,5))</f>
        <v>0</v>
      </c>
      <c r="E7" s="134">
        <v>1</v>
      </c>
      <c r="F7" s="135" t="str">
        <f>UPPER(IF($E7="","",VLOOKUP($E7,'F14 csapatELO'!$A$7:$O$22,2)))</f>
        <v>VIHARSAROK TA</v>
      </c>
      <c r="G7" s="135">
        <f>IF($E7="","",VLOOKUP($E7,'F14 csapatELO'!$A$7:$O$22,3))</f>
        <v>0</v>
      </c>
      <c r="H7" s="135"/>
      <c r="I7" s="135">
        <f>IF($E7="","",VLOOKUP($E7,'F14 csapatELO'!$A$7:$O$22,4))</f>
        <v>0</v>
      </c>
      <c r="J7" s="137"/>
      <c r="K7" s="136"/>
      <c r="L7" s="136"/>
      <c r="M7" s="136"/>
      <c r="N7" s="136"/>
      <c r="O7" s="139"/>
      <c r="P7" s="140"/>
      <c r="Q7" s="141"/>
      <c r="R7" s="142"/>
      <c r="S7" s="143"/>
      <c r="U7" s="144" t="str">
        <f>Birók!P21</f>
        <v>Bíró</v>
      </c>
      <c r="Y7" s="364"/>
      <c r="Z7" s="364"/>
      <c r="AA7" s="374" t="s">
        <v>69</v>
      </c>
      <c r="AB7" s="375">
        <v>120</v>
      </c>
      <c r="AC7" s="375">
        <v>90</v>
      </c>
      <c r="AD7" s="375">
        <v>60</v>
      </c>
      <c r="AE7" s="375">
        <v>40</v>
      </c>
      <c r="AF7" s="375">
        <v>25</v>
      </c>
      <c r="AG7" s="375">
        <v>10</v>
      </c>
      <c r="AH7" s="375">
        <v>5</v>
      </c>
      <c r="AI7"/>
      <c r="AJ7"/>
      <c r="AK7"/>
    </row>
    <row r="8" spans="1:37" s="34" customFormat="1" ht="12.9" customHeight="1" x14ac:dyDescent="0.25">
      <c r="A8" s="145"/>
      <c r="B8" s="277"/>
      <c r="C8" s="273"/>
      <c r="D8" s="273"/>
      <c r="E8" s="146"/>
      <c r="F8" s="147"/>
      <c r="G8" s="147"/>
      <c r="H8" s="148"/>
      <c r="I8" s="395" t="s">
        <v>0</v>
      </c>
      <c r="J8" s="150" t="s">
        <v>129</v>
      </c>
      <c r="K8" s="151" t="str">
        <f>UPPER(IF(OR(J8="a",J8="as"),F7,IF(OR(J8="b",J8="bs"),F9,)))</f>
        <v>VIHARSAROK TA</v>
      </c>
      <c r="L8" s="151"/>
      <c r="M8" s="136"/>
      <c r="N8" s="136"/>
      <c r="O8" s="139"/>
      <c r="P8" s="140"/>
      <c r="Q8" s="141"/>
      <c r="R8" s="142"/>
      <c r="S8" s="143"/>
      <c r="U8" s="152" t="str">
        <f>Birók!P22</f>
        <v xml:space="preserve"> </v>
      </c>
      <c r="Y8" s="364"/>
      <c r="Z8" s="364"/>
      <c r="AA8" s="374" t="s">
        <v>70</v>
      </c>
      <c r="AB8" s="375">
        <v>90</v>
      </c>
      <c r="AC8" s="375">
        <v>60</v>
      </c>
      <c r="AD8" s="375">
        <v>40</v>
      </c>
      <c r="AE8" s="375">
        <v>25</v>
      </c>
      <c r="AF8" s="375">
        <v>10</v>
      </c>
      <c r="AG8" s="375">
        <v>5</v>
      </c>
      <c r="AH8" s="375">
        <v>2</v>
      </c>
      <c r="AI8"/>
      <c r="AJ8"/>
      <c r="AK8"/>
    </row>
    <row r="9" spans="1:37" s="34" customFormat="1" ht="12.9" customHeight="1" x14ac:dyDescent="0.25">
      <c r="A9" s="145">
        <v>2</v>
      </c>
      <c r="B9" s="240" t="str">
        <f>IF($E9="","",VLOOKUP($E9,'F14 csapatELO'!$A$7:$O$22,14))</f>
        <v/>
      </c>
      <c r="C9" s="264" t="str">
        <f>IF($E9="","",VLOOKUP($E9,'F14 csapatELO'!$A$7:$O$22,15))</f>
        <v/>
      </c>
      <c r="D9" s="264" t="str">
        <f>IF($E9="","",VLOOKUP($E9,'F14 csapatELO'!$A$7:$O$22,5))</f>
        <v/>
      </c>
      <c r="E9" s="134"/>
      <c r="F9" s="153" t="s">
        <v>128</v>
      </c>
      <c r="G9" s="153" t="str">
        <f>IF($E9="","",VLOOKUP($E9,'F14 csapatELO'!$A$7:$O$22,3))</f>
        <v/>
      </c>
      <c r="H9" s="153"/>
      <c r="I9" s="135" t="str">
        <f>IF($E9="","",VLOOKUP($E9,'F14 csapatELO'!$A$7:$O$22,4))</f>
        <v/>
      </c>
      <c r="J9" s="154"/>
      <c r="K9" s="136"/>
      <c r="L9" s="155"/>
      <c r="M9" s="136"/>
      <c r="N9" s="136"/>
      <c r="O9" s="139"/>
      <c r="P9" s="140"/>
      <c r="Q9" s="141"/>
      <c r="R9" s="142"/>
      <c r="S9" s="143"/>
      <c r="U9" s="152" t="str">
        <f>Birók!P23</f>
        <v xml:space="preserve"> </v>
      </c>
      <c r="Y9" s="364"/>
      <c r="Z9" s="364"/>
      <c r="AA9" s="374" t="s">
        <v>71</v>
      </c>
      <c r="AB9" s="375">
        <v>60</v>
      </c>
      <c r="AC9" s="375">
        <v>40</v>
      </c>
      <c r="AD9" s="375">
        <v>25</v>
      </c>
      <c r="AE9" s="375">
        <v>10</v>
      </c>
      <c r="AF9" s="375">
        <v>5</v>
      </c>
      <c r="AG9" s="375">
        <v>2</v>
      </c>
      <c r="AH9" s="375">
        <v>1</v>
      </c>
      <c r="AI9"/>
      <c r="AJ9"/>
      <c r="AK9"/>
    </row>
    <row r="10" spans="1:37" s="34" customFormat="1" ht="12.9" customHeight="1" x14ac:dyDescent="0.25">
      <c r="A10" s="145"/>
      <c r="B10" s="277"/>
      <c r="C10" s="273"/>
      <c r="D10" s="273"/>
      <c r="E10" s="156"/>
      <c r="F10" s="147"/>
      <c r="G10" s="147"/>
      <c r="H10" s="148"/>
      <c r="I10" s="136"/>
      <c r="J10" s="157"/>
      <c r="K10" s="149" t="s">
        <v>0</v>
      </c>
      <c r="L10" s="158" t="s">
        <v>137</v>
      </c>
      <c r="M10" s="151" t="str">
        <f>UPPER(IF(OR(L10="a",L10="as"),K8,IF(OR(L10="b",L10="bs"),K12,)))</f>
        <v>VIHARSAROK TA</v>
      </c>
      <c r="N10" s="159"/>
      <c r="O10" s="160"/>
      <c r="P10" s="160"/>
      <c r="Q10" s="141"/>
      <c r="R10" s="142"/>
      <c r="S10" s="143"/>
      <c r="U10" s="152" t="str">
        <f>Birók!P24</f>
        <v xml:space="preserve"> </v>
      </c>
      <c r="Y10" s="364"/>
      <c r="Z10" s="364"/>
      <c r="AA10" s="374" t="s">
        <v>72</v>
      </c>
      <c r="AB10" s="375">
        <v>40</v>
      </c>
      <c r="AC10" s="375">
        <v>25</v>
      </c>
      <c r="AD10" s="375">
        <v>15</v>
      </c>
      <c r="AE10" s="375">
        <v>7</v>
      </c>
      <c r="AF10" s="375">
        <v>4</v>
      </c>
      <c r="AG10" s="375">
        <v>1</v>
      </c>
      <c r="AH10" s="375">
        <v>0</v>
      </c>
      <c r="AI10"/>
      <c r="AJ10"/>
      <c r="AK10"/>
    </row>
    <row r="11" spans="1:37" s="34" customFormat="1" ht="12.9" customHeight="1" x14ac:dyDescent="0.25">
      <c r="A11" s="145">
        <v>3</v>
      </c>
      <c r="B11" s="240">
        <f>IF($E11="","",VLOOKUP($E11,'F14 csapatELO'!$A$7:$O$22,14))</f>
        <v>0</v>
      </c>
      <c r="C11" s="264">
        <f>IF($E11="","",VLOOKUP($E11,'F14 csapatELO'!$A$7:$O$22,15))</f>
        <v>308</v>
      </c>
      <c r="D11" s="264">
        <f>IF($E11="","",VLOOKUP($E11,'F14 csapatELO'!$A$7:$O$22,5))</f>
        <v>0</v>
      </c>
      <c r="E11" s="134">
        <v>11</v>
      </c>
      <c r="F11" s="153" t="str">
        <f>UPPER(IF($E11="","",VLOOKUP($E11,'F14 csapatELO'!$A$7:$O$22,2)))</f>
        <v>BUDAÖRSI SC</v>
      </c>
      <c r="G11" s="153">
        <f>IF($E11="","",VLOOKUP($E11,'F14 csapatELO'!$A$7:$O$22,3))</f>
        <v>0</v>
      </c>
      <c r="H11" s="153"/>
      <c r="I11" s="153">
        <f>IF($E11="","",VLOOKUP($E11,'F14 csapatELO'!$A$7:$O$22,4))</f>
        <v>0</v>
      </c>
      <c r="J11" s="137"/>
      <c r="K11" s="136"/>
      <c r="L11" s="161"/>
      <c r="M11" s="136" t="s">
        <v>136</v>
      </c>
      <c r="N11" s="162"/>
      <c r="O11" s="160"/>
      <c r="P11" s="160"/>
      <c r="Q11" s="141"/>
      <c r="R11" s="142"/>
      <c r="S11" s="143"/>
      <c r="U11" s="152" t="str">
        <f>Birók!P25</f>
        <v xml:space="preserve"> </v>
      </c>
      <c r="Y11" s="364"/>
      <c r="Z11" s="364"/>
      <c r="AA11" s="374" t="s">
        <v>73</v>
      </c>
      <c r="AB11" s="375">
        <v>25</v>
      </c>
      <c r="AC11" s="375">
        <v>15</v>
      </c>
      <c r="AD11" s="375">
        <v>10</v>
      </c>
      <c r="AE11" s="375">
        <v>6</v>
      </c>
      <c r="AF11" s="375">
        <v>3</v>
      </c>
      <c r="AG11" s="375">
        <v>1</v>
      </c>
      <c r="AH11" s="375">
        <v>0</v>
      </c>
      <c r="AI11"/>
      <c r="AJ11"/>
      <c r="AK11"/>
    </row>
    <row r="12" spans="1:37" s="34" customFormat="1" ht="12.9" customHeight="1" x14ac:dyDescent="0.25">
      <c r="A12" s="145"/>
      <c r="B12" s="277"/>
      <c r="C12" s="273"/>
      <c r="D12" s="273"/>
      <c r="E12" s="156"/>
      <c r="F12" s="147"/>
      <c r="G12" s="147"/>
      <c r="H12" s="148"/>
      <c r="I12" s="395" t="s">
        <v>0</v>
      </c>
      <c r="J12" s="150" t="s">
        <v>132</v>
      </c>
      <c r="K12" s="151" t="str">
        <f>UPPER(IF(OR(J12="a",J12="as"),F11,IF(OR(J12="b",J12="bs"),F13,)))</f>
        <v>ZTE</v>
      </c>
      <c r="L12" s="163"/>
      <c r="M12" s="136"/>
      <c r="N12" s="162"/>
      <c r="O12" s="160"/>
      <c r="P12" s="160"/>
      <c r="Q12" s="141"/>
      <c r="R12" s="142"/>
      <c r="S12" s="143"/>
      <c r="U12" s="152" t="str">
        <f>Birók!P26</f>
        <v xml:space="preserve"> </v>
      </c>
      <c r="Y12" s="364"/>
      <c r="Z12" s="364"/>
      <c r="AA12" s="374" t="s">
        <v>78</v>
      </c>
      <c r="AB12" s="375">
        <v>15</v>
      </c>
      <c r="AC12" s="375">
        <v>10</v>
      </c>
      <c r="AD12" s="375">
        <v>6</v>
      </c>
      <c r="AE12" s="375">
        <v>3</v>
      </c>
      <c r="AF12" s="375">
        <v>1</v>
      </c>
      <c r="AG12" s="375">
        <v>0</v>
      </c>
      <c r="AH12" s="375">
        <v>0</v>
      </c>
      <c r="AI12"/>
      <c r="AJ12"/>
      <c r="AK12"/>
    </row>
    <row r="13" spans="1:37" s="34" customFormat="1" ht="12.9" customHeight="1" x14ac:dyDescent="0.25">
      <c r="A13" s="145">
        <v>4</v>
      </c>
      <c r="B13" s="240">
        <f>IF($E13="","",VLOOKUP($E13,'F14 csapatELO'!$A$7:$O$22,14))</f>
        <v>0</v>
      </c>
      <c r="C13" s="264">
        <f>IF($E13="","",VLOOKUP($E13,'F14 csapatELO'!$A$7:$O$22,15))</f>
        <v>198</v>
      </c>
      <c r="D13" s="264">
        <f>IF($E13="","",VLOOKUP($E13,'F14 csapatELO'!$A$7:$O$22,5))</f>
        <v>0</v>
      </c>
      <c r="E13" s="134">
        <v>7</v>
      </c>
      <c r="F13" s="153" t="str">
        <f>UPPER(IF($E13="","",VLOOKUP($E13,'F14 csapatELO'!$A$7:$O$22,2)))</f>
        <v>ZTE</v>
      </c>
      <c r="G13" s="153">
        <f>IF($E13="","",VLOOKUP($E13,'F14 csapatELO'!$A$7:$O$22,3))</f>
        <v>0</v>
      </c>
      <c r="H13" s="153"/>
      <c r="I13" s="153">
        <f>IF($E13="","",VLOOKUP($E13,'F14 csapatELO'!$A$7:$O$22,4))</f>
        <v>0</v>
      </c>
      <c r="J13" s="164"/>
      <c r="K13" s="160" t="s">
        <v>133</v>
      </c>
      <c r="L13" s="136"/>
      <c r="M13" s="136"/>
      <c r="N13" s="162"/>
      <c r="O13" s="160"/>
      <c r="P13" s="160"/>
      <c r="Q13" s="141"/>
      <c r="R13" s="142"/>
      <c r="S13" s="143"/>
      <c r="U13" s="152" t="str">
        <f>Birók!P27</f>
        <v xml:space="preserve"> </v>
      </c>
      <c r="Y13" s="364"/>
      <c r="Z13" s="364"/>
      <c r="AA13" s="374" t="s">
        <v>74</v>
      </c>
      <c r="AB13" s="375">
        <v>10</v>
      </c>
      <c r="AC13" s="375">
        <v>6</v>
      </c>
      <c r="AD13" s="375">
        <v>3</v>
      </c>
      <c r="AE13" s="375">
        <v>1</v>
      </c>
      <c r="AF13" s="375">
        <v>0</v>
      </c>
      <c r="AG13" s="375">
        <v>0</v>
      </c>
      <c r="AH13" s="375">
        <v>0</v>
      </c>
      <c r="AI13"/>
      <c r="AJ13"/>
      <c r="AK13"/>
    </row>
    <row r="14" spans="1:37" s="34" customFormat="1" ht="12.9" customHeight="1" x14ac:dyDescent="0.25">
      <c r="A14" s="145"/>
      <c r="B14" s="277"/>
      <c r="C14" s="273"/>
      <c r="D14" s="273"/>
      <c r="E14" s="156"/>
      <c r="F14" s="136"/>
      <c r="G14" s="136"/>
      <c r="H14" s="65"/>
      <c r="I14" s="165"/>
      <c r="J14" s="157"/>
      <c r="K14" s="136"/>
      <c r="L14" s="136"/>
      <c r="M14" s="149" t="s">
        <v>0</v>
      </c>
      <c r="N14" s="158" t="s">
        <v>129</v>
      </c>
      <c r="O14" s="151" t="str">
        <f>UPPER(IF(OR(N14="a",N14="as"),M10,IF(OR(N14="b",N14="bs"),M18,)))</f>
        <v>VIHARSAROK TA</v>
      </c>
      <c r="P14" s="159"/>
      <c r="Q14" s="141"/>
      <c r="R14" s="142"/>
      <c r="S14" s="143"/>
      <c r="U14" s="152" t="str">
        <f>Birók!P28</f>
        <v xml:space="preserve"> </v>
      </c>
      <c r="Y14" s="364"/>
      <c r="Z14" s="364"/>
      <c r="AA14" s="374" t="s">
        <v>75</v>
      </c>
      <c r="AB14" s="375">
        <v>3</v>
      </c>
      <c r="AC14" s="375">
        <v>2</v>
      </c>
      <c r="AD14" s="375">
        <v>1</v>
      </c>
      <c r="AE14" s="375">
        <v>0</v>
      </c>
      <c r="AF14" s="375">
        <v>0</v>
      </c>
      <c r="AG14" s="375">
        <v>0</v>
      </c>
      <c r="AH14" s="375">
        <v>0</v>
      </c>
      <c r="AI14"/>
      <c r="AJ14"/>
      <c r="AK14"/>
    </row>
    <row r="15" spans="1:37" s="34" customFormat="1" ht="12.9" customHeight="1" x14ac:dyDescent="0.25">
      <c r="A15" s="133">
        <v>5</v>
      </c>
      <c r="B15" s="240">
        <f>IF($E15="","",VLOOKUP($E15,'F14 csapatELO'!$A$7:$O$22,14))</f>
        <v>0</v>
      </c>
      <c r="C15" s="264">
        <f>IF($E15="","",VLOOKUP($E15,'F14 csapatELO'!$A$7:$O$22,15))</f>
        <v>81</v>
      </c>
      <c r="D15" s="264">
        <f>IF($E15="","",VLOOKUP($E15,'F14 csapatELO'!$A$7:$O$22,5))</f>
        <v>0</v>
      </c>
      <c r="E15" s="134">
        <v>3</v>
      </c>
      <c r="F15" s="135" t="str">
        <f>UPPER(IF($E15="","",VLOOKUP($E15,'F14 csapatELO'!$A$7:$O$22,2)))</f>
        <v>PVTC</v>
      </c>
      <c r="G15" s="135">
        <f>IF($E15="","",VLOOKUP($E15,'F14 csapatELO'!$A$7:$O$22,3))</f>
        <v>0</v>
      </c>
      <c r="H15" s="135"/>
      <c r="I15" s="135">
        <f>IF($E15="","",VLOOKUP($E15,'F14 csapatELO'!$A$7:$O$22,4))</f>
        <v>0</v>
      </c>
      <c r="J15" s="166"/>
      <c r="K15" s="136"/>
      <c r="L15" s="136"/>
      <c r="M15" s="136"/>
      <c r="N15" s="162"/>
      <c r="O15" s="136" t="s">
        <v>136</v>
      </c>
      <c r="P15" s="162"/>
      <c r="Q15" s="141"/>
      <c r="R15" s="142"/>
      <c r="S15" s="143"/>
      <c r="U15" s="152" t="str">
        <f>Birók!P29</f>
        <v xml:space="preserve"> </v>
      </c>
      <c r="Y15" s="364"/>
      <c r="Z15" s="364"/>
      <c r="AA15" s="374"/>
      <c r="AB15" s="374"/>
      <c r="AC15" s="374"/>
      <c r="AD15" s="374"/>
      <c r="AE15" s="374"/>
      <c r="AF15" s="374"/>
      <c r="AG15" s="374"/>
      <c r="AH15" s="374"/>
      <c r="AI15"/>
      <c r="AJ15"/>
      <c r="AK15"/>
    </row>
    <row r="16" spans="1:37" s="34" customFormat="1" ht="12.9" customHeight="1" thickBot="1" x14ac:dyDescent="0.3">
      <c r="A16" s="145"/>
      <c r="B16" s="277"/>
      <c r="C16" s="273"/>
      <c r="D16" s="273"/>
      <c r="E16" s="156"/>
      <c r="F16" s="147"/>
      <c r="G16" s="147"/>
      <c r="H16" s="148"/>
      <c r="I16" s="395" t="s">
        <v>0</v>
      </c>
      <c r="J16" s="150" t="s">
        <v>129</v>
      </c>
      <c r="K16" s="151" t="str">
        <f>UPPER(IF(OR(J16="a",J16="as"),F15,IF(OR(J16="b",J16="bs"),F17,)))</f>
        <v>PVTC</v>
      </c>
      <c r="L16" s="151"/>
      <c r="M16" s="136"/>
      <c r="N16" s="162"/>
      <c r="O16" s="160"/>
      <c r="P16" s="162"/>
      <c r="Q16" s="141"/>
      <c r="R16" s="142"/>
      <c r="S16" s="143"/>
      <c r="U16" s="167" t="str">
        <f>Birók!P30</f>
        <v>Egyik sem</v>
      </c>
      <c r="Y16" s="364"/>
      <c r="Z16" s="364"/>
      <c r="AA16" s="374" t="s">
        <v>64</v>
      </c>
      <c r="AB16" s="375">
        <v>150</v>
      </c>
      <c r="AC16" s="375">
        <v>120</v>
      </c>
      <c r="AD16" s="375">
        <v>90</v>
      </c>
      <c r="AE16" s="375">
        <v>60</v>
      </c>
      <c r="AF16" s="375">
        <v>40</v>
      </c>
      <c r="AG16" s="375">
        <v>25</v>
      </c>
      <c r="AH16" s="375">
        <v>15</v>
      </c>
      <c r="AI16"/>
      <c r="AJ16"/>
      <c r="AK16"/>
    </row>
    <row r="17" spans="1:37" s="34" customFormat="1" ht="12.9" customHeight="1" x14ac:dyDescent="0.25">
      <c r="A17" s="145">
        <v>6</v>
      </c>
      <c r="B17" s="240" t="str">
        <f>IF($E17="","",VLOOKUP($E17,'F14 csapatELO'!$A$7:$O$22,14))</f>
        <v/>
      </c>
      <c r="C17" s="264" t="str">
        <f>IF($E17="","",VLOOKUP($E17,'F14 csapatELO'!$A$7:$O$22,15))</f>
        <v/>
      </c>
      <c r="D17" s="264" t="str">
        <f>IF($E17="","",VLOOKUP($E17,'F14 csapatELO'!$A$7:$O$22,5))</f>
        <v/>
      </c>
      <c r="E17" s="134"/>
      <c r="F17" s="153" t="s">
        <v>128</v>
      </c>
      <c r="G17" s="153" t="str">
        <f>IF($E17="","",VLOOKUP($E17,'F14 csapatELO'!$A$7:$O$22,3))</f>
        <v/>
      </c>
      <c r="H17" s="153"/>
      <c r="I17" s="153" t="str">
        <f>IF($E17="","",VLOOKUP($E17,'F14 csapatELO'!$A$7:$O$22,4))</f>
        <v/>
      </c>
      <c r="J17" s="154"/>
      <c r="K17" s="136"/>
      <c r="L17" s="155"/>
      <c r="M17" s="136"/>
      <c r="N17" s="162"/>
      <c r="O17" s="160"/>
      <c r="P17" s="162"/>
      <c r="Q17" s="141"/>
      <c r="R17" s="142"/>
      <c r="S17" s="143"/>
      <c r="Y17" s="364"/>
      <c r="Z17" s="364"/>
      <c r="AA17" s="374" t="s">
        <v>66</v>
      </c>
      <c r="AB17" s="375">
        <v>120</v>
      </c>
      <c r="AC17" s="375">
        <v>90</v>
      </c>
      <c r="AD17" s="375">
        <v>60</v>
      </c>
      <c r="AE17" s="375">
        <v>40</v>
      </c>
      <c r="AF17" s="375">
        <v>25</v>
      </c>
      <c r="AG17" s="375">
        <v>15</v>
      </c>
      <c r="AH17" s="375">
        <v>8</v>
      </c>
      <c r="AI17"/>
      <c r="AJ17"/>
      <c r="AK17"/>
    </row>
    <row r="18" spans="1:37" s="34" customFormat="1" ht="12.9" customHeight="1" x14ac:dyDescent="0.25">
      <c r="A18" s="145"/>
      <c r="B18" s="277"/>
      <c r="C18" s="273"/>
      <c r="D18" s="273"/>
      <c r="E18" s="156"/>
      <c r="F18" s="147"/>
      <c r="G18" s="147"/>
      <c r="H18" s="148"/>
      <c r="I18" s="136"/>
      <c r="J18" s="157"/>
      <c r="K18" s="149" t="s">
        <v>0</v>
      </c>
      <c r="L18" s="158" t="s">
        <v>137</v>
      </c>
      <c r="M18" s="151" t="str">
        <f>UPPER(IF(OR(L18="a",L18="as"),K16,IF(OR(L18="b",L18="bs"),K20,)))</f>
        <v>PVTC</v>
      </c>
      <c r="N18" s="168"/>
      <c r="O18" s="160"/>
      <c r="P18" s="162"/>
      <c r="Q18" s="141"/>
      <c r="R18" s="142"/>
      <c r="S18" s="143"/>
      <c r="Y18" s="364"/>
      <c r="Z18" s="364"/>
      <c r="AA18" s="374" t="s">
        <v>67</v>
      </c>
      <c r="AB18" s="375">
        <v>90</v>
      </c>
      <c r="AC18" s="375">
        <v>60</v>
      </c>
      <c r="AD18" s="375">
        <v>40</v>
      </c>
      <c r="AE18" s="375">
        <v>25</v>
      </c>
      <c r="AF18" s="375">
        <v>15</v>
      </c>
      <c r="AG18" s="375">
        <v>8</v>
      </c>
      <c r="AH18" s="375">
        <v>4</v>
      </c>
      <c r="AI18"/>
      <c r="AJ18"/>
      <c r="AK18"/>
    </row>
    <row r="19" spans="1:37" s="34" customFormat="1" ht="12.9" customHeight="1" x14ac:dyDescent="0.25">
      <c r="A19" s="145">
        <v>7</v>
      </c>
      <c r="B19" s="240">
        <f>IF($E19="","",VLOOKUP($E19,'F14 csapatELO'!$A$7:$O$22,14))</f>
        <v>0</v>
      </c>
      <c r="C19" s="264">
        <f>IF($E19="","",VLOOKUP($E19,'F14 csapatELO'!$A$7:$O$22,15))</f>
        <v>133</v>
      </c>
      <c r="D19" s="264">
        <f>IF($E19="","",VLOOKUP($E19,'F14 csapatELO'!$A$7:$O$22,5))</f>
        <v>0</v>
      </c>
      <c r="E19" s="134">
        <v>5</v>
      </c>
      <c r="F19" s="153" t="str">
        <f>UPPER(IF($E19="","",VLOOKUP($E19,'F14 csapatELO'!$A$7:$O$22,2)))</f>
        <v>TSZSK GYULA</v>
      </c>
      <c r="G19" s="153">
        <f>IF($E19="","",VLOOKUP($E19,'F14 csapatELO'!$A$7:$O$22,3))</f>
        <v>0</v>
      </c>
      <c r="H19" s="153"/>
      <c r="I19" s="153">
        <f>IF($E19="","",VLOOKUP($E19,'F14 csapatELO'!$A$7:$O$22,4))</f>
        <v>0</v>
      </c>
      <c r="J19" s="137"/>
      <c r="K19" s="136"/>
      <c r="L19" s="161"/>
      <c r="M19" s="136" t="s">
        <v>136</v>
      </c>
      <c r="N19" s="160"/>
      <c r="O19" s="160"/>
      <c r="P19" s="162"/>
      <c r="Q19" s="141"/>
      <c r="R19" s="142"/>
      <c r="S19" s="143"/>
      <c r="Y19" s="364"/>
      <c r="Z19" s="364"/>
      <c r="AA19" s="374" t="s">
        <v>68</v>
      </c>
      <c r="AB19" s="375">
        <v>60</v>
      </c>
      <c r="AC19" s="375">
        <v>40</v>
      </c>
      <c r="AD19" s="375">
        <v>25</v>
      </c>
      <c r="AE19" s="375">
        <v>15</v>
      </c>
      <c r="AF19" s="375">
        <v>8</v>
      </c>
      <c r="AG19" s="375">
        <v>4</v>
      </c>
      <c r="AH19" s="375">
        <v>2</v>
      </c>
      <c r="AI19"/>
      <c r="AJ19"/>
      <c r="AK19"/>
    </row>
    <row r="20" spans="1:37" s="34" customFormat="1" ht="12.9" customHeight="1" x14ac:dyDescent="0.25">
      <c r="A20" s="145"/>
      <c r="B20" s="277"/>
      <c r="C20" s="273"/>
      <c r="D20" s="273"/>
      <c r="E20" s="146"/>
      <c r="F20" s="147"/>
      <c r="G20" s="147"/>
      <c r="H20" s="148"/>
      <c r="I20" s="395" t="s">
        <v>0</v>
      </c>
      <c r="J20" s="150" t="s">
        <v>132</v>
      </c>
      <c r="K20" s="151" t="str">
        <f>UPPER(IF(OR(J20="a",J20="as"),F19,IF(OR(J20="b",J20="bs"),F21,)))</f>
        <v>GYAC</v>
      </c>
      <c r="L20" s="163"/>
      <c r="M20" s="136"/>
      <c r="N20" s="160"/>
      <c r="O20" s="160"/>
      <c r="P20" s="162"/>
      <c r="Q20" s="141"/>
      <c r="R20" s="142"/>
      <c r="S20" s="143"/>
      <c r="Y20" s="364"/>
      <c r="Z20" s="364"/>
      <c r="AA20" s="374" t="s">
        <v>69</v>
      </c>
      <c r="AB20" s="375">
        <v>40</v>
      </c>
      <c r="AC20" s="375">
        <v>25</v>
      </c>
      <c r="AD20" s="375">
        <v>15</v>
      </c>
      <c r="AE20" s="375">
        <v>8</v>
      </c>
      <c r="AF20" s="375">
        <v>4</v>
      </c>
      <c r="AG20" s="375">
        <v>2</v>
      </c>
      <c r="AH20" s="375">
        <v>1</v>
      </c>
      <c r="AI20"/>
      <c r="AJ20"/>
      <c r="AK20"/>
    </row>
    <row r="21" spans="1:37" s="34" customFormat="1" ht="12.9" customHeight="1" x14ac:dyDescent="0.25">
      <c r="A21" s="145">
        <v>8</v>
      </c>
      <c r="B21" s="240">
        <f>IF($E21="","",VLOOKUP($E21,'F14 csapatELO'!$A$7:$O$22,14))</f>
        <v>0</v>
      </c>
      <c r="C21" s="264">
        <f>IF($E21="","",VLOOKUP($E21,'F14 csapatELO'!$A$7:$O$22,15))</f>
        <v>217</v>
      </c>
      <c r="D21" s="264">
        <f>IF($E21="","",VLOOKUP($E21,'F14 csapatELO'!$A$7:$O$22,5))</f>
        <v>0</v>
      </c>
      <c r="E21" s="134">
        <v>9</v>
      </c>
      <c r="F21" s="153" t="str">
        <f>UPPER(IF($E21="","",VLOOKUP($E21,'F14 csapatELO'!$A$7:$O$22,2)))</f>
        <v>GYAC</v>
      </c>
      <c r="G21" s="153">
        <f>IF($E21="","",VLOOKUP($E21,'F14 csapatELO'!$A$7:$O$22,3))</f>
        <v>0</v>
      </c>
      <c r="H21" s="153"/>
      <c r="I21" s="153">
        <f>IF($E21="","",VLOOKUP($E21,'F14 csapatELO'!$A$7:$O$22,4))</f>
        <v>0</v>
      </c>
      <c r="J21" s="164"/>
      <c r="K21" s="160" t="s">
        <v>133</v>
      </c>
      <c r="L21" s="136"/>
      <c r="M21" s="136"/>
      <c r="N21" s="160"/>
      <c r="O21" s="160"/>
      <c r="P21" s="162"/>
      <c r="Q21" s="141"/>
      <c r="R21" s="142"/>
      <c r="S21" s="143"/>
      <c r="Y21" s="364"/>
      <c r="Z21" s="364"/>
      <c r="AA21" s="374" t="s">
        <v>70</v>
      </c>
      <c r="AB21" s="375">
        <v>25</v>
      </c>
      <c r="AC21" s="375">
        <v>15</v>
      </c>
      <c r="AD21" s="375">
        <v>10</v>
      </c>
      <c r="AE21" s="375">
        <v>6</v>
      </c>
      <c r="AF21" s="375">
        <v>3</v>
      </c>
      <c r="AG21" s="375">
        <v>1</v>
      </c>
      <c r="AH21" s="375">
        <v>0</v>
      </c>
      <c r="AI21"/>
      <c r="AJ21"/>
      <c r="AK21"/>
    </row>
    <row r="22" spans="1:37" s="34" customFormat="1" ht="12.9" customHeight="1" x14ac:dyDescent="0.25">
      <c r="A22" s="145"/>
      <c r="B22" s="277"/>
      <c r="C22" s="273"/>
      <c r="D22" s="273"/>
      <c r="E22" s="146"/>
      <c r="F22" s="165"/>
      <c r="G22" s="165"/>
      <c r="H22" s="169"/>
      <c r="I22" s="165"/>
      <c r="J22" s="157"/>
      <c r="K22" s="136"/>
      <c r="L22" s="136"/>
      <c r="M22" s="136"/>
      <c r="N22" s="160"/>
      <c r="O22" s="149" t="s">
        <v>0</v>
      </c>
      <c r="P22" s="158" t="s">
        <v>129</v>
      </c>
      <c r="Q22" s="151" t="str">
        <f>UPPER(IF(OR(P22="a",P22="as"),O14,IF(OR(P22="b",P22="bs"),O30,)))</f>
        <v>VIHARSAROK TA</v>
      </c>
      <c r="R22" s="159"/>
      <c r="S22" s="143"/>
      <c r="Y22" s="364"/>
      <c r="Z22" s="364"/>
      <c r="AA22" s="374" t="s">
        <v>71</v>
      </c>
      <c r="AB22" s="375">
        <v>15</v>
      </c>
      <c r="AC22" s="375">
        <v>10</v>
      </c>
      <c r="AD22" s="375">
        <v>6</v>
      </c>
      <c r="AE22" s="375">
        <v>3</v>
      </c>
      <c r="AF22" s="375">
        <v>1</v>
      </c>
      <c r="AG22" s="375">
        <v>0</v>
      </c>
      <c r="AH22" s="375">
        <v>0</v>
      </c>
      <c r="AI22"/>
      <c r="AJ22"/>
      <c r="AK22"/>
    </row>
    <row r="23" spans="1:37" s="34" customFormat="1" ht="12.9" customHeight="1" x14ac:dyDescent="0.25">
      <c r="A23" s="145">
        <v>9</v>
      </c>
      <c r="B23" s="240">
        <f>IF($E23="","",VLOOKUP($E23,'F14 csapatELO'!$A$7:$O$22,14))</f>
        <v>0</v>
      </c>
      <c r="C23" s="264">
        <f>IF($E23="","",VLOOKUP($E23,'F14 csapatELO'!$A$7:$O$22,15))</f>
        <v>243</v>
      </c>
      <c r="D23" s="264">
        <f>IF($E23="","",VLOOKUP($E23,'F14 csapatELO'!$A$7:$O$22,5))</f>
        <v>0</v>
      </c>
      <c r="E23" s="134">
        <v>10</v>
      </c>
      <c r="F23" s="153" t="str">
        <f>UPPER(IF($E23="","",VLOOKUP($E23,'F14 csapatELO'!$A$7:$O$22,2)))</f>
        <v>SVSE 3</v>
      </c>
      <c r="G23" s="153">
        <f>IF($E23="","",VLOOKUP($E23,'F14 csapatELO'!$A$7:$O$22,3))</f>
        <v>0</v>
      </c>
      <c r="H23" s="153"/>
      <c r="I23" s="153">
        <f>IF($E23="","",VLOOKUP($E23,'F14 csapatELO'!$A$7:$O$22,4))</f>
        <v>0</v>
      </c>
      <c r="J23" s="137"/>
      <c r="K23" s="136"/>
      <c r="L23" s="136"/>
      <c r="M23" s="136"/>
      <c r="N23" s="160"/>
      <c r="O23" s="136"/>
      <c r="P23" s="162"/>
      <c r="Q23" s="416" t="s">
        <v>136</v>
      </c>
      <c r="R23" s="160"/>
      <c r="S23" s="143"/>
      <c r="Y23" s="364"/>
      <c r="Z23" s="364"/>
      <c r="AA23" s="374" t="s">
        <v>72</v>
      </c>
      <c r="AB23" s="375">
        <v>10</v>
      </c>
      <c r="AC23" s="375">
        <v>6</v>
      </c>
      <c r="AD23" s="375">
        <v>3</v>
      </c>
      <c r="AE23" s="375">
        <v>1</v>
      </c>
      <c r="AF23" s="375">
        <v>0</v>
      </c>
      <c r="AG23" s="375">
        <v>0</v>
      </c>
      <c r="AH23" s="375">
        <v>0</v>
      </c>
      <c r="AI23"/>
      <c r="AJ23"/>
      <c r="AK23"/>
    </row>
    <row r="24" spans="1:37" s="34" customFormat="1" ht="12.9" customHeight="1" x14ac:dyDescent="0.25">
      <c r="A24" s="145"/>
      <c r="B24" s="277"/>
      <c r="C24" s="273"/>
      <c r="D24" s="273"/>
      <c r="E24" s="146"/>
      <c r="F24" s="147"/>
      <c r="G24" s="147"/>
      <c r="H24" s="148"/>
      <c r="I24" s="395" t="s">
        <v>0</v>
      </c>
      <c r="J24" s="150" t="s">
        <v>131</v>
      </c>
      <c r="K24" s="151" t="str">
        <f>UPPER(IF(OR(J24="a",J24="as"),F23,IF(OR(J24="b",J24="bs"),F25,)))</f>
        <v>SVSE 3</v>
      </c>
      <c r="L24" s="151"/>
      <c r="M24" s="136"/>
      <c r="N24" s="160"/>
      <c r="O24" s="160"/>
      <c r="P24" s="162"/>
      <c r="Q24" s="141"/>
      <c r="R24" s="142"/>
      <c r="S24" s="143"/>
      <c r="Y24" s="364"/>
      <c r="Z24" s="364"/>
      <c r="AA24" s="374" t="s">
        <v>73</v>
      </c>
      <c r="AB24" s="375">
        <v>6</v>
      </c>
      <c r="AC24" s="375">
        <v>3</v>
      </c>
      <c r="AD24" s="375">
        <v>1</v>
      </c>
      <c r="AE24" s="375">
        <v>0</v>
      </c>
      <c r="AF24" s="375">
        <v>0</v>
      </c>
      <c r="AG24" s="375">
        <v>0</v>
      </c>
      <c r="AH24" s="375">
        <v>0</v>
      </c>
      <c r="AI24"/>
      <c r="AJ24"/>
      <c r="AK24"/>
    </row>
    <row r="25" spans="1:37" s="34" customFormat="1" ht="12.9" customHeight="1" x14ac:dyDescent="0.25">
      <c r="A25" s="145">
        <v>10</v>
      </c>
      <c r="B25" s="240" t="str">
        <f>IF($E25="","",VLOOKUP($E25,'F14 csapatELO'!$A$7:$O$22,14))</f>
        <v/>
      </c>
      <c r="C25" s="264" t="str">
        <f>IF($E25="","",VLOOKUP($E25,'F14 csapatELO'!$A$7:$O$22,15))</f>
        <v/>
      </c>
      <c r="D25" s="264" t="str">
        <f>IF($E25="","",VLOOKUP($E25,'F14 csapatELO'!$A$7:$O$22,5))</f>
        <v/>
      </c>
      <c r="E25" s="134"/>
      <c r="F25" s="153" t="s">
        <v>128</v>
      </c>
      <c r="G25" s="153" t="str">
        <f>IF($E25="","",VLOOKUP($E25,'F14 csapatELO'!$A$7:$O$22,3))</f>
        <v/>
      </c>
      <c r="H25" s="153"/>
      <c r="I25" s="153" t="str">
        <f>IF($E25="","",VLOOKUP($E25,'F14 csapatELO'!$A$7:$O$22,4))</f>
        <v/>
      </c>
      <c r="J25" s="154"/>
      <c r="K25" s="136"/>
      <c r="L25" s="155"/>
      <c r="M25" s="136"/>
      <c r="N25" s="160"/>
      <c r="O25" s="160"/>
      <c r="P25" s="162"/>
      <c r="Q25" s="141"/>
      <c r="R25" s="142"/>
      <c r="S25" s="143"/>
      <c r="Y25" s="364"/>
      <c r="Z25" s="364"/>
      <c r="AA25" s="374" t="s">
        <v>78</v>
      </c>
      <c r="AB25" s="375">
        <v>3</v>
      </c>
      <c r="AC25" s="375">
        <v>2</v>
      </c>
      <c r="AD25" s="375">
        <v>1</v>
      </c>
      <c r="AE25" s="375">
        <v>0</v>
      </c>
      <c r="AF25" s="375">
        <v>0</v>
      </c>
      <c r="AG25" s="375">
        <v>0</v>
      </c>
      <c r="AH25" s="375">
        <v>0</v>
      </c>
      <c r="AI25"/>
      <c r="AJ25"/>
      <c r="AK25"/>
    </row>
    <row r="26" spans="1:37" s="34" customFormat="1" ht="12.9" customHeight="1" x14ac:dyDescent="0.25">
      <c r="A26" s="145"/>
      <c r="B26" s="277"/>
      <c r="C26" s="273"/>
      <c r="D26" s="273"/>
      <c r="E26" s="156"/>
      <c r="F26" s="147"/>
      <c r="G26" s="147"/>
      <c r="H26" s="148"/>
      <c r="I26" s="136"/>
      <c r="J26" s="157"/>
      <c r="K26" s="149" t="s">
        <v>0</v>
      </c>
      <c r="L26" s="158" t="s">
        <v>135</v>
      </c>
      <c r="M26" s="151" t="str">
        <f>UPPER(IF(OR(L26="a",L26="as"),K24,IF(OR(L26="b",L26="bs"),K28,)))</f>
        <v>DUNAKESZI TK</v>
      </c>
      <c r="N26" s="159"/>
      <c r="O26" s="160"/>
      <c r="P26" s="162"/>
      <c r="Q26" s="141"/>
      <c r="R26" s="142"/>
      <c r="S26" s="14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5">
        <v>11</v>
      </c>
      <c r="B27" s="240" t="str">
        <f>IF($E27="","",VLOOKUP($E27,'F14 csapatELO'!$A$7:$O$22,14))</f>
        <v/>
      </c>
      <c r="C27" s="264" t="str">
        <f>IF($E27="","",VLOOKUP($E27,'F14 csapatELO'!$A$7:$O$22,15))</f>
        <v/>
      </c>
      <c r="D27" s="264" t="str">
        <f>IF($E27="","",VLOOKUP($E27,'F14 csapatELO'!$A$7:$O$22,5))</f>
        <v/>
      </c>
      <c r="E27" s="134"/>
      <c r="F27" s="153" t="s">
        <v>128</v>
      </c>
      <c r="G27" s="153" t="str">
        <f>IF($E27="","",VLOOKUP($E27,'F14 csapatELO'!$A$7:$O$22,3))</f>
        <v/>
      </c>
      <c r="H27" s="153"/>
      <c r="I27" s="153" t="str">
        <f>IF($E27="","",VLOOKUP($E27,'F14 csapatELO'!$A$7:$O$22,4))</f>
        <v/>
      </c>
      <c r="J27" s="137"/>
      <c r="K27" s="136"/>
      <c r="L27" s="161"/>
      <c r="M27" s="136" t="s">
        <v>136</v>
      </c>
      <c r="N27" s="162"/>
      <c r="O27" s="160"/>
      <c r="P27" s="162"/>
      <c r="Q27" s="141"/>
      <c r="R27" s="142"/>
      <c r="S27" s="14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70"/>
      <c r="B28" s="277"/>
      <c r="C28" s="273"/>
      <c r="D28" s="273"/>
      <c r="E28" s="156"/>
      <c r="F28" s="147"/>
      <c r="G28" s="147"/>
      <c r="H28" s="148"/>
      <c r="I28" s="395" t="s">
        <v>0</v>
      </c>
      <c r="J28" s="150" t="s">
        <v>130</v>
      </c>
      <c r="K28" s="151" t="str">
        <f>UPPER(IF(OR(J28="a",J28="as"),F27,IF(OR(J28="b",J28="bs"),F29,)))</f>
        <v>DUNAKESZI TK</v>
      </c>
      <c r="L28" s="163"/>
      <c r="M28" s="136"/>
      <c r="N28" s="162"/>
      <c r="O28" s="160"/>
      <c r="P28" s="162"/>
      <c r="Q28" s="141"/>
      <c r="R28" s="142"/>
      <c r="S28" s="143"/>
    </row>
    <row r="29" spans="1:37" s="34" customFormat="1" ht="12.9" customHeight="1" x14ac:dyDescent="0.25">
      <c r="A29" s="133">
        <v>12</v>
      </c>
      <c r="B29" s="240">
        <f>IF($E29="","",VLOOKUP($E29,'F14 csapatELO'!$A$7:$O$22,14))</f>
        <v>0</v>
      </c>
      <c r="C29" s="264">
        <f>IF($E29="","",VLOOKUP($E29,'F14 csapatELO'!$A$7:$O$22,15))</f>
        <v>101</v>
      </c>
      <c r="D29" s="264">
        <f>IF($E29="","",VLOOKUP($E29,'F14 csapatELO'!$A$7:$O$22,5))</f>
        <v>0</v>
      </c>
      <c r="E29" s="134">
        <v>4</v>
      </c>
      <c r="F29" s="135" t="str">
        <f>UPPER(IF($E29="","",VLOOKUP($E29,'F14 csapatELO'!$A$7:$O$22,2)))</f>
        <v>DUNAKESZI TK</v>
      </c>
      <c r="G29" s="135">
        <f>IF($E29="","",VLOOKUP($E29,'F14 csapatELO'!$A$7:$O$22,3))</f>
        <v>0</v>
      </c>
      <c r="H29" s="135"/>
      <c r="I29" s="135">
        <f>IF($E29="","",VLOOKUP($E29,'F14 csapatELO'!$A$7:$O$22,4))</f>
        <v>0</v>
      </c>
      <c r="J29" s="164"/>
      <c r="K29" s="136"/>
      <c r="L29" s="136"/>
      <c r="M29" s="136"/>
      <c r="N29" s="162"/>
      <c r="O29" s="160"/>
      <c r="P29" s="162"/>
      <c r="Q29" s="141"/>
      <c r="R29" s="142"/>
      <c r="S29" s="143"/>
    </row>
    <row r="30" spans="1:37" s="34" customFormat="1" ht="12.9" customHeight="1" x14ac:dyDescent="0.25">
      <c r="A30" s="145"/>
      <c r="B30" s="277"/>
      <c r="C30" s="273"/>
      <c r="D30" s="273"/>
      <c r="E30" s="156"/>
      <c r="F30" s="136"/>
      <c r="G30" s="136"/>
      <c r="H30" s="65"/>
      <c r="I30" s="165"/>
      <c r="J30" s="157"/>
      <c r="K30" s="136"/>
      <c r="L30" s="136"/>
      <c r="M30" s="149" t="s">
        <v>0</v>
      </c>
      <c r="N30" s="158" t="s">
        <v>135</v>
      </c>
      <c r="O30" s="151" t="str">
        <f>UPPER(IF(OR(N30="a",N30="as"),M26,IF(OR(N30="b",N30="bs"),M34,)))</f>
        <v>SVSE 1</v>
      </c>
      <c r="P30" s="168"/>
      <c r="Q30" s="141"/>
      <c r="R30" s="142"/>
      <c r="S30" s="143"/>
    </row>
    <row r="31" spans="1:37" s="34" customFormat="1" ht="12.9" customHeight="1" x14ac:dyDescent="0.25">
      <c r="A31" s="145">
        <v>13</v>
      </c>
      <c r="B31" s="240">
        <f>IF($E31="","",VLOOKUP($E31,'F14 csapatELO'!$A$7:$O$22,14))</f>
        <v>0</v>
      </c>
      <c r="C31" s="264">
        <f>IF($E31="","",VLOOKUP($E31,'F14 csapatELO'!$A$7:$O$22,15))</f>
        <v>148</v>
      </c>
      <c r="D31" s="264">
        <f>IF($E31="","",VLOOKUP($E31,'F14 csapatELO'!$A$7:$O$22,5))</f>
        <v>0</v>
      </c>
      <c r="E31" s="134">
        <v>6</v>
      </c>
      <c r="F31" s="153" t="str">
        <f>UPPER(IF($E31="","",VLOOKUP($E31,'F14 csapatELO'!$A$7:$O$22,2)))</f>
        <v>SVSE 2</v>
      </c>
      <c r="G31" s="153">
        <f>IF($E31="","",VLOOKUP($E31,'F14 csapatELO'!$A$7:$O$22,3))</f>
        <v>0</v>
      </c>
      <c r="H31" s="153"/>
      <c r="I31" s="153">
        <f>IF($E31="","",VLOOKUP($E31,'F14 csapatELO'!$A$7:$O$22,4))</f>
        <v>0</v>
      </c>
      <c r="J31" s="166"/>
      <c r="K31" s="136"/>
      <c r="L31" s="136"/>
      <c r="M31" s="136"/>
      <c r="N31" s="162"/>
      <c r="O31" s="160" t="s">
        <v>133</v>
      </c>
      <c r="P31" s="160"/>
      <c r="Q31" s="141"/>
      <c r="R31" s="142"/>
      <c r="S31" s="143"/>
    </row>
    <row r="32" spans="1:37" s="34" customFormat="1" ht="12.9" customHeight="1" x14ac:dyDescent="0.25">
      <c r="A32" s="145"/>
      <c r="B32" s="277"/>
      <c r="C32" s="273"/>
      <c r="D32" s="273"/>
      <c r="E32" s="156"/>
      <c r="F32" s="147"/>
      <c r="G32" s="147"/>
      <c r="H32" s="148"/>
      <c r="I32" s="149" t="s">
        <v>0</v>
      </c>
      <c r="J32" s="150" t="s">
        <v>131</v>
      </c>
      <c r="K32" s="151" t="str">
        <f>UPPER(IF(OR(J32="a",J32="as"),F31,IF(OR(J32="b",J32="bs"),F33,)))</f>
        <v>SVSE 2</v>
      </c>
      <c r="L32" s="151"/>
      <c r="M32" s="136"/>
      <c r="N32" s="162"/>
      <c r="O32" s="160"/>
      <c r="P32" s="160"/>
      <c r="Q32" s="141"/>
      <c r="R32" s="142"/>
      <c r="S32" s="143"/>
    </row>
    <row r="33" spans="1:19" s="34" customFormat="1" ht="12.9" customHeight="1" x14ac:dyDescent="0.25">
      <c r="A33" s="145">
        <v>14</v>
      </c>
      <c r="B33" s="240">
        <f>IF($E33="","",VLOOKUP($E33,'F14 csapatELO'!$A$7:$O$22,14))</f>
        <v>0</v>
      </c>
      <c r="C33" s="264">
        <f>IF($E33="","",VLOOKUP($E33,'F14 csapatELO'!$A$7:$O$22,15))</f>
        <v>216</v>
      </c>
      <c r="D33" s="264">
        <f>IF($E33="","",VLOOKUP($E33,'F14 csapatELO'!$A$7:$O$22,5))</f>
        <v>0</v>
      </c>
      <c r="E33" s="134">
        <v>8</v>
      </c>
      <c r="F33" s="153" t="str">
        <f>UPPER(IF($E33="","",VLOOKUP($E33,'F14 csapatELO'!$A$7:$O$22,2)))</f>
        <v>SZTE-HAJNAL TENISZ</v>
      </c>
      <c r="G33" s="153">
        <f>IF($E33="","",VLOOKUP($E33,'F14 csapatELO'!$A$7:$O$22,3))</f>
        <v>0</v>
      </c>
      <c r="H33" s="153"/>
      <c r="I33" s="153">
        <f>IF($E33="","",VLOOKUP($E33,'F14 csapatELO'!$A$7:$O$22,4))</f>
        <v>0</v>
      </c>
      <c r="J33" s="154"/>
      <c r="K33" s="160" t="s">
        <v>134</v>
      </c>
      <c r="L33" s="155"/>
      <c r="M33" s="136"/>
      <c r="N33" s="162"/>
      <c r="O33" s="160"/>
      <c r="P33" s="160"/>
      <c r="Q33" s="141"/>
      <c r="R33" s="142"/>
      <c r="S33" s="143"/>
    </row>
    <row r="34" spans="1:19" s="34" customFormat="1" ht="12.9" customHeight="1" x14ac:dyDescent="0.25">
      <c r="A34" s="145"/>
      <c r="B34" s="277"/>
      <c r="C34" s="273"/>
      <c r="D34" s="273"/>
      <c r="E34" s="156"/>
      <c r="F34" s="147"/>
      <c r="G34" s="147"/>
      <c r="H34" s="148"/>
      <c r="I34" s="136"/>
      <c r="J34" s="157"/>
      <c r="K34" s="149" t="s">
        <v>0</v>
      </c>
      <c r="L34" s="158" t="s">
        <v>135</v>
      </c>
      <c r="M34" s="151" t="str">
        <f>UPPER(IF(OR(L34="a",L34="as"),K32,IF(OR(L34="b",L34="bs"),K36,)))</f>
        <v>SVSE 1</v>
      </c>
      <c r="N34" s="168"/>
      <c r="O34" s="160"/>
      <c r="P34" s="160"/>
      <c r="Q34" s="141"/>
      <c r="R34" s="142"/>
      <c r="S34" s="143"/>
    </row>
    <row r="35" spans="1:19" s="34" customFormat="1" ht="12.9" customHeight="1" x14ac:dyDescent="0.25">
      <c r="A35" s="145">
        <v>15</v>
      </c>
      <c r="B35" s="240" t="str">
        <f>IF($E35="","",VLOOKUP($E35,'F14 csapatELO'!$A$7:$O$22,14))</f>
        <v/>
      </c>
      <c r="C35" s="264" t="str">
        <f>IF($E35="","",VLOOKUP($E35,'F14 csapatELO'!$A$7:$O$22,15))</f>
        <v/>
      </c>
      <c r="D35" s="264" t="str">
        <f>IF($E35="","",VLOOKUP($E35,'F14 csapatELO'!$A$7:$O$22,5))</f>
        <v/>
      </c>
      <c r="E35" s="134"/>
      <c r="F35" s="153" t="s">
        <v>128</v>
      </c>
      <c r="G35" s="153" t="str">
        <f>IF($E35="","",VLOOKUP($E35,'F14 csapatELO'!$A$7:$O$22,3))</f>
        <v/>
      </c>
      <c r="H35" s="153"/>
      <c r="I35" s="153" t="str">
        <f>IF($E35="","",VLOOKUP($E35,'F14 csapatELO'!$A$7:$O$22,4))</f>
        <v/>
      </c>
      <c r="J35" s="137"/>
      <c r="K35" s="136"/>
      <c r="L35" s="161"/>
      <c r="M35" s="136" t="s">
        <v>136</v>
      </c>
      <c r="N35" s="160"/>
      <c r="O35" s="160"/>
      <c r="P35" s="160"/>
      <c r="Q35" s="141"/>
      <c r="R35" s="142"/>
      <c r="S35" s="143"/>
    </row>
    <row r="36" spans="1:19" s="34" customFormat="1" ht="12.9" customHeight="1" x14ac:dyDescent="0.25">
      <c r="A36" s="145"/>
      <c r="B36" s="277"/>
      <c r="C36" s="273"/>
      <c r="D36" s="273"/>
      <c r="E36" s="146"/>
      <c r="F36" s="147"/>
      <c r="G36" s="147"/>
      <c r="H36" s="148"/>
      <c r="I36" s="149" t="s">
        <v>0</v>
      </c>
      <c r="J36" s="150" t="s">
        <v>130</v>
      </c>
      <c r="K36" s="151" t="str">
        <f>UPPER(IF(OR(J36="a",J36="as"),F35,IF(OR(J36="b",J36="bs"),F37,)))</f>
        <v>SVSE 1</v>
      </c>
      <c r="L36" s="163"/>
      <c r="M36" s="136"/>
      <c r="N36" s="160"/>
      <c r="O36" s="160"/>
      <c r="P36" s="160"/>
      <c r="Q36" s="141"/>
      <c r="R36" s="142"/>
      <c r="S36" s="143"/>
    </row>
    <row r="37" spans="1:19" s="34" customFormat="1" ht="12.9" customHeight="1" x14ac:dyDescent="0.25">
      <c r="A37" s="133">
        <v>16</v>
      </c>
      <c r="B37" s="240">
        <f>IF($E37="","",VLOOKUP($E37,'F14 csapatELO'!$A$7:$O$22,14))</f>
        <v>0</v>
      </c>
      <c r="C37" s="264">
        <f>IF($E37="","",VLOOKUP($E37,'F14 csapatELO'!$A$7:$O$22,15))</f>
        <v>57</v>
      </c>
      <c r="D37" s="264">
        <f>IF($E37="","",VLOOKUP($E37,'F14 csapatELO'!$A$7:$O$22,5))</f>
        <v>0</v>
      </c>
      <c r="E37" s="134">
        <v>2</v>
      </c>
      <c r="F37" s="135" t="str">
        <f>UPPER(IF($E37="","",VLOOKUP($E37,'F14 csapatELO'!$A$7:$O$22,2)))</f>
        <v>SVSE 1</v>
      </c>
      <c r="G37" s="135">
        <f>IF($E37="","",VLOOKUP($E37,'F14 csapatELO'!$A$7:$O$22,3))</f>
        <v>0</v>
      </c>
      <c r="H37" s="153"/>
      <c r="I37" s="135">
        <f>IF($E37="","",VLOOKUP($E37,'F14 csapatELO'!$A$7:$O$22,4))</f>
        <v>0</v>
      </c>
      <c r="J37" s="164"/>
      <c r="K37" s="136"/>
      <c r="L37" s="136"/>
      <c r="M37" s="136"/>
      <c r="N37" s="160"/>
      <c r="O37" s="160"/>
      <c r="P37" s="160"/>
      <c r="Q37" s="141"/>
      <c r="R37" s="142"/>
      <c r="S37" s="143"/>
    </row>
    <row r="38" spans="1:19" s="34" customFormat="1" ht="9.6" customHeight="1" x14ac:dyDescent="0.25">
      <c r="A38" s="171"/>
      <c r="B38" s="146"/>
      <c r="C38" s="146"/>
      <c r="D38" s="146"/>
      <c r="E38" s="146"/>
      <c r="F38" s="165"/>
      <c r="G38" s="165"/>
      <c r="H38" s="169"/>
      <c r="I38" s="136"/>
      <c r="J38" s="157"/>
      <c r="K38" s="136"/>
      <c r="L38" s="136"/>
      <c r="M38" s="136"/>
      <c r="N38" s="160"/>
      <c r="O38" s="160"/>
      <c r="P38" s="160"/>
      <c r="Q38" s="141"/>
      <c r="R38" s="142"/>
      <c r="S38" s="143"/>
    </row>
    <row r="39" spans="1:19" s="34" customFormat="1" ht="9.6" customHeight="1" x14ac:dyDescent="0.25">
      <c r="A39" s="172"/>
      <c r="B39" s="138"/>
      <c r="C39" s="138"/>
      <c r="D39" s="138"/>
      <c r="E39" s="146"/>
      <c r="F39" s="138"/>
      <c r="G39" s="138"/>
      <c r="H39" s="138"/>
      <c r="I39" s="138"/>
      <c r="J39" s="146"/>
      <c r="K39" s="138"/>
      <c r="L39" s="138"/>
      <c r="M39" s="138"/>
      <c r="N39" s="173"/>
      <c r="O39" s="173"/>
      <c r="P39" s="173"/>
      <c r="Q39" s="141"/>
      <c r="R39" s="142"/>
      <c r="S39" s="143"/>
    </row>
    <row r="40" spans="1:19" s="34" customFormat="1" ht="9.6" customHeight="1" x14ac:dyDescent="0.25">
      <c r="A40" s="171"/>
      <c r="B40" s="146"/>
      <c r="C40" s="146"/>
      <c r="D40" s="146"/>
      <c r="E40" s="146"/>
      <c r="F40" s="138"/>
      <c r="G40" s="138"/>
      <c r="I40" s="138"/>
      <c r="J40" s="146"/>
      <c r="K40" s="138"/>
      <c r="L40" s="138"/>
      <c r="M40" s="174"/>
      <c r="N40" s="146"/>
      <c r="O40" s="138"/>
      <c r="P40" s="173"/>
      <c r="Q40" s="141"/>
      <c r="R40" s="142"/>
      <c r="S40" s="143"/>
    </row>
    <row r="41" spans="1:19" s="34" customFormat="1" ht="9.6" customHeight="1" x14ac:dyDescent="0.25">
      <c r="A41" s="171"/>
      <c r="B41" s="138"/>
      <c r="C41" s="138"/>
      <c r="D41" s="138"/>
      <c r="E41" s="146"/>
      <c r="F41" s="138"/>
      <c r="G41" s="138"/>
      <c r="H41" s="138"/>
      <c r="I41" s="138"/>
      <c r="J41" s="146"/>
      <c r="K41" s="138"/>
      <c r="L41" s="138"/>
      <c r="M41" s="138"/>
      <c r="N41" s="173"/>
      <c r="O41" s="138"/>
      <c r="P41" s="173"/>
      <c r="Q41" s="141"/>
      <c r="R41" s="142"/>
      <c r="S41" s="143"/>
    </row>
    <row r="42" spans="1:19" s="34" customFormat="1" ht="9.6" customHeight="1" x14ac:dyDescent="0.25">
      <c r="A42" s="171"/>
      <c r="B42" s="146"/>
      <c r="C42" s="146"/>
      <c r="D42" s="146"/>
      <c r="E42" s="146"/>
      <c r="F42" s="138"/>
      <c r="G42" s="138"/>
      <c r="I42" s="174"/>
      <c r="J42" s="146"/>
      <c r="K42" s="138"/>
      <c r="L42" s="138"/>
      <c r="M42" s="138"/>
      <c r="N42" s="173"/>
      <c r="O42" s="173"/>
      <c r="P42" s="173"/>
      <c r="Q42" s="141"/>
      <c r="R42" s="142"/>
      <c r="S42" s="143"/>
    </row>
    <row r="43" spans="1:19" s="34" customFormat="1" ht="9.6" customHeight="1" x14ac:dyDescent="0.25">
      <c r="A43" s="171"/>
      <c r="B43" s="138"/>
      <c r="C43" s="138"/>
      <c r="D43" s="138"/>
      <c r="E43" s="146"/>
      <c r="F43" s="138"/>
      <c r="G43" s="138"/>
      <c r="H43" s="138"/>
      <c r="I43" s="138"/>
      <c r="J43" s="146"/>
      <c r="K43" s="138"/>
      <c r="L43" s="175"/>
      <c r="M43" s="138"/>
      <c r="N43" s="173"/>
      <c r="O43" s="173"/>
      <c r="P43" s="173"/>
      <c r="Q43" s="141"/>
      <c r="R43" s="142"/>
      <c r="S43" s="143"/>
    </row>
    <row r="44" spans="1:19" s="34" customFormat="1" ht="9.6" customHeight="1" x14ac:dyDescent="0.25">
      <c r="A44" s="171"/>
      <c r="B44" s="146"/>
      <c r="C44" s="146"/>
      <c r="D44" s="146"/>
      <c r="E44" s="146"/>
      <c r="F44" s="138"/>
      <c r="G44" s="138"/>
      <c r="I44" s="138"/>
      <c r="J44" s="146"/>
      <c r="K44" s="174"/>
      <c r="L44" s="146"/>
      <c r="M44" s="138"/>
      <c r="N44" s="173"/>
      <c r="O44" s="173"/>
      <c r="P44" s="173"/>
      <c r="Q44" s="141"/>
      <c r="R44" s="142"/>
      <c r="S44" s="143"/>
    </row>
    <row r="45" spans="1:19" s="34" customFormat="1" ht="9.6" customHeight="1" x14ac:dyDescent="0.25">
      <c r="A45" s="171"/>
      <c r="B45" s="138"/>
      <c r="C45" s="138"/>
      <c r="D45" s="138"/>
      <c r="E45" s="146"/>
      <c r="F45" s="138"/>
      <c r="G45" s="138"/>
      <c r="H45" s="138"/>
      <c r="I45" s="138"/>
      <c r="J45" s="146"/>
      <c r="K45" s="138"/>
      <c r="L45" s="138"/>
      <c r="M45" s="138"/>
      <c r="N45" s="173"/>
      <c r="O45" s="173"/>
      <c r="P45" s="173"/>
      <c r="Q45" s="141"/>
      <c r="R45" s="142"/>
      <c r="S45" s="143"/>
    </row>
    <row r="46" spans="1:19" s="34" customFormat="1" ht="9.6" customHeight="1" x14ac:dyDescent="0.25">
      <c r="A46" s="171"/>
      <c r="B46" s="146"/>
      <c r="C46" s="146"/>
      <c r="D46" s="146"/>
      <c r="E46" s="146"/>
      <c r="F46" s="138"/>
      <c r="G46" s="138"/>
      <c r="I46" s="174"/>
      <c r="J46" s="146"/>
      <c r="K46" s="138"/>
      <c r="L46" s="138"/>
      <c r="M46" s="138"/>
      <c r="N46" s="173"/>
      <c r="O46" s="173"/>
      <c r="P46" s="173"/>
      <c r="Q46" s="141"/>
      <c r="R46" s="142"/>
      <c r="S46" s="143"/>
    </row>
    <row r="47" spans="1:19" s="34" customFormat="1" ht="9.6" customHeight="1" x14ac:dyDescent="0.25">
      <c r="A47" s="172"/>
      <c r="B47" s="138"/>
      <c r="C47" s="138"/>
      <c r="D47" s="138"/>
      <c r="E47" s="146"/>
      <c r="F47" s="138"/>
      <c r="G47" s="138"/>
      <c r="H47" s="138"/>
      <c r="I47" s="138"/>
      <c r="J47" s="146"/>
      <c r="K47" s="138"/>
      <c r="L47" s="138"/>
      <c r="M47" s="138"/>
      <c r="N47" s="138"/>
      <c r="O47" s="139"/>
      <c r="P47" s="139"/>
      <c r="Q47" s="141"/>
      <c r="R47" s="142"/>
      <c r="S47" s="143"/>
    </row>
    <row r="48" spans="1:19" s="2" customFormat="1" ht="6.75" customHeight="1" x14ac:dyDescent="0.25">
      <c r="A48" s="177"/>
      <c r="B48" s="177"/>
      <c r="C48" s="177"/>
      <c r="D48" s="177"/>
      <c r="E48" s="177"/>
      <c r="F48" s="178"/>
      <c r="G48" s="178"/>
      <c r="H48" s="178"/>
      <c r="I48" s="178"/>
      <c r="J48" s="179"/>
      <c r="K48" s="180"/>
      <c r="L48" s="181"/>
      <c r="M48" s="180"/>
      <c r="N48" s="181"/>
      <c r="O48" s="180"/>
      <c r="P48" s="181"/>
      <c r="Q48" s="180"/>
      <c r="R48" s="181"/>
      <c r="S48" s="182"/>
    </row>
    <row r="49" spans="1:18" s="18" customFormat="1" ht="10.5" customHeight="1" x14ac:dyDescent="0.25">
      <c r="A49" s="183" t="s">
        <v>44</v>
      </c>
      <c r="B49" s="184"/>
      <c r="C49" s="184"/>
      <c r="D49" s="268"/>
      <c r="E49" s="185" t="s">
        <v>5</v>
      </c>
      <c r="F49" s="186" t="s">
        <v>46</v>
      </c>
      <c r="G49" s="185"/>
      <c r="H49" s="187"/>
      <c r="I49" s="188"/>
      <c r="J49" s="185" t="s">
        <v>5</v>
      </c>
      <c r="K49" s="186" t="s">
        <v>54</v>
      </c>
      <c r="L49" s="189"/>
      <c r="M49" s="186" t="s">
        <v>55</v>
      </c>
      <c r="N49" s="190"/>
      <c r="O49" s="191" t="s">
        <v>56</v>
      </c>
      <c r="P49" s="191"/>
      <c r="Q49" s="192"/>
      <c r="R49" s="193"/>
    </row>
    <row r="50" spans="1:18" s="18" customFormat="1" ht="9" customHeight="1" x14ac:dyDescent="0.25">
      <c r="A50" s="269" t="s">
        <v>45</v>
      </c>
      <c r="B50" s="270"/>
      <c r="C50" s="271"/>
      <c r="D50" s="272"/>
      <c r="E50" s="195">
        <v>1</v>
      </c>
      <c r="F50" s="86" t="str">
        <f>IF(E50&gt;$R$57,,UPPER(VLOOKUP(E50,'F14 csapatELO'!$A$7:$Q$134,2)))</f>
        <v>VIHARSAROK TA</v>
      </c>
      <c r="G50" s="196"/>
      <c r="H50" s="86"/>
      <c r="I50" s="85"/>
      <c r="J50" s="197" t="s">
        <v>6</v>
      </c>
      <c r="K50" s="194"/>
      <c r="L50" s="198"/>
      <c r="M50" s="194"/>
      <c r="N50" s="199"/>
      <c r="O50" s="200" t="s">
        <v>47</v>
      </c>
      <c r="P50" s="201"/>
      <c r="Q50" s="201"/>
      <c r="R50" s="202"/>
    </row>
    <row r="51" spans="1:18" s="18" customFormat="1" ht="9" customHeight="1" x14ac:dyDescent="0.25">
      <c r="A51" s="207" t="s">
        <v>53</v>
      </c>
      <c r="B51" s="205"/>
      <c r="C51" s="265"/>
      <c r="D51" s="208"/>
      <c r="E51" s="195">
        <v>2</v>
      </c>
      <c r="F51" s="86" t="str">
        <f>IF(E51&gt;$R$57,,UPPER(VLOOKUP(E51,'F14 csapatELO'!$A$7:$Q$134,2)))</f>
        <v>SVSE 1</v>
      </c>
      <c r="G51" s="196"/>
      <c r="H51" s="86"/>
      <c r="I51" s="85"/>
      <c r="J51" s="197" t="s">
        <v>7</v>
      </c>
      <c r="K51" s="194"/>
      <c r="L51" s="198"/>
      <c r="M51" s="194"/>
      <c r="N51" s="199"/>
      <c r="O51" s="203"/>
      <c r="P51" s="204"/>
      <c r="Q51" s="205"/>
      <c r="R51" s="206"/>
    </row>
    <row r="52" spans="1:18" s="18" customFormat="1" ht="9" customHeight="1" x14ac:dyDescent="0.25">
      <c r="A52" s="234"/>
      <c r="B52" s="235"/>
      <c r="C52" s="266"/>
      <c r="D52" s="236"/>
      <c r="E52" s="195">
        <v>3</v>
      </c>
      <c r="F52" s="86" t="str">
        <f>IF(E52&gt;$R$57,,UPPER(VLOOKUP(E52,'F14 csapatELO'!$A$7:$Q$134,2)))</f>
        <v>PVTC</v>
      </c>
      <c r="G52" s="196"/>
      <c r="H52" s="86"/>
      <c r="I52" s="85"/>
      <c r="J52" s="197" t="s">
        <v>8</v>
      </c>
      <c r="K52" s="194"/>
      <c r="L52" s="198"/>
      <c r="M52" s="194"/>
      <c r="N52" s="199"/>
      <c r="O52" s="200" t="s">
        <v>48</v>
      </c>
      <c r="P52" s="201"/>
      <c r="Q52" s="201"/>
      <c r="R52" s="202"/>
    </row>
    <row r="53" spans="1:18" s="18" customFormat="1" ht="9" customHeight="1" x14ac:dyDescent="0.25">
      <c r="A53" s="209"/>
      <c r="B53" s="127"/>
      <c r="C53" s="127"/>
      <c r="D53" s="210"/>
      <c r="E53" s="195">
        <v>4</v>
      </c>
      <c r="F53" s="86" t="str">
        <f>IF(E53&gt;$R$57,,UPPER(VLOOKUP(E53,'F14 csapatELO'!$A$7:$Q$134,2)))</f>
        <v>DUNAKESZI TK</v>
      </c>
      <c r="G53" s="196"/>
      <c r="H53" s="86"/>
      <c r="I53" s="85"/>
      <c r="J53" s="197" t="s">
        <v>9</v>
      </c>
      <c r="K53" s="194"/>
      <c r="L53" s="198"/>
      <c r="M53" s="194"/>
      <c r="N53" s="199"/>
      <c r="O53" s="194"/>
      <c r="P53" s="198"/>
      <c r="Q53" s="194"/>
      <c r="R53" s="199"/>
    </row>
    <row r="54" spans="1:18" s="18" customFormat="1" ht="9" customHeight="1" x14ac:dyDescent="0.25">
      <c r="A54" s="222"/>
      <c r="B54" s="237"/>
      <c r="C54" s="237"/>
      <c r="D54" s="267"/>
      <c r="E54" s="195"/>
      <c r="F54" s="86"/>
      <c r="G54" s="196"/>
      <c r="H54" s="86"/>
      <c r="I54" s="85"/>
      <c r="J54" s="197" t="s">
        <v>10</v>
      </c>
      <c r="K54" s="194"/>
      <c r="L54" s="198"/>
      <c r="M54" s="194"/>
      <c r="N54" s="199"/>
      <c r="O54" s="205"/>
      <c r="P54" s="204"/>
      <c r="Q54" s="205"/>
      <c r="R54" s="206"/>
    </row>
    <row r="55" spans="1:18" s="18" customFormat="1" ht="9" customHeight="1" x14ac:dyDescent="0.25">
      <c r="A55" s="223"/>
      <c r="B55" s="22"/>
      <c r="C55" s="127"/>
      <c r="D55" s="210"/>
      <c r="E55" s="195"/>
      <c r="F55" s="86"/>
      <c r="G55" s="196"/>
      <c r="H55" s="86"/>
      <c r="I55" s="85"/>
      <c r="J55" s="197" t="s">
        <v>11</v>
      </c>
      <c r="K55" s="194"/>
      <c r="L55" s="198"/>
      <c r="M55" s="194"/>
      <c r="N55" s="199"/>
      <c r="O55" s="200" t="s">
        <v>34</v>
      </c>
      <c r="P55" s="201"/>
      <c r="Q55" s="201"/>
      <c r="R55" s="202"/>
    </row>
    <row r="56" spans="1:18" s="18" customFormat="1" ht="9" customHeight="1" x14ac:dyDescent="0.25">
      <c r="A56" s="223"/>
      <c r="B56" s="22"/>
      <c r="C56" s="262"/>
      <c r="D56" s="232"/>
      <c r="E56" s="195"/>
      <c r="F56" s="86"/>
      <c r="G56" s="196"/>
      <c r="H56" s="86"/>
      <c r="I56" s="85"/>
      <c r="J56" s="197" t="s">
        <v>12</v>
      </c>
      <c r="K56" s="194"/>
      <c r="L56" s="198"/>
      <c r="M56" s="194"/>
      <c r="N56" s="199"/>
      <c r="O56" s="194"/>
      <c r="P56" s="198"/>
      <c r="Q56" s="194"/>
      <c r="R56" s="199"/>
    </row>
    <row r="57" spans="1:18" s="18" customFormat="1" ht="9" customHeight="1" x14ac:dyDescent="0.25">
      <c r="A57" s="224"/>
      <c r="B57" s="221"/>
      <c r="C57" s="263"/>
      <c r="D57" s="233"/>
      <c r="E57" s="211"/>
      <c r="F57" s="212"/>
      <c r="G57" s="213"/>
      <c r="H57" s="212"/>
      <c r="I57" s="214"/>
      <c r="J57" s="215" t="s">
        <v>13</v>
      </c>
      <c r="K57" s="205"/>
      <c r="L57" s="204"/>
      <c r="M57" s="205"/>
      <c r="N57" s="206"/>
      <c r="O57" s="205" t="str">
        <f>R4</f>
        <v>Rákóczi Andrea</v>
      </c>
      <c r="P57" s="204"/>
      <c r="Q57" s="205"/>
      <c r="R57" s="216">
        <f>MIN(4,'F14 csapatELO'!Q5)</f>
        <v>4</v>
      </c>
    </row>
  </sheetData>
  <mergeCells count="1">
    <mergeCell ref="A4:C4"/>
  </mergeCells>
  <conditionalFormatting sqref="B39 B41 B43 B45 B47">
    <cfRule type="cellIs" dxfId="80" priority="4" stopIfTrue="1" operator="equal">
      <formula>"QA"</formula>
    </cfRule>
    <cfRule type="cellIs" dxfId="79" priority="5" stopIfTrue="1" operator="equal">
      <formula>"DA"</formula>
    </cfRule>
  </conditionalFormatting>
  <conditionalFormatting sqref="E7 E9 E11 E13 E15 E17 E19 E21 E23 E25 E27 E29 E31 E33 E35 E37">
    <cfRule type="expression" dxfId="78" priority="2" stopIfTrue="1">
      <formula>$E7&lt;5</formula>
    </cfRule>
  </conditionalFormatting>
  <conditionalFormatting sqref="E39 E41 E43 E45 E47">
    <cfRule type="expression" dxfId="77" priority="10" stopIfTrue="1">
      <formula>AND($E39&lt;9,$C39&gt;0)</formula>
    </cfRule>
  </conditionalFormatting>
  <conditionalFormatting sqref="F7 F9 F11 F13 F15 F17 F19 F21 F23 F25 F27 F29 F31 F33 F35 F37">
    <cfRule type="cellIs" dxfId="76" priority="1" stopIfTrue="1" operator="equal">
      <formula>"Bye"</formula>
    </cfRule>
  </conditionalFormatting>
  <conditionalFormatting sqref="F39 F41 F43 F45 F47">
    <cfRule type="cellIs" dxfId="75" priority="8" stopIfTrue="1" operator="equal">
      <formula>"Bye"</formula>
    </cfRule>
  </conditionalFormatting>
  <conditionalFormatting sqref="F39:I39 F41:I41 F43:I43 F45:I45 F47:I47">
    <cfRule type="expression" dxfId="74" priority="9" stopIfTrue="1">
      <formula>AND($E39&lt;9,$C39&gt;0)</formula>
    </cfRule>
  </conditionalFormatting>
  <conditionalFormatting sqref="H7 H9 H11 H13 H15 H17 H19 H21 H23 H25 H27 H29 H31 H33 H35 H37">
    <cfRule type="expression" dxfId="73" priority="14" stopIfTrue="1">
      <formula>AND($E7&lt;9,$C7&gt;0)</formula>
    </cfRule>
  </conditionalFormatting>
  <conditionalFormatting sqref="I8 K10 I12 M14 I16 K18 I20 O22 I24 K26 I28 M30 I32 K34 I36 M40 I42 K44 I46">
    <cfRule type="expression" dxfId="72" priority="11" stopIfTrue="1">
      <formula>AND($O$1="CU",I8="Umpire")</formula>
    </cfRule>
    <cfRule type="expression" dxfId="71" priority="12" stopIfTrue="1">
      <formula>AND($O$1="CU",I8&lt;&gt;"Umpire",J8&lt;&gt;"")</formula>
    </cfRule>
    <cfRule type="expression" dxfId="70" priority="13" stopIfTrue="1">
      <formula>AND($O$1="CU",I8&lt;&gt;"Umpire")</formula>
    </cfRule>
  </conditionalFormatting>
  <conditionalFormatting sqref="J8 L10 J12 N14 J16 L18 J20 P22 J24 L26 J28 N30 J32 L34 J36 R57">
    <cfRule type="expression" dxfId="69" priority="3" stopIfTrue="1">
      <formula>$O$1="CU"</formula>
    </cfRule>
  </conditionalFormatting>
  <conditionalFormatting sqref="K8 M10 K12 O14 K16 M18 K20 Q22 K24 M26 K28 O30 K32 M34 K36 O40 K42 M44 K46">
    <cfRule type="expression" dxfId="68" priority="6" stopIfTrue="1">
      <formula>J8="as"</formula>
    </cfRule>
    <cfRule type="expression" dxfId="67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DDED6A15-A644-4760-BA12-0CDE4D405271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01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6C9C-5F88-4777-B703-C019D224CDA1}">
  <sheetPr codeName="Sheet18">
    <tabColor indexed="42"/>
  </sheetPr>
  <dimension ref="A1:Q156"/>
  <sheetViews>
    <sheetView showGridLines="0" showZeros="0" workbookViewId="0">
      <pane ySplit="6" topLeftCell="A13" activePane="bottomLeft" state="frozen"/>
      <selection activeCell="F2" sqref="F2"/>
      <selection pane="bottomLeft" activeCell="S24" sqref="S24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0" customWidth="1"/>
    <col min="5" max="5" width="12.109375" style="400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2" t="str">
        <f>Altalanos!$A$6</f>
        <v>Metalcom Vidék Bajnokság</v>
      </c>
      <c r="B1" s="87"/>
      <c r="C1" s="87"/>
      <c r="D1" s="238"/>
      <c r="E1" s="258" t="s">
        <v>52</v>
      </c>
      <c r="F1" s="106"/>
      <c r="G1" s="249"/>
      <c r="H1" s="88"/>
      <c r="I1" s="88"/>
      <c r="J1" s="250"/>
      <c r="K1" s="250"/>
      <c r="L1" s="250"/>
      <c r="M1" s="250"/>
      <c r="N1" s="250"/>
      <c r="O1" s="250"/>
      <c r="P1" s="250"/>
      <c r="Q1" s="251"/>
    </row>
    <row r="2" spans="1:17" ht="13.8" thickBot="1" x14ac:dyDescent="0.3">
      <c r="B2" s="89" t="s">
        <v>51</v>
      </c>
      <c r="C2" s="412" t="str">
        <f>Altalanos!$D$8</f>
        <v>F16 csapat</v>
      </c>
      <c r="D2" s="106"/>
      <c r="E2" s="258" t="s">
        <v>35</v>
      </c>
      <c r="F2" s="94"/>
      <c r="G2" s="94"/>
      <c r="H2" s="388"/>
      <c r="I2" s="38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82" t="s">
        <v>50</v>
      </c>
      <c r="B3" s="386"/>
      <c r="C3" s="386"/>
      <c r="D3" s="386"/>
      <c r="E3" s="386"/>
      <c r="F3" s="386"/>
      <c r="G3" s="386"/>
      <c r="H3" s="386"/>
      <c r="I3" s="387"/>
      <c r="J3" s="101"/>
      <c r="K3" s="107"/>
      <c r="L3" s="107"/>
      <c r="M3" s="107"/>
      <c r="N3" s="288" t="s">
        <v>34</v>
      </c>
      <c r="O3" s="102"/>
      <c r="P3" s="108"/>
      <c r="Q3" s="259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02" t="s">
        <v>31</v>
      </c>
      <c r="I4" s="392"/>
      <c r="J4" s="110"/>
      <c r="K4" s="111"/>
      <c r="L4" s="111"/>
      <c r="M4" s="111"/>
      <c r="N4" s="110"/>
      <c r="O4" s="260"/>
      <c r="P4" s="260"/>
      <c r="Q4" s="112"/>
    </row>
    <row r="5" spans="1:17" s="2" customFormat="1" ht="13.8" thickBot="1" x14ac:dyDescent="0.3">
      <c r="A5" s="252" t="str">
        <f>Altalanos!$A$10</f>
        <v>2024.06.22-07.02.</v>
      </c>
      <c r="B5" s="252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84" t="str">
        <f>Altalanos!$E$10</f>
        <v>Rákóczi Andrea</v>
      </c>
      <c r="I5" s="403"/>
      <c r="J5" s="113"/>
      <c r="K5" s="83"/>
      <c r="L5" s="83"/>
      <c r="M5" s="83"/>
      <c r="N5" s="113"/>
      <c r="O5" s="91"/>
      <c r="P5" s="91"/>
      <c r="Q5" s="406"/>
    </row>
    <row r="6" spans="1:17" ht="30" customHeight="1" thickBot="1" x14ac:dyDescent="0.3">
      <c r="A6" s="241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89" t="s">
        <v>38</v>
      </c>
      <c r="I6" s="390"/>
      <c r="J6" s="244" t="s">
        <v>17</v>
      </c>
      <c r="K6" s="105" t="s">
        <v>15</v>
      </c>
      <c r="L6" s="246" t="s">
        <v>1</v>
      </c>
      <c r="M6" s="217" t="s">
        <v>16</v>
      </c>
      <c r="N6" s="274" t="s">
        <v>49</v>
      </c>
      <c r="O6" s="256" t="s">
        <v>39</v>
      </c>
      <c r="P6" s="257" t="s">
        <v>2</v>
      </c>
      <c r="Q6" s="104" t="s">
        <v>40</v>
      </c>
    </row>
    <row r="7" spans="1:17" s="11" customFormat="1" ht="18.899999999999999" customHeight="1" x14ac:dyDescent="0.25">
      <c r="A7" s="248">
        <v>1</v>
      </c>
      <c r="B7" s="95" t="s">
        <v>113</v>
      </c>
      <c r="C7" s="95"/>
      <c r="D7" s="96"/>
      <c r="E7" s="261"/>
      <c r="F7" s="383"/>
      <c r="G7" s="384"/>
      <c r="H7" s="96"/>
      <c r="I7" s="96"/>
      <c r="J7" s="245"/>
      <c r="K7" s="243"/>
      <c r="L7" s="247"/>
      <c r="M7" s="243"/>
      <c r="N7" s="239"/>
      <c r="O7" s="96">
        <v>14</v>
      </c>
      <c r="P7" s="114"/>
      <c r="Q7" s="97"/>
    </row>
    <row r="8" spans="1:17" s="11" customFormat="1" ht="18.899999999999999" customHeight="1" x14ac:dyDescent="0.25">
      <c r="A8" s="248">
        <v>2</v>
      </c>
      <c r="B8" s="95" t="s">
        <v>114</v>
      </c>
      <c r="C8" s="95"/>
      <c r="D8" s="96"/>
      <c r="E8" s="261"/>
      <c r="F8" s="385"/>
      <c r="G8" s="282"/>
      <c r="H8" s="96"/>
      <c r="I8" s="96"/>
      <c r="J8" s="245"/>
      <c r="K8" s="243"/>
      <c r="L8" s="247"/>
      <c r="M8" s="243"/>
      <c r="N8" s="239"/>
      <c r="O8" s="96">
        <v>40</v>
      </c>
      <c r="P8" s="114"/>
      <c r="Q8" s="97"/>
    </row>
    <row r="9" spans="1:17" s="11" customFormat="1" ht="18.899999999999999" customHeight="1" x14ac:dyDescent="0.25">
      <c r="A9" s="248">
        <v>3</v>
      </c>
      <c r="B9" s="95" t="s">
        <v>115</v>
      </c>
      <c r="C9" s="95"/>
      <c r="D9" s="96"/>
      <c r="E9" s="261"/>
      <c r="F9" s="385"/>
      <c r="G9" s="282"/>
      <c r="H9" s="96"/>
      <c r="I9" s="96"/>
      <c r="J9" s="245"/>
      <c r="K9" s="243"/>
      <c r="L9" s="247"/>
      <c r="M9" s="243"/>
      <c r="N9" s="239"/>
      <c r="O9" s="96">
        <v>85</v>
      </c>
      <c r="P9" s="394"/>
      <c r="Q9" s="275"/>
    </row>
    <row r="10" spans="1:17" s="11" customFormat="1" ht="18.899999999999999" customHeight="1" x14ac:dyDescent="0.25">
      <c r="A10" s="248">
        <v>4</v>
      </c>
      <c r="B10" s="95" t="s">
        <v>108</v>
      </c>
      <c r="C10" s="95"/>
      <c r="D10" s="96"/>
      <c r="E10" s="261"/>
      <c r="F10" s="385"/>
      <c r="G10" s="282"/>
      <c r="H10" s="96"/>
      <c r="I10" s="96"/>
      <c r="J10" s="245"/>
      <c r="K10" s="243"/>
      <c r="L10" s="247"/>
      <c r="M10" s="243"/>
      <c r="N10" s="239"/>
      <c r="O10" s="96">
        <v>85</v>
      </c>
      <c r="P10" s="393"/>
      <c r="Q10" s="391"/>
    </row>
    <row r="11" spans="1:17" s="11" customFormat="1" ht="18.899999999999999" customHeight="1" x14ac:dyDescent="0.25">
      <c r="A11" s="248">
        <v>5</v>
      </c>
      <c r="B11" s="95" t="s">
        <v>116</v>
      </c>
      <c r="C11" s="95"/>
      <c r="D11" s="96"/>
      <c r="E11" s="261"/>
      <c r="F11" s="385"/>
      <c r="G11" s="282"/>
      <c r="H11" s="96"/>
      <c r="I11" s="96"/>
      <c r="J11" s="245"/>
      <c r="K11" s="243"/>
      <c r="L11" s="247"/>
      <c r="M11" s="243"/>
      <c r="N11" s="239"/>
      <c r="O11" s="96">
        <v>88</v>
      </c>
      <c r="P11" s="393"/>
      <c r="Q11" s="391"/>
    </row>
    <row r="12" spans="1:17" s="11" customFormat="1" ht="18.899999999999999" customHeight="1" x14ac:dyDescent="0.25">
      <c r="A12" s="248">
        <v>6</v>
      </c>
      <c r="B12" s="95" t="s">
        <v>99</v>
      </c>
      <c r="C12" s="95"/>
      <c r="D12" s="96"/>
      <c r="E12" s="261"/>
      <c r="F12" s="385"/>
      <c r="G12" s="282"/>
      <c r="H12" s="96"/>
      <c r="I12" s="96"/>
      <c r="J12" s="245"/>
      <c r="K12" s="243"/>
      <c r="L12" s="247"/>
      <c r="M12" s="243"/>
      <c r="N12" s="239"/>
      <c r="O12" s="96">
        <v>90</v>
      </c>
      <c r="P12" s="393"/>
      <c r="Q12" s="391"/>
    </row>
    <row r="13" spans="1:17" s="11" customFormat="1" ht="18.899999999999999" customHeight="1" x14ac:dyDescent="0.25">
      <c r="A13" s="248">
        <v>7</v>
      </c>
      <c r="B13" s="95" t="s">
        <v>117</v>
      </c>
      <c r="C13" s="95"/>
      <c r="D13" s="96"/>
      <c r="E13" s="261"/>
      <c r="F13" s="385"/>
      <c r="G13" s="282"/>
      <c r="H13" s="96"/>
      <c r="I13" s="96"/>
      <c r="J13" s="245"/>
      <c r="K13" s="243"/>
      <c r="L13" s="247"/>
      <c r="M13" s="243"/>
      <c r="N13" s="239"/>
      <c r="O13" s="96">
        <v>91</v>
      </c>
      <c r="P13" s="393"/>
      <c r="Q13" s="391"/>
    </row>
    <row r="14" spans="1:17" s="11" customFormat="1" ht="18.899999999999999" customHeight="1" x14ac:dyDescent="0.25">
      <c r="A14" s="248">
        <v>8</v>
      </c>
      <c r="B14" s="95" t="s">
        <v>104</v>
      </c>
      <c r="C14" s="95"/>
      <c r="D14" s="96"/>
      <c r="E14" s="261"/>
      <c r="F14" s="385"/>
      <c r="G14" s="282"/>
      <c r="H14" s="96"/>
      <c r="I14" s="96"/>
      <c r="J14" s="245"/>
      <c r="K14" s="243"/>
      <c r="L14" s="247"/>
      <c r="M14" s="243"/>
      <c r="N14" s="239"/>
      <c r="O14" s="96">
        <v>133</v>
      </c>
      <c r="P14" s="393"/>
      <c r="Q14" s="391"/>
    </row>
    <row r="15" spans="1:17" s="11" customFormat="1" ht="18.899999999999999" customHeight="1" x14ac:dyDescent="0.25">
      <c r="A15" s="248">
        <v>9</v>
      </c>
      <c r="B15" s="95" t="s">
        <v>118</v>
      </c>
      <c r="C15" s="95"/>
      <c r="D15" s="96"/>
      <c r="E15" s="261"/>
      <c r="F15" s="385"/>
      <c r="G15" s="282"/>
      <c r="H15" s="96"/>
      <c r="I15" s="96"/>
      <c r="J15" s="245"/>
      <c r="K15" s="243"/>
      <c r="L15" s="247"/>
      <c r="M15" s="243"/>
      <c r="N15" s="239"/>
      <c r="O15" s="96">
        <v>143</v>
      </c>
      <c r="P15" s="97"/>
      <c r="Q15" s="97"/>
    </row>
    <row r="16" spans="1:17" s="11" customFormat="1" ht="18.899999999999999" customHeight="1" x14ac:dyDescent="0.25">
      <c r="A16" s="248">
        <v>10</v>
      </c>
      <c r="B16" s="95" t="s">
        <v>120</v>
      </c>
      <c r="C16" s="95"/>
      <c r="D16" s="96"/>
      <c r="E16" s="261"/>
      <c r="F16" s="97"/>
      <c r="G16" s="97"/>
      <c r="H16" s="96"/>
      <c r="I16" s="96"/>
      <c r="J16" s="245"/>
      <c r="K16" s="243"/>
      <c r="L16" s="247"/>
      <c r="M16" s="281"/>
      <c r="N16" s="239"/>
      <c r="O16" s="96">
        <v>148</v>
      </c>
      <c r="P16" s="114"/>
      <c r="Q16" s="97"/>
    </row>
    <row r="17" spans="1:17" s="11" customFormat="1" ht="18.899999999999999" customHeight="1" x14ac:dyDescent="0.25">
      <c r="A17" s="248">
        <v>11</v>
      </c>
      <c r="B17" s="95" t="s">
        <v>119</v>
      </c>
      <c r="C17" s="95"/>
      <c r="D17" s="96"/>
      <c r="E17" s="261"/>
      <c r="F17" s="97"/>
      <c r="G17" s="97"/>
      <c r="H17" s="96"/>
      <c r="I17" s="96"/>
      <c r="J17" s="245"/>
      <c r="K17" s="243"/>
      <c r="L17" s="247"/>
      <c r="M17" s="281"/>
      <c r="N17" s="239"/>
      <c r="O17" s="96">
        <v>164</v>
      </c>
      <c r="P17" s="114"/>
      <c r="Q17" s="97"/>
    </row>
    <row r="18" spans="1:17" s="11" customFormat="1" ht="18.899999999999999" customHeight="1" x14ac:dyDescent="0.25">
      <c r="A18" s="248">
        <v>12</v>
      </c>
      <c r="B18" s="95" t="s">
        <v>105</v>
      </c>
      <c r="C18" s="95"/>
      <c r="D18" s="96"/>
      <c r="E18" s="261"/>
      <c r="F18" s="97"/>
      <c r="G18" s="97"/>
      <c r="H18" s="96"/>
      <c r="I18" s="96"/>
      <c r="J18" s="245"/>
      <c r="K18" s="243"/>
      <c r="L18" s="247"/>
      <c r="M18" s="281"/>
      <c r="N18" s="239"/>
      <c r="O18" s="96">
        <v>178</v>
      </c>
      <c r="P18" s="114"/>
      <c r="Q18" s="97"/>
    </row>
    <row r="19" spans="1:17" s="11" customFormat="1" ht="18.899999999999999" customHeight="1" x14ac:dyDescent="0.25">
      <c r="A19" s="248">
        <v>13</v>
      </c>
      <c r="B19" s="95" t="s">
        <v>97</v>
      </c>
      <c r="C19" s="95"/>
      <c r="D19" s="96"/>
      <c r="E19" s="261"/>
      <c r="F19" s="97"/>
      <c r="G19" s="97"/>
      <c r="H19" s="96"/>
      <c r="I19" s="96"/>
      <c r="J19" s="245"/>
      <c r="K19" s="243"/>
      <c r="L19" s="247"/>
      <c r="M19" s="281"/>
      <c r="N19" s="239"/>
      <c r="O19" s="96">
        <v>185</v>
      </c>
      <c r="P19" s="114"/>
      <c r="Q19" s="97"/>
    </row>
    <row r="20" spans="1:17" s="11" customFormat="1" ht="18.899999999999999" customHeight="1" x14ac:dyDescent="0.25">
      <c r="A20" s="248">
        <v>14</v>
      </c>
      <c r="B20" s="95" t="s">
        <v>121</v>
      </c>
      <c r="C20" s="95"/>
      <c r="D20" s="96"/>
      <c r="E20" s="261"/>
      <c r="F20" s="97"/>
      <c r="G20" s="97"/>
      <c r="H20" s="96"/>
      <c r="I20" s="96"/>
      <c r="J20" s="245"/>
      <c r="K20" s="243"/>
      <c r="L20" s="247"/>
      <c r="M20" s="281"/>
      <c r="N20" s="239"/>
      <c r="O20" s="96">
        <v>186</v>
      </c>
      <c r="P20" s="114"/>
      <c r="Q20" s="97"/>
    </row>
    <row r="21" spans="1:17" s="11" customFormat="1" ht="18.899999999999999" customHeight="1" x14ac:dyDescent="0.25">
      <c r="A21" s="248">
        <v>15</v>
      </c>
      <c r="B21" s="95" t="s">
        <v>102</v>
      </c>
      <c r="C21" s="95"/>
      <c r="D21" s="96"/>
      <c r="E21" s="261"/>
      <c r="F21" s="97"/>
      <c r="G21" s="97"/>
      <c r="H21" s="96"/>
      <c r="I21" s="96"/>
      <c r="J21" s="245"/>
      <c r="K21" s="243"/>
      <c r="L21" s="247"/>
      <c r="M21" s="281"/>
      <c r="N21" s="239"/>
      <c r="O21" s="96">
        <v>207</v>
      </c>
      <c r="P21" s="114"/>
      <c r="Q21" s="97"/>
    </row>
    <row r="22" spans="1:17" s="11" customFormat="1" ht="18.899999999999999" customHeight="1" x14ac:dyDescent="0.25">
      <c r="A22" s="248">
        <v>16</v>
      </c>
      <c r="B22" s="95" t="s">
        <v>122</v>
      </c>
      <c r="C22" s="95"/>
      <c r="D22" s="96"/>
      <c r="E22" s="261"/>
      <c r="F22" s="97"/>
      <c r="G22" s="97"/>
      <c r="H22" s="96"/>
      <c r="I22" s="96"/>
      <c r="J22" s="245"/>
      <c r="K22" s="243"/>
      <c r="L22" s="247"/>
      <c r="M22" s="281"/>
      <c r="N22" s="239"/>
      <c r="O22" s="96">
        <v>292</v>
      </c>
      <c r="P22" s="114"/>
      <c r="Q22" s="97"/>
    </row>
    <row r="23" spans="1:17" s="11" customFormat="1" ht="18.899999999999999" customHeight="1" x14ac:dyDescent="0.25">
      <c r="A23" s="248">
        <v>17</v>
      </c>
      <c r="B23" s="95"/>
      <c r="C23" s="95"/>
      <c r="D23" s="96"/>
      <c r="E23" s="261"/>
      <c r="F23" s="97"/>
      <c r="G23" s="97"/>
      <c r="H23" s="96"/>
      <c r="I23" s="96"/>
      <c r="J23" s="245"/>
      <c r="K23" s="243"/>
      <c r="L23" s="247"/>
      <c r="M23" s="281"/>
      <c r="N23" s="239"/>
      <c r="O23" s="96"/>
      <c r="P23" s="114"/>
      <c r="Q23" s="97"/>
    </row>
    <row r="24" spans="1:17" s="11" customFormat="1" ht="18.899999999999999" customHeight="1" x14ac:dyDescent="0.25">
      <c r="A24" s="248">
        <v>18</v>
      </c>
      <c r="B24" s="95"/>
      <c r="C24" s="95"/>
      <c r="D24" s="96"/>
      <c r="E24" s="261"/>
      <c r="F24" s="97"/>
      <c r="G24" s="97"/>
      <c r="H24" s="96"/>
      <c r="I24" s="96"/>
      <c r="J24" s="245"/>
      <c r="K24" s="243"/>
      <c r="L24" s="247"/>
      <c r="M24" s="281"/>
      <c r="N24" s="239"/>
      <c r="O24" s="96"/>
      <c r="P24" s="114"/>
      <c r="Q24" s="97"/>
    </row>
    <row r="25" spans="1:17" s="11" customFormat="1" ht="18.899999999999999" customHeight="1" x14ac:dyDescent="0.25">
      <c r="A25" s="248">
        <v>19</v>
      </c>
      <c r="B25" s="95"/>
      <c r="C25" s="95"/>
      <c r="D25" s="96"/>
      <c r="E25" s="261"/>
      <c r="F25" s="97"/>
      <c r="G25" s="97"/>
      <c r="H25" s="96"/>
      <c r="I25" s="96"/>
      <c r="J25" s="245"/>
      <c r="K25" s="243"/>
      <c r="L25" s="247"/>
      <c r="M25" s="281"/>
      <c r="N25" s="239"/>
      <c r="O25" s="96"/>
      <c r="P25" s="114"/>
      <c r="Q25" s="97"/>
    </row>
    <row r="26" spans="1:17" s="11" customFormat="1" ht="18.899999999999999" customHeight="1" x14ac:dyDescent="0.25">
      <c r="A26" s="248">
        <v>20</v>
      </c>
      <c r="B26" s="95"/>
      <c r="C26" s="95"/>
      <c r="D26" s="96"/>
      <c r="E26" s="261"/>
      <c r="F26" s="97"/>
      <c r="G26" s="97"/>
      <c r="H26" s="96"/>
      <c r="I26" s="96"/>
      <c r="J26" s="245"/>
      <c r="K26" s="243"/>
      <c r="L26" s="247"/>
      <c r="M26" s="281"/>
      <c r="N26" s="239"/>
      <c r="O26" s="96"/>
      <c r="P26" s="114"/>
      <c r="Q26" s="97"/>
    </row>
    <row r="27" spans="1:17" s="11" customFormat="1" ht="18.899999999999999" customHeight="1" x14ac:dyDescent="0.25">
      <c r="A27" s="248">
        <v>21</v>
      </c>
      <c r="B27" s="95"/>
      <c r="C27" s="95"/>
      <c r="D27" s="96"/>
      <c r="E27" s="261"/>
      <c r="F27" s="97"/>
      <c r="G27" s="97"/>
      <c r="H27" s="96"/>
      <c r="I27" s="96"/>
      <c r="J27" s="245"/>
      <c r="K27" s="243"/>
      <c r="L27" s="247"/>
      <c r="M27" s="281"/>
      <c r="N27" s="239"/>
      <c r="O27" s="96"/>
      <c r="P27" s="114"/>
      <c r="Q27" s="97"/>
    </row>
    <row r="28" spans="1:17" s="11" customFormat="1" ht="18.899999999999999" customHeight="1" x14ac:dyDescent="0.25">
      <c r="A28" s="248">
        <v>22</v>
      </c>
      <c r="B28" s="95"/>
      <c r="C28" s="95"/>
      <c r="D28" s="96"/>
      <c r="E28" s="410"/>
      <c r="F28" s="404"/>
      <c r="G28" s="275"/>
      <c r="H28" s="96"/>
      <c r="I28" s="96"/>
      <c r="J28" s="245"/>
      <c r="K28" s="243"/>
      <c r="L28" s="247"/>
      <c r="M28" s="281"/>
      <c r="N28" s="239"/>
      <c r="O28" s="96"/>
      <c r="P28" s="114"/>
      <c r="Q28" s="97"/>
    </row>
    <row r="29" spans="1:17" s="11" customFormat="1" ht="18.899999999999999" customHeight="1" x14ac:dyDescent="0.25">
      <c r="A29" s="248">
        <v>23</v>
      </c>
      <c r="B29" s="95"/>
      <c r="C29" s="95"/>
      <c r="D29" s="96"/>
      <c r="E29" s="411"/>
      <c r="F29" s="97"/>
      <c r="G29" s="97"/>
      <c r="H29" s="96"/>
      <c r="I29" s="96"/>
      <c r="J29" s="245"/>
      <c r="K29" s="243"/>
      <c r="L29" s="247"/>
      <c r="M29" s="281"/>
      <c r="N29" s="239"/>
      <c r="O29" s="96"/>
      <c r="P29" s="114"/>
      <c r="Q29" s="97"/>
    </row>
    <row r="30" spans="1:17" s="11" customFormat="1" ht="18.899999999999999" customHeight="1" x14ac:dyDescent="0.25">
      <c r="A30" s="248">
        <v>24</v>
      </c>
      <c r="B30" s="95"/>
      <c r="C30" s="95"/>
      <c r="D30" s="96"/>
      <c r="E30" s="261"/>
      <c r="F30" s="97"/>
      <c r="G30" s="97"/>
      <c r="H30" s="96"/>
      <c r="I30" s="96"/>
      <c r="J30" s="245"/>
      <c r="K30" s="243"/>
      <c r="L30" s="247"/>
      <c r="M30" s="281"/>
      <c r="N30" s="239"/>
      <c r="O30" s="96"/>
      <c r="P30" s="114"/>
      <c r="Q30" s="97"/>
    </row>
    <row r="31" spans="1:17" s="11" customFormat="1" ht="18.899999999999999" customHeight="1" x14ac:dyDescent="0.25">
      <c r="A31" s="248">
        <v>25</v>
      </c>
      <c r="B31" s="95"/>
      <c r="C31" s="95"/>
      <c r="D31" s="96"/>
      <c r="E31" s="261"/>
      <c r="F31" s="97"/>
      <c r="G31" s="97"/>
      <c r="H31" s="96"/>
      <c r="I31" s="96"/>
      <c r="J31" s="245"/>
      <c r="K31" s="243"/>
      <c r="L31" s="247"/>
      <c r="M31" s="281"/>
      <c r="N31" s="239"/>
      <c r="O31" s="96"/>
      <c r="P31" s="114"/>
      <c r="Q31" s="97"/>
    </row>
    <row r="32" spans="1:17" s="11" customFormat="1" ht="18.899999999999999" customHeight="1" x14ac:dyDescent="0.25">
      <c r="A32" s="248">
        <v>26</v>
      </c>
      <c r="B32" s="95"/>
      <c r="C32" s="95"/>
      <c r="D32" s="96"/>
      <c r="E32" s="401"/>
      <c r="F32" s="97"/>
      <c r="G32" s="97"/>
      <c r="H32" s="96"/>
      <c r="I32" s="96"/>
      <c r="J32" s="245"/>
      <c r="K32" s="243"/>
      <c r="L32" s="247"/>
      <c r="M32" s="281"/>
      <c r="N32" s="239"/>
      <c r="O32" s="96"/>
      <c r="P32" s="114"/>
      <c r="Q32" s="97"/>
    </row>
    <row r="33" spans="1:17" s="11" customFormat="1" ht="18.899999999999999" customHeight="1" x14ac:dyDescent="0.25">
      <c r="A33" s="248">
        <v>27</v>
      </c>
      <c r="B33" s="95"/>
      <c r="C33" s="95"/>
      <c r="D33" s="96"/>
      <c r="E33" s="261"/>
      <c r="F33" s="97"/>
      <c r="G33" s="97"/>
      <c r="H33" s="96"/>
      <c r="I33" s="96"/>
      <c r="J33" s="245"/>
      <c r="K33" s="243"/>
      <c r="L33" s="247"/>
      <c r="M33" s="281"/>
      <c r="N33" s="239"/>
      <c r="O33" s="96"/>
      <c r="P33" s="114"/>
      <c r="Q33" s="97"/>
    </row>
    <row r="34" spans="1:17" s="11" customFormat="1" ht="18.899999999999999" customHeight="1" x14ac:dyDescent="0.25">
      <c r="A34" s="248">
        <v>28</v>
      </c>
      <c r="B34" s="95"/>
      <c r="C34" s="95"/>
      <c r="D34" s="96"/>
      <c r="E34" s="261"/>
      <c r="F34" s="97"/>
      <c r="G34" s="97"/>
      <c r="H34" s="96"/>
      <c r="I34" s="96"/>
      <c r="J34" s="245"/>
      <c r="K34" s="243"/>
      <c r="L34" s="247"/>
      <c r="M34" s="281"/>
      <c r="N34" s="239"/>
      <c r="O34" s="96"/>
      <c r="P34" s="114"/>
      <c r="Q34" s="97"/>
    </row>
    <row r="35" spans="1:17" s="11" customFormat="1" ht="18.899999999999999" customHeight="1" x14ac:dyDescent="0.25">
      <c r="A35" s="248">
        <v>29</v>
      </c>
      <c r="B35" s="95"/>
      <c r="C35" s="95"/>
      <c r="D35" s="96"/>
      <c r="E35" s="261"/>
      <c r="F35" s="97"/>
      <c r="G35" s="97"/>
      <c r="H35" s="96"/>
      <c r="I35" s="96"/>
      <c r="J35" s="245"/>
      <c r="K35" s="243"/>
      <c r="L35" s="247"/>
      <c r="M35" s="281"/>
      <c r="N35" s="239"/>
      <c r="O35" s="96"/>
      <c r="P35" s="114"/>
      <c r="Q35" s="97"/>
    </row>
    <row r="36" spans="1:17" s="11" customFormat="1" ht="18.899999999999999" customHeight="1" x14ac:dyDescent="0.25">
      <c r="A36" s="248">
        <v>30</v>
      </c>
      <c r="B36" s="95"/>
      <c r="C36" s="95"/>
      <c r="D36" s="96"/>
      <c r="E36" s="261"/>
      <c r="F36" s="97"/>
      <c r="G36" s="97"/>
      <c r="H36" s="96"/>
      <c r="I36" s="96"/>
      <c r="J36" s="245"/>
      <c r="K36" s="243"/>
      <c r="L36" s="247"/>
      <c r="M36" s="281"/>
      <c r="N36" s="239"/>
      <c r="O36" s="96"/>
      <c r="P36" s="114"/>
      <c r="Q36" s="97"/>
    </row>
    <row r="37" spans="1:17" s="11" customFormat="1" ht="18.899999999999999" customHeight="1" x14ac:dyDescent="0.25">
      <c r="A37" s="248">
        <v>31</v>
      </c>
      <c r="B37" s="95"/>
      <c r="C37" s="95"/>
      <c r="D37" s="96"/>
      <c r="E37" s="261"/>
      <c r="F37" s="97"/>
      <c r="G37" s="97"/>
      <c r="H37" s="96"/>
      <c r="I37" s="96"/>
      <c r="J37" s="245"/>
      <c r="K37" s="243"/>
      <c r="L37" s="247"/>
      <c r="M37" s="281"/>
      <c r="N37" s="239"/>
      <c r="O37" s="96"/>
      <c r="P37" s="114"/>
      <c r="Q37" s="97"/>
    </row>
    <row r="38" spans="1:17" s="11" customFormat="1" ht="18.899999999999999" customHeight="1" x14ac:dyDescent="0.25">
      <c r="A38" s="248">
        <v>32</v>
      </c>
      <c r="B38" s="95"/>
      <c r="C38" s="95"/>
      <c r="D38" s="96"/>
      <c r="E38" s="261"/>
      <c r="F38" s="97"/>
      <c r="G38" s="97"/>
      <c r="H38" s="385"/>
      <c r="I38" s="282"/>
      <c r="J38" s="245"/>
      <c r="K38" s="243"/>
      <c r="L38" s="247"/>
      <c r="M38" s="281"/>
      <c r="N38" s="239"/>
      <c r="O38" s="97"/>
      <c r="P38" s="114"/>
      <c r="Q38" s="97"/>
    </row>
    <row r="39" spans="1:17" s="11" customFormat="1" ht="18.899999999999999" customHeight="1" x14ac:dyDescent="0.25">
      <c r="A39" s="248">
        <v>33</v>
      </c>
      <c r="B39" s="95"/>
      <c r="C39" s="95"/>
      <c r="D39" s="96"/>
      <c r="E39" s="261"/>
      <c r="F39" s="97"/>
      <c r="G39" s="97"/>
      <c r="H39" s="385"/>
      <c r="I39" s="282"/>
      <c r="J39" s="245"/>
      <c r="K39" s="243"/>
      <c r="L39" s="247"/>
      <c r="M39" s="281"/>
      <c r="N39" s="275"/>
      <c r="O39" s="97"/>
      <c r="P39" s="114"/>
      <c r="Q39" s="97"/>
    </row>
    <row r="40" spans="1:17" s="11" customFormat="1" ht="18.899999999999999" customHeight="1" x14ac:dyDescent="0.25">
      <c r="A40" s="248">
        <v>34</v>
      </c>
      <c r="B40" s="95"/>
      <c r="C40" s="95"/>
      <c r="D40" s="96"/>
      <c r="E40" s="261"/>
      <c r="F40" s="97"/>
      <c r="G40" s="97"/>
      <c r="H40" s="385"/>
      <c r="I40" s="282"/>
      <c r="J40" s="245" t="e">
        <f>IF(AND(Q40="",#REF!&gt;0,#REF!&lt;5),K40,)</f>
        <v>#REF!</v>
      </c>
      <c r="K40" s="243" t="str">
        <f>IF(D40="","ZZZ9",IF(AND(#REF!&gt;0,#REF!&lt;5),D40&amp;#REF!,D40&amp;"9"))</f>
        <v>ZZZ9</v>
      </c>
      <c r="L40" s="247">
        <f t="shared" ref="L40:L103" si="0">IF(Q40="",999,Q40)</f>
        <v>999</v>
      </c>
      <c r="M40" s="281">
        <f t="shared" ref="M40:M103" si="1">IF(P40=999,999,1)</f>
        <v>999</v>
      </c>
      <c r="N40" s="275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8">
        <v>35</v>
      </c>
      <c r="B41" s="95"/>
      <c r="C41" s="95"/>
      <c r="D41" s="96"/>
      <c r="E41" s="261"/>
      <c r="F41" s="97"/>
      <c r="G41" s="97"/>
      <c r="H41" s="385"/>
      <c r="I41" s="282"/>
      <c r="J41" s="245" t="e">
        <f>IF(AND(Q41="",#REF!&gt;0,#REF!&lt;5),K41,)</f>
        <v>#REF!</v>
      </c>
      <c r="K41" s="243" t="str">
        <f>IF(D41="","ZZZ9",IF(AND(#REF!&gt;0,#REF!&lt;5),D41&amp;#REF!,D41&amp;"9"))</f>
        <v>ZZZ9</v>
      </c>
      <c r="L41" s="247">
        <f t="shared" si="0"/>
        <v>999</v>
      </c>
      <c r="M41" s="281">
        <f t="shared" si="1"/>
        <v>999</v>
      </c>
      <c r="N41" s="275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8">
        <v>36</v>
      </c>
      <c r="B42" s="95"/>
      <c r="C42" s="95"/>
      <c r="D42" s="96"/>
      <c r="E42" s="261"/>
      <c r="F42" s="97"/>
      <c r="G42" s="97"/>
      <c r="H42" s="385"/>
      <c r="I42" s="282"/>
      <c r="J42" s="245" t="e">
        <f>IF(AND(Q42="",#REF!&gt;0,#REF!&lt;5),K42,)</f>
        <v>#REF!</v>
      </c>
      <c r="K42" s="243" t="str">
        <f>IF(D42="","ZZZ9",IF(AND(#REF!&gt;0,#REF!&lt;5),D42&amp;#REF!,D42&amp;"9"))</f>
        <v>ZZZ9</v>
      </c>
      <c r="L42" s="247">
        <f t="shared" si="0"/>
        <v>999</v>
      </c>
      <c r="M42" s="281">
        <f t="shared" si="1"/>
        <v>999</v>
      </c>
      <c r="N42" s="275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8">
        <v>37</v>
      </c>
      <c r="B43" s="95"/>
      <c r="C43" s="95"/>
      <c r="D43" s="96"/>
      <c r="E43" s="261"/>
      <c r="F43" s="97"/>
      <c r="G43" s="97"/>
      <c r="H43" s="385"/>
      <c r="I43" s="282"/>
      <c r="J43" s="245" t="e">
        <f>IF(AND(Q43="",#REF!&gt;0,#REF!&lt;5),K43,)</f>
        <v>#REF!</v>
      </c>
      <c r="K43" s="243" t="str">
        <f>IF(D43="","ZZZ9",IF(AND(#REF!&gt;0,#REF!&lt;5),D43&amp;#REF!,D43&amp;"9"))</f>
        <v>ZZZ9</v>
      </c>
      <c r="L43" s="247">
        <f t="shared" si="0"/>
        <v>999</v>
      </c>
      <c r="M43" s="281">
        <f t="shared" si="1"/>
        <v>999</v>
      </c>
      <c r="N43" s="275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8">
        <v>38</v>
      </c>
      <c r="B44" s="95"/>
      <c r="C44" s="95"/>
      <c r="D44" s="96"/>
      <c r="E44" s="261"/>
      <c r="F44" s="97"/>
      <c r="G44" s="97"/>
      <c r="H44" s="385"/>
      <c r="I44" s="282"/>
      <c r="J44" s="245" t="e">
        <f>IF(AND(Q44="",#REF!&gt;0,#REF!&lt;5),K44,)</f>
        <v>#REF!</v>
      </c>
      <c r="K44" s="243" t="str">
        <f>IF(D44="","ZZZ9",IF(AND(#REF!&gt;0,#REF!&lt;5),D44&amp;#REF!,D44&amp;"9"))</f>
        <v>ZZZ9</v>
      </c>
      <c r="L44" s="247">
        <f t="shared" si="0"/>
        <v>999</v>
      </c>
      <c r="M44" s="281">
        <f t="shared" si="1"/>
        <v>999</v>
      </c>
      <c r="N44" s="275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8">
        <v>39</v>
      </c>
      <c r="B45" s="95"/>
      <c r="C45" s="95"/>
      <c r="D45" s="96"/>
      <c r="E45" s="261"/>
      <c r="F45" s="97"/>
      <c r="G45" s="97"/>
      <c r="H45" s="385"/>
      <c r="I45" s="282"/>
      <c r="J45" s="245" t="e">
        <f>IF(AND(Q45="",#REF!&gt;0,#REF!&lt;5),K45,)</f>
        <v>#REF!</v>
      </c>
      <c r="K45" s="243" t="str">
        <f>IF(D45="","ZZZ9",IF(AND(#REF!&gt;0,#REF!&lt;5),D45&amp;#REF!,D45&amp;"9"))</f>
        <v>ZZZ9</v>
      </c>
      <c r="L45" s="247">
        <f t="shared" si="0"/>
        <v>999</v>
      </c>
      <c r="M45" s="281">
        <f t="shared" si="1"/>
        <v>999</v>
      </c>
      <c r="N45" s="275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8">
        <v>40</v>
      </c>
      <c r="B46" s="95"/>
      <c r="C46" s="95"/>
      <c r="D46" s="96"/>
      <c r="E46" s="261"/>
      <c r="F46" s="97"/>
      <c r="G46" s="97"/>
      <c r="H46" s="385"/>
      <c r="I46" s="282"/>
      <c r="J46" s="245" t="e">
        <f>IF(AND(Q46="",#REF!&gt;0,#REF!&lt;5),K46,)</f>
        <v>#REF!</v>
      </c>
      <c r="K46" s="243" t="str">
        <f>IF(D46="","ZZZ9",IF(AND(#REF!&gt;0,#REF!&lt;5),D46&amp;#REF!,D46&amp;"9"))</f>
        <v>ZZZ9</v>
      </c>
      <c r="L46" s="247">
        <f t="shared" si="0"/>
        <v>999</v>
      </c>
      <c r="M46" s="281">
        <f t="shared" si="1"/>
        <v>999</v>
      </c>
      <c r="N46" s="275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8">
        <v>41</v>
      </c>
      <c r="B47" s="95"/>
      <c r="C47" s="95"/>
      <c r="D47" s="96"/>
      <c r="E47" s="261"/>
      <c r="F47" s="97"/>
      <c r="G47" s="97"/>
      <c r="H47" s="385"/>
      <c r="I47" s="282"/>
      <c r="J47" s="245" t="e">
        <f>IF(AND(Q47="",#REF!&gt;0,#REF!&lt;5),K47,)</f>
        <v>#REF!</v>
      </c>
      <c r="K47" s="243" t="str">
        <f>IF(D47="","ZZZ9",IF(AND(#REF!&gt;0,#REF!&lt;5),D47&amp;#REF!,D47&amp;"9"))</f>
        <v>ZZZ9</v>
      </c>
      <c r="L47" s="247">
        <f t="shared" si="0"/>
        <v>999</v>
      </c>
      <c r="M47" s="281">
        <f t="shared" si="1"/>
        <v>999</v>
      </c>
      <c r="N47" s="275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8">
        <v>42</v>
      </c>
      <c r="B48" s="95"/>
      <c r="C48" s="95"/>
      <c r="D48" s="96"/>
      <c r="E48" s="261"/>
      <c r="F48" s="97"/>
      <c r="G48" s="97"/>
      <c r="H48" s="385"/>
      <c r="I48" s="282"/>
      <c r="J48" s="245" t="e">
        <f>IF(AND(Q48="",#REF!&gt;0,#REF!&lt;5),K48,)</f>
        <v>#REF!</v>
      </c>
      <c r="K48" s="243" t="str">
        <f>IF(D48="","ZZZ9",IF(AND(#REF!&gt;0,#REF!&lt;5),D48&amp;#REF!,D48&amp;"9"))</f>
        <v>ZZZ9</v>
      </c>
      <c r="L48" s="247">
        <f t="shared" si="0"/>
        <v>999</v>
      </c>
      <c r="M48" s="281">
        <f t="shared" si="1"/>
        <v>999</v>
      </c>
      <c r="N48" s="275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8">
        <v>43</v>
      </c>
      <c r="B49" s="95"/>
      <c r="C49" s="95"/>
      <c r="D49" s="96"/>
      <c r="E49" s="261"/>
      <c r="F49" s="97"/>
      <c r="G49" s="97"/>
      <c r="H49" s="385"/>
      <c r="I49" s="282"/>
      <c r="J49" s="245" t="e">
        <f>IF(AND(Q49="",#REF!&gt;0,#REF!&lt;5),K49,)</f>
        <v>#REF!</v>
      </c>
      <c r="K49" s="243" t="str">
        <f>IF(D49="","ZZZ9",IF(AND(#REF!&gt;0,#REF!&lt;5),D49&amp;#REF!,D49&amp;"9"))</f>
        <v>ZZZ9</v>
      </c>
      <c r="L49" s="247">
        <f t="shared" si="0"/>
        <v>999</v>
      </c>
      <c r="M49" s="281">
        <f t="shared" si="1"/>
        <v>999</v>
      </c>
      <c r="N49" s="275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8">
        <v>44</v>
      </c>
      <c r="B50" s="95"/>
      <c r="C50" s="95"/>
      <c r="D50" s="96"/>
      <c r="E50" s="261"/>
      <c r="F50" s="97"/>
      <c r="G50" s="97"/>
      <c r="H50" s="385"/>
      <c r="I50" s="282"/>
      <c r="J50" s="245" t="e">
        <f>IF(AND(Q50="",#REF!&gt;0,#REF!&lt;5),K50,)</f>
        <v>#REF!</v>
      </c>
      <c r="K50" s="243" t="str">
        <f>IF(D50="","ZZZ9",IF(AND(#REF!&gt;0,#REF!&lt;5),D50&amp;#REF!,D50&amp;"9"))</f>
        <v>ZZZ9</v>
      </c>
      <c r="L50" s="247">
        <f t="shared" si="0"/>
        <v>999</v>
      </c>
      <c r="M50" s="281">
        <f t="shared" si="1"/>
        <v>999</v>
      </c>
      <c r="N50" s="275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8">
        <v>45</v>
      </c>
      <c r="B51" s="95"/>
      <c r="C51" s="95"/>
      <c r="D51" s="96"/>
      <c r="E51" s="261"/>
      <c r="F51" s="97"/>
      <c r="G51" s="97"/>
      <c r="H51" s="385"/>
      <c r="I51" s="282"/>
      <c r="J51" s="245" t="e">
        <f>IF(AND(Q51="",#REF!&gt;0,#REF!&lt;5),K51,)</f>
        <v>#REF!</v>
      </c>
      <c r="K51" s="243" t="str">
        <f>IF(D51="","ZZZ9",IF(AND(#REF!&gt;0,#REF!&lt;5),D51&amp;#REF!,D51&amp;"9"))</f>
        <v>ZZZ9</v>
      </c>
      <c r="L51" s="247">
        <f t="shared" si="0"/>
        <v>999</v>
      </c>
      <c r="M51" s="281">
        <f t="shared" si="1"/>
        <v>999</v>
      </c>
      <c r="N51" s="275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8">
        <v>46</v>
      </c>
      <c r="B52" s="95"/>
      <c r="C52" s="95"/>
      <c r="D52" s="96"/>
      <c r="E52" s="261"/>
      <c r="F52" s="97"/>
      <c r="G52" s="97"/>
      <c r="H52" s="385"/>
      <c r="I52" s="282"/>
      <c r="J52" s="245" t="e">
        <f>IF(AND(Q52="",#REF!&gt;0,#REF!&lt;5),K52,)</f>
        <v>#REF!</v>
      </c>
      <c r="K52" s="243" t="str">
        <f>IF(D52="","ZZZ9",IF(AND(#REF!&gt;0,#REF!&lt;5),D52&amp;#REF!,D52&amp;"9"))</f>
        <v>ZZZ9</v>
      </c>
      <c r="L52" s="247">
        <f t="shared" si="0"/>
        <v>999</v>
      </c>
      <c r="M52" s="281">
        <f t="shared" si="1"/>
        <v>999</v>
      </c>
      <c r="N52" s="275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8">
        <v>47</v>
      </c>
      <c r="B53" s="95"/>
      <c r="C53" s="95"/>
      <c r="D53" s="96"/>
      <c r="E53" s="261"/>
      <c r="F53" s="97"/>
      <c r="G53" s="97"/>
      <c r="H53" s="385"/>
      <c r="I53" s="282"/>
      <c r="J53" s="245" t="e">
        <f>IF(AND(Q53="",#REF!&gt;0,#REF!&lt;5),K53,)</f>
        <v>#REF!</v>
      </c>
      <c r="K53" s="243" t="str">
        <f>IF(D53="","ZZZ9",IF(AND(#REF!&gt;0,#REF!&lt;5),D53&amp;#REF!,D53&amp;"9"))</f>
        <v>ZZZ9</v>
      </c>
      <c r="L53" s="247">
        <f t="shared" si="0"/>
        <v>999</v>
      </c>
      <c r="M53" s="281">
        <f t="shared" si="1"/>
        <v>999</v>
      </c>
      <c r="N53" s="275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8">
        <v>48</v>
      </c>
      <c r="B54" s="95"/>
      <c r="C54" s="95"/>
      <c r="D54" s="96"/>
      <c r="E54" s="261"/>
      <c r="F54" s="97"/>
      <c r="G54" s="97"/>
      <c r="H54" s="385"/>
      <c r="I54" s="282"/>
      <c r="J54" s="245" t="e">
        <f>IF(AND(Q54="",#REF!&gt;0,#REF!&lt;5),K54,)</f>
        <v>#REF!</v>
      </c>
      <c r="K54" s="243" t="str">
        <f>IF(D54="","ZZZ9",IF(AND(#REF!&gt;0,#REF!&lt;5),D54&amp;#REF!,D54&amp;"9"))</f>
        <v>ZZZ9</v>
      </c>
      <c r="L54" s="247">
        <f t="shared" si="0"/>
        <v>999</v>
      </c>
      <c r="M54" s="281">
        <f t="shared" si="1"/>
        <v>999</v>
      </c>
      <c r="N54" s="275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8">
        <v>49</v>
      </c>
      <c r="B55" s="95"/>
      <c r="C55" s="95"/>
      <c r="D55" s="96"/>
      <c r="E55" s="261"/>
      <c r="F55" s="97"/>
      <c r="G55" s="97"/>
      <c r="H55" s="385"/>
      <c r="I55" s="282"/>
      <c r="J55" s="245" t="e">
        <f>IF(AND(Q55="",#REF!&gt;0,#REF!&lt;5),K55,)</f>
        <v>#REF!</v>
      </c>
      <c r="K55" s="243" t="str">
        <f>IF(D55="","ZZZ9",IF(AND(#REF!&gt;0,#REF!&lt;5),D55&amp;#REF!,D55&amp;"9"))</f>
        <v>ZZZ9</v>
      </c>
      <c r="L55" s="247">
        <f t="shared" si="0"/>
        <v>999</v>
      </c>
      <c r="M55" s="281">
        <f t="shared" si="1"/>
        <v>999</v>
      </c>
      <c r="N55" s="275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8">
        <v>50</v>
      </c>
      <c r="B56" s="95"/>
      <c r="C56" s="95"/>
      <c r="D56" s="96"/>
      <c r="E56" s="261"/>
      <c r="F56" s="97"/>
      <c r="G56" s="97"/>
      <c r="H56" s="385"/>
      <c r="I56" s="282"/>
      <c r="J56" s="245" t="e">
        <f>IF(AND(Q56="",#REF!&gt;0,#REF!&lt;5),K56,)</f>
        <v>#REF!</v>
      </c>
      <c r="K56" s="243" t="str">
        <f>IF(D56="","ZZZ9",IF(AND(#REF!&gt;0,#REF!&lt;5),D56&amp;#REF!,D56&amp;"9"))</f>
        <v>ZZZ9</v>
      </c>
      <c r="L56" s="247">
        <f t="shared" si="0"/>
        <v>999</v>
      </c>
      <c r="M56" s="281">
        <f t="shared" si="1"/>
        <v>999</v>
      </c>
      <c r="N56" s="275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8">
        <v>51</v>
      </c>
      <c r="B57" s="95"/>
      <c r="C57" s="95"/>
      <c r="D57" s="96"/>
      <c r="E57" s="261"/>
      <c r="F57" s="97"/>
      <c r="G57" s="97"/>
      <c r="H57" s="385"/>
      <c r="I57" s="282"/>
      <c r="J57" s="245" t="e">
        <f>IF(AND(Q57="",#REF!&gt;0,#REF!&lt;5),K57,)</f>
        <v>#REF!</v>
      </c>
      <c r="K57" s="243" t="str">
        <f>IF(D57="","ZZZ9",IF(AND(#REF!&gt;0,#REF!&lt;5),D57&amp;#REF!,D57&amp;"9"))</f>
        <v>ZZZ9</v>
      </c>
      <c r="L57" s="247">
        <f t="shared" si="0"/>
        <v>999</v>
      </c>
      <c r="M57" s="281">
        <f t="shared" si="1"/>
        <v>999</v>
      </c>
      <c r="N57" s="275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8">
        <v>52</v>
      </c>
      <c r="B58" s="95"/>
      <c r="C58" s="95"/>
      <c r="D58" s="96"/>
      <c r="E58" s="261"/>
      <c r="F58" s="97"/>
      <c r="G58" s="97"/>
      <c r="H58" s="385"/>
      <c r="I58" s="282"/>
      <c r="J58" s="245" t="e">
        <f>IF(AND(Q58="",#REF!&gt;0,#REF!&lt;5),K58,)</f>
        <v>#REF!</v>
      </c>
      <c r="K58" s="243" t="str">
        <f>IF(D58="","ZZZ9",IF(AND(#REF!&gt;0,#REF!&lt;5),D58&amp;#REF!,D58&amp;"9"))</f>
        <v>ZZZ9</v>
      </c>
      <c r="L58" s="247">
        <f t="shared" si="0"/>
        <v>999</v>
      </c>
      <c r="M58" s="281">
        <f t="shared" si="1"/>
        <v>999</v>
      </c>
      <c r="N58" s="275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8">
        <v>53</v>
      </c>
      <c r="B59" s="95"/>
      <c r="C59" s="95"/>
      <c r="D59" s="96"/>
      <c r="E59" s="261"/>
      <c r="F59" s="97"/>
      <c r="G59" s="97"/>
      <c r="H59" s="385"/>
      <c r="I59" s="282"/>
      <c r="J59" s="245" t="e">
        <f>IF(AND(Q59="",#REF!&gt;0,#REF!&lt;5),K59,)</f>
        <v>#REF!</v>
      </c>
      <c r="K59" s="243" t="str">
        <f>IF(D59="","ZZZ9",IF(AND(#REF!&gt;0,#REF!&lt;5),D59&amp;#REF!,D59&amp;"9"))</f>
        <v>ZZZ9</v>
      </c>
      <c r="L59" s="247">
        <f t="shared" si="0"/>
        <v>999</v>
      </c>
      <c r="M59" s="281">
        <f t="shared" si="1"/>
        <v>999</v>
      </c>
      <c r="N59" s="275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8">
        <v>54</v>
      </c>
      <c r="B60" s="95"/>
      <c r="C60" s="95"/>
      <c r="D60" s="96"/>
      <c r="E60" s="261"/>
      <c r="F60" s="97"/>
      <c r="G60" s="97"/>
      <c r="H60" s="385"/>
      <c r="I60" s="282"/>
      <c r="J60" s="245" t="e">
        <f>IF(AND(Q60="",#REF!&gt;0,#REF!&lt;5),K60,)</f>
        <v>#REF!</v>
      </c>
      <c r="K60" s="243" t="str">
        <f>IF(D60="","ZZZ9",IF(AND(#REF!&gt;0,#REF!&lt;5),D60&amp;#REF!,D60&amp;"9"))</f>
        <v>ZZZ9</v>
      </c>
      <c r="L60" s="247">
        <f t="shared" si="0"/>
        <v>999</v>
      </c>
      <c r="M60" s="281">
        <f t="shared" si="1"/>
        <v>999</v>
      </c>
      <c r="N60" s="275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8">
        <v>55</v>
      </c>
      <c r="B61" s="95"/>
      <c r="C61" s="95"/>
      <c r="D61" s="96"/>
      <c r="E61" s="261"/>
      <c r="F61" s="97"/>
      <c r="G61" s="97"/>
      <c r="H61" s="385"/>
      <c r="I61" s="282"/>
      <c r="J61" s="245" t="e">
        <f>IF(AND(Q61="",#REF!&gt;0,#REF!&lt;5),K61,)</f>
        <v>#REF!</v>
      </c>
      <c r="K61" s="243" t="str">
        <f>IF(D61="","ZZZ9",IF(AND(#REF!&gt;0,#REF!&lt;5),D61&amp;#REF!,D61&amp;"9"))</f>
        <v>ZZZ9</v>
      </c>
      <c r="L61" s="247">
        <f t="shared" si="0"/>
        <v>999</v>
      </c>
      <c r="M61" s="281">
        <f t="shared" si="1"/>
        <v>999</v>
      </c>
      <c r="N61" s="275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8">
        <v>56</v>
      </c>
      <c r="B62" s="95"/>
      <c r="C62" s="95"/>
      <c r="D62" s="96"/>
      <c r="E62" s="261"/>
      <c r="F62" s="97"/>
      <c r="G62" s="97"/>
      <c r="H62" s="385"/>
      <c r="I62" s="282"/>
      <c r="J62" s="245" t="e">
        <f>IF(AND(Q62="",#REF!&gt;0,#REF!&lt;5),K62,)</f>
        <v>#REF!</v>
      </c>
      <c r="K62" s="243" t="str">
        <f>IF(D62="","ZZZ9",IF(AND(#REF!&gt;0,#REF!&lt;5),D62&amp;#REF!,D62&amp;"9"))</f>
        <v>ZZZ9</v>
      </c>
      <c r="L62" s="247">
        <f t="shared" si="0"/>
        <v>999</v>
      </c>
      <c r="M62" s="281">
        <f t="shared" si="1"/>
        <v>999</v>
      </c>
      <c r="N62" s="275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8">
        <v>57</v>
      </c>
      <c r="B63" s="95"/>
      <c r="C63" s="95"/>
      <c r="D63" s="96"/>
      <c r="E63" s="261"/>
      <c r="F63" s="97"/>
      <c r="G63" s="97"/>
      <c r="H63" s="385"/>
      <c r="I63" s="282"/>
      <c r="J63" s="245" t="e">
        <f>IF(AND(Q63="",#REF!&gt;0,#REF!&lt;5),K63,)</f>
        <v>#REF!</v>
      </c>
      <c r="K63" s="243" t="str">
        <f>IF(D63="","ZZZ9",IF(AND(#REF!&gt;0,#REF!&lt;5),D63&amp;#REF!,D63&amp;"9"))</f>
        <v>ZZZ9</v>
      </c>
      <c r="L63" s="247">
        <f t="shared" si="0"/>
        <v>999</v>
      </c>
      <c r="M63" s="281">
        <f t="shared" si="1"/>
        <v>999</v>
      </c>
      <c r="N63" s="275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8">
        <v>58</v>
      </c>
      <c r="B64" s="95"/>
      <c r="C64" s="95"/>
      <c r="D64" s="96"/>
      <c r="E64" s="261"/>
      <c r="F64" s="97"/>
      <c r="G64" s="97"/>
      <c r="H64" s="385"/>
      <c r="I64" s="282"/>
      <c r="J64" s="245" t="e">
        <f>IF(AND(Q64="",#REF!&gt;0,#REF!&lt;5),K64,)</f>
        <v>#REF!</v>
      </c>
      <c r="K64" s="243" t="str">
        <f>IF(D64="","ZZZ9",IF(AND(#REF!&gt;0,#REF!&lt;5),D64&amp;#REF!,D64&amp;"9"))</f>
        <v>ZZZ9</v>
      </c>
      <c r="L64" s="247">
        <f t="shared" si="0"/>
        <v>999</v>
      </c>
      <c r="M64" s="281">
        <f t="shared" si="1"/>
        <v>999</v>
      </c>
      <c r="N64" s="275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8">
        <v>59</v>
      </c>
      <c r="B65" s="95"/>
      <c r="C65" s="95"/>
      <c r="D65" s="96"/>
      <c r="E65" s="261"/>
      <c r="F65" s="97"/>
      <c r="G65" s="97"/>
      <c r="H65" s="385"/>
      <c r="I65" s="282"/>
      <c r="J65" s="245" t="e">
        <f>IF(AND(Q65="",#REF!&gt;0,#REF!&lt;5),K65,)</f>
        <v>#REF!</v>
      </c>
      <c r="K65" s="243" t="str">
        <f>IF(D65="","ZZZ9",IF(AND(#REF!&gt;0,#REF!&lt;5),D65&amp;#REF!,D65&amp;"9"))</f>
        <v>ZZZ9</v>
      </c>
      <c r="L65" s="247">
        <f t="shared" si="0"/>
        <v>999</v>
      </c>
      <c r="M65" s="281">
        <f t="shared" si="1"/>
        <v>999</v>
      </c>
      <c r="N65" s="275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8">
        <v>60</v>
      </c>
      <c r="B66" s="95"/>
      <c r="C66" s="95"/>
      <c r="D66" s="96"/>
      <c r="E66" s="261"/>
      <c r="F66" s="97"/>
      <c r="G66" s="97"/>
      <c r="H66" s="385"/>
      <c r="I66" s="282"/>
      <c r="J66" s="245" t="e">
        <f>IF(AND(Q66="",#REF!&gt;0,#REF!&lt;5),K66,)</f>
        <v>#REF!</v>
      </c>
      <c r="K66" s="243" t="str">
        <f>IF(D66="","ZZZ9",IF(AND(#REF!&gt;0,#REF!&lt;5),D66&amp;#REF!,D66&amp;"9"))</f>
        <v>ZZZ9</v>
      </c>
      <c r="L66" s="247">
        <f t="shared" si="0"/>
        <v>999</v>
      </c>
      <c r="M66" s="281">
        <f t="shared" si="1"/>
        <v>999</v>
      </c>
      <c r="N66" s="275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8">
        <v>61</v>
      </c>
      <c r="B67" s="95"/>
      <c r="C67" s="95"/>
      <c r="D67" s="96"/>
      <c r="E67" s="261"/>
      <c r="F67" s="97"/>
      <c r="G67" s="97"/>
      <c r="H67" s="385"/>
      <c r="I67" s="282"/>
      <c r="J67" s="245" t="e">
        <f>IF(AND(Q67="",#REF!&gt;0,#REF!&lt;5),K67,)</f>
        <v>#REF!</v>
      </c>
      <c r="K67" s="243" t="str">
        <f>IF(D67="","ZZZ9",IF(AND(#REF!&gt;0,#REF!&lt;5),D67&amp;#REF!,D67&amp;"9"))</f>
        <v>ZZZ9</v>
      </c>
      <c r="L67" s="247">
        <f t="shared" si="0"/>
        <v>999</v>
      </c>
      <c r="M67" s="281">
        <f t="shared" si="1"/>
        <v>999</v>
      </c>
      <c r="N67" s="275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8">
        <v>62</v>
      </c>
      <c r="B68" s="95"/>
      <c r="C68" s="95"/>
      <c r="D68" s="96"/>
      <c r="E68" s="261"/>
      <c r="F68" s="97"/>
      <c r="G68" s="97"/>
      <c r="H68" s="385"/>
      <c r="I68" s="282"/>
      <c r="J68" s="245" t="e">
        <f>IF(AND(Q68="",#REF!&gt;0,#REF!&lt;5),K68,)</f>
        <v>#REF!</v>
      </c>
      <c r="K68" s="243" t="str">
        <f>IF(D68="","ZZZ9",IF(AND(#REF!&gt;0,#REF!&lt;5),D68&amp;#REF!,D68&amp;"9"))</f>
        <v>ZZZ9</v>
      </c>
      <c r="L68" s="247">
        <f t="shared" si="0"/>
        <v>999</v>
      </c>
      <c r="M68" s="281">
        <f t="shared" si="1"/>
        <v>999</v>
      </c>
      <c r="N68" s="275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8">
        <v>63</v>
      </c>
      <c r="B69" s="95"/>
      <c r="C69" s="95"/>
      <c r="D69" s="96"/>
      <c r="E69" s="261"/>
      <c r="F69" s="97"/>
      <c r="G69" s="97"/>
      <c r="H69" s="385"/>
      <c r="I69" s="282"/>
      <c r="J69" s="245" t="e">
        <f>IF(AND(Q69="",#REF!&gt;0,#REF!&lt;5),K69,)</f>
        <v>#REF!</v>
      </c>
      <c r="K69" s="243" t="str">
        <f>IF(D69="","ZZZ9",IF(AND(#REF!&gt;0,#REF!&lt;5),D69&amp;#REF!,D69&amp;"9"))</f>
        <v>ZZZ9</v>
      </c>
      <c r="L69" s="247">
        <f t="shared" si="0"/>
        <v>999</v>
      </c>
      <c r="M69" s="281">
        <f t="shared" si="1"/>
        <v>999</v>
      </c>
      <c r="N69" s="275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8">
        <v>64</v>
      </c>
      <c r="B70" s="95"/>
      <c r="C70" s="95"/>
      <c r="D70" s="96"/>
      <c r="E70" s="261"/>
      <c r="F70" s="97"/>
      <c r="G70" s="97"/>
      <c r="H70" s="385"/>
      <c r="I70" s="282"/>
      <c r="J70" s="245" t="e">
        <f>IF(AND(Q70="",#REF!&gt;0,#REF!&lt;5),K70,)</f>
        <v>#REF!</v>
      </c>
      <c r="K70" s="243" t="str">
        <f>IF(D70="","ZZZ9",IF(AND(#REF!&gt;0,#REF!&lt;5),D70&amp;#REF!,D70&amp;"9"))</f>
        <v>ZZZ9</v>
      </c>
      <c r="L70" s="247">
        <f t="shared" si="0"/>
        <v>999</v>
      </c>
      <c r="M70" s="281">
        <f t="shared" si="1"/>
        <v>999</v>
      </c>
      <c r="N70" s="275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8">
        <v>65</v>
      </c>
      <c r="B71" s="95"/>
      <c r="C71" s="95"/>
      <c r="D71" s="96"/>
      <c r="E71" s="261"/>
      <c r="F71" s="97"/>
      <c r="G71" s="97"/>
      <c r="H71" s="385"/>
      <c r="I71" s="282"/>
      <c r="J71" s="245" t="e">
        <f>IF(AND(Q71="",#REF!&gt;0,#REF!&lt;5),K71,)</f>
        <v>#REF!</v>
      </c>
      <c r="K71" s="243" t="str">
        <f>IF(D71="","ZZZ9",IF(AND(#REF!&gt;0,#REF!&lt;5),D71&amp;#REF!,D71&amp;"9"))</f>
        <v>ZZZ9</v>
      </c>
      <c r="L71" s="247">
        <f t="shared" si="0"/>
        <v>999</v>
      </c>
      <c r="M71" s="281">
        <f t="shared" si="1"/>
        <v>999</v>
      </c>
      <c r="N71" s="275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8">
        <v>66</v>
      </c>
      <c r="B72" s="95"/>
      <c r="C72" s="95"/>
      <c r="D72" s="96"/>
      <c r="E72" s="261"/>
      <c r="F72" s="97"/>
      <c r="G72" s="97"/>
      <c r="H72" s="385"/>
      <c r="I72" s="282"/>
      <c r="J72" s="245" t="e">
        <f>IF(AND(Q72="",#REF!&gt;0,#REF!&lt;5),K72,)</f>
        <v>#REF!</v>
      </c>
      <c r="K72" s="243" t="str">
        <f>IF(D72="","ZZZ9",IF(AND(#REF!&gt;0,#REF!&lt;5),D72&amp;#REF!,D72&amp;"9"))</f>
        <v>ZZZ9</v>
      </c>
      <c r="L72" s="247">
        <f t="shared" si="0"/>
        <v>999</v>
      </c>
      <c r="M72" s="281">
        <f t="shared" si="1"/>
        <v>999</v>
      </c>
      <c r="N72" s="275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8">
        <v>67</v>
      </c>
      <c r="B73" s="95"/>
      <c r="C73" s="95"/>
      <c r="D73" s="96"/>
      <c r="E73" s="261"/>
      <c r="F73" s="97"/>
      <c r="G73" s="97"/>
      <c r="H73" s="385"/>
      <c r="I73" s="282"/>
      <c r="J73" s="245" t="e">
        <f>IF(AND(Q73="",#REF!&gt;0,#REF!&lt;5),K73,)</f>
        <v>#REF!</v>
      </c>
      <c r="K73" s="243" t="str">
        <f>IF(D73="","ZZZ9",IF(AND(#REF!&gt;0,#REF!&lt;5),D73&amp;#REF!,D73&amp;"9"))</f>
        <v>ZZZ9</v>
      </c>
      <c r="L73" s="247">
        <f t="shared" si="0"/>
        <v>999</v>
      </c>
      <c r="M73" s="281">
        <f t="shared" si="1"/>
        <v>999</v>
      </c>
      <c r="N73" s="275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8">
        <v>68</v>
      </c>
      <c r="B74" s="95"/>
      <c r="C74" s="95"/>
      <c r="D74" s="96"/>
      <c r="E74" s="261"/>
      <c r="F74" s="97"/>
      <c r="G74" s="97"/>
      <c r="H74" s="385"/>
      <c r="I74" s="282"/>
      <c r="J74" s="245" t="e">
        <f>IF(AND(Q74="",#REF!&gt;0,#REF!&lt;5),K74,)</f>
        <v>#REF!</v>
      </c>
      <c r="K74" s="243" t="str">
        <f>IF(D74="","ZZZ9",IF(AND(#REF!&gt;0,#REF!&lt;5),D74&amp;#REF!,D74&amp;"9"))</f>
        <v>ZZZ9</v>
      </c>
      <c r="L74" s="247">
        <f t="shared" si="0"/>
        <v>999</v>
      </c>
      <c r="M74" s="281">
        <f t="shared" si="1"/>
        <v>999</v>
      </c>
      <c r="N74" s="275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8">
        <v>69</v>
      </c>
      <c r="B75" s="95"/>
      <c r="C75" s="95"/>
      <c r="D75" s="96"/>
      <c r="E75" s="261"/>
      <c r="F75" s="97"/>
      <c r="G75" s="97"/>
      <c r="H75" s="385"/>
      <c r="I75" s="282"/>
      <c r="J75" s="245" t="e">
        <f>IF(AND(Q75="",#REF!&gt;0,#REF!&lt;5),K75,)</f>
        <v>#REF!</v>
      </c>
      <c r="K75" s="243" t="str">
        <f>IF(D75="","ZZZ9",IF(AND(#REF!&gt;0,#REF!&lt;5),D75&amp;#REF!,D75&amp;"9"))</f>
        <v>ZZZ9</v>
      </c>
      <c r="L75" s="247">
        <f t="shared" si="0"/>
        <v>999</v>
      </c>
      <c r="M75" s="281">
        <f t="shared" si="1"/>
        <v>999</v>
      </c>
      <c r="N75" s="275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8">
        <v>70</v>
      </c>
      <c r="B76" s="95"/>
      <c r="C76" s="95"/>
      <c r="D76" s="96"/>
      <c r="E76" s="261"/>
      <c r="F76" s="97"/>
      <c r="G76" s="97"/>
      <c r="H76" s="385"/>
      <c r="I76" s="282"/>
      <c r="J76" s="245" t="e">
        <f>IF(AND(Q76="",#REF!&gt;0,#REF!&lt;5),K76,)</f>
        <v>#REF!</v>
      </c>
      <c r="K76" s="243" t="str">
        <f>IF(D76="","ZZZ9",IF(AND(#REF!&gt;0,#REF!&lt;5),D76&amp;#REF!,D76&amp;"9"))</f>
        <v>ZZZ9</v>
      </c>
      <c r="L76" s="247">
        <f t="shared" si="0"/>
        <v>999</v>
      </c>
      <c r="M76" s="281">
        <f t="shared" si="1"/>
        <v>999</v>
      </c>
      <c r="N76" s="275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8">
        <v>71</v>
      </c>
      <c r="B77" s="95"/>
      <c r="C77" s="95"/>
      <c r="D77" s="96"/>
      <c r="E77" s="261"/>
      <c r="F77" s="97"/>
      <c r="G77" s="97"/>
      <c r="H77" s="385"/>
      <c r="I77" s="282"/>
      <c r="J77" s="245" t="e">
        <f>IF(AND(Q77="",#REF!&gt;0,#REF!&lt;5),K77,)</f>
        <v>#REF!</v>
      </c>
      <c r="K77" s="243" t="str">
        <f>IF(D77="","ZZZ9",IF(AND(#REF!&gt;0,#REF!&lt;5),D77&amp;#REF!,D77&amp;"9"))</f>
        <v>ZZZ9</v>
      </c>
      <c r="L77" s="247">
        <f t="shared" si="0"/>
        <v>999</v>
      </c>
      <c r="M77" s="281">
        <f t="shared" si="1"/>
        <v>999</v>
      </c>
      <c r="N77" s="275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8">
        <v>72</v>
      </c>
      <c r="B78" s="95"/>
      <c r="C78" s="95"/>
      <c r="D78" s="96"/>
      <c r="E78" s="261"/>
      <c r="F78" s="97"/>
      <c r="G78" s="97"/>
      <c r="H78" s="385"/>
      <c r="I78" s="282"/>
      <c r="J78" s="245" t="e">
        <f>IF(AND(Q78="",#REF!&gt;0,#REF!&lt;5),K78,)</f>
        <v>#REF!</v>
      </c>
      <c r="K78" s="243" t="str">
        <f>IF(D78="","ZZZ9",IF(AND(#REF!&gt;0,#REF!&lt;5),D78&amp;#REF!,D78&amp;"9"))</f>
        <v>ZZZ9</v>
      </c>
      <c r="L78" s="247">
        <f t="shared" si="0"/>
        <v>999</v>
      </c>
      <c r="M78" s="281">
        <f t="shared" si="1"/>
        <v>999</v>
      </c>
      <c r="N78" s="275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8">
        <v>73</v>
      </c>
      <c r="B79" s="95"/>
      <c r="C79" s="95"/>
      <c r="D79" s="96"/>
      <c r="E79" s="261"/>
      <c r="F79" s="97"/>
      <c r="G79" s="97"/>
      <c r="H79" s="385"/>
      <c r="I79" s="282"/>
      <c r="J79" s="245" t="e">
        <f>IF(AND(Q79="",#REF!&gt;0,#REF!&lt;5),K79,)</f>
        <v>#REF!</v>
      </c>
      <c r="K79" s="243" t="str">
        <f>IF(D79="","ZZZ9",IF(AND(#REF!&gt;0,#REF!&lt;5),D79&amp;#REF!,D79&amp;"9"))</f>
        <v>ZZZ9</v>
      </c>
      <c r="L79" s="247">
        <f t="shared" si="0"/>
        <v>999</v>
      </c>
      <c r="M79" s="281">
        <f t="shared" si="1"/>
        <v>999</v>
      </c>
      <c r="N79" s="275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8">
        <v>74</v>
      </c>
      <c r="B80" s="95"/>
      <c r="C80" s="95"/>
      <c r="D80" s="96"/>
      <c r="E80" s="261"/>
      <c r="F80" s="97"/>
      <c r="G80" s="97"/>
      <c r="H80" s="385"/>
      <c r="I80" s="282"/>
      <c r="J80" s="245" t="e">
        <f>IF(AND(Q80="",#REF!&gt;0,#REF!&lt;5),K80,)</f>
        <v>#REF!</v>
      </c>
      <c r="K80" s="243" t="str">
        <f>IF(D80="","ZZZ9",IF(AND(#REF!&gt;0,#REF!&lt;5),D80&amp;#REF!,D80&amp;"9"))</f>
        <v>ZZZ9</v>
      </c>
      <c r="L80" s="247">
        <f t="shared" si="0"/>
        <v>999</v>
      </c>
      <c r="M80" s="281">
        <f t="shared" si="1"/>
        <v>999</v>
      </c>
      <c r="N80" s="275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8">
        <v>75</v>
      </c>
      <c r="B81" s="95"/>
      <c r="C81" s="95"/>
      <c r="D81" s="96"/>
      <c r="E81" s="261"/>
      <c r="F81" s="97"/>
      <c r="G81" s="97"/>
      <c r="H81" s="385"/>
      <c r="I81" s="282"/>
      <c r="J81" s="245" t="e">
        <f>IF(AND(Q81="",#REF!&gt;0,#REF!&lt;5),K81,)</f>
        <v>#REF!</v>
      </c>
      <c r="K81" s="243" t="str">
        <f>IF(D81="","ZZZ9",IF(AND(#REF!&gt;0,#REF!&lt;5),D81&amp;#REF!,D81&amp;"9"))</f>
        <v>ZZZ9</v>
      </c>
      <c r="L81" s="247">
        <f t="shared" si="0"/>
        <v>999</v>
      </c>
      <c r="M81" s="281">
        <f t="shared" si="1"/>
        <v>999</v>
      </c>
      <c r="N81" s="275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8">
        <v>76</v>
      </c>
      <c r="B82" s="95"/>
      <c r="C82" s="95"/>
      <c r="D82" s="96"/>
      <c r="E82" s="261"/>
      <c r="F82" s="97"/>
      <c r="G82" s="97"/>
      <c r="H82" s="385"/>
      <c r="I82" s="282"/>
      <c r="J82" s="245" t="e">
        <f>IF(AND(Q82="",#REF!&gt;0,#REF!&lt;5),K82,)</f>
        <v>#REF!</v>
      </c>
      <c r="K82" s="243" t="str">
        <f>IF(D82="","ZZZ9",IF(AND(#REF!&gt;0,#REF!&lt;5),D82&amp;#REF!,D82&amp;"9"))</f>
        <v>ZZZ9</v>
      </c>
      <c r="L82" s="247">
        <f t="shared" si="0"/>
        <v>999</v>
      </c>
      <c r="M82" s="281">
        <f t="shared" si="1"/>
        <v>999</v>
      </c>
      <c r="N82" s="275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8">
        <v>77</v>
      </c>
      <c r="B83" s="95"/>
      <c r="C83" s="95"/>
      <c r="D83" s="96"/>
      <c r="E83" s="261"/>
      <c r="F83" s="97"/>
      <c r="G83" s="97"/>
      <c r="H83" s="385"/>
      <c r="I83" s="282"/>
      <c r="J83" s="245" t="e">
        <f>IF(AND(Q83="",#REF!&gt;0,#REF!&lt;5),K83,)</f>
        <v>#REF!</v>
      </c>
      <c r="K83" s="243" t="str">
        <f>IF(D83="","ZZZ9",IF(AND(#REF!&gt;0,#REF!&lt;5),D83&amp;#REF!,D83&amp;"9"))</f>
        <v>ZZZ9</v>
      </c>
      <c r="L83" s="247">
        <f t="shared" si="0"/>
        <v>999</v>
      </c>
      <c r="M83" s="281">
        <f t="shared" si="1"/>
        <v>999</v>
      </c>
      <c r="N83" s="275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8">
        <v>78</v>
      </c>
      <c r="B84" s="95"/>
      <c r="C84" s="95"/>
      <c r="D84" s="96"/>
      <c r="E84" s="261"/>
      <c r="F84" s="97"/>
      <c r="G84" s="97"/>
      <c r="H84" s="385"/>
      <c r="I84" s="282"/>
      <c r="J84" s="245" t="e">
        <f>IF(AND(Q84="",#REF!&gt;0,#REF!&lt;5),K84,)</f>
        <v>#REF!</v>
      </c>
      <c r="K84" s="243" t="str">
        <f>IF(D84="","ZZZ9",IF(AND(#REF!&gt;0,#REF!&lt;5),D84&amp;#REF!,D84&amp;"9"))</f>
        <v>ZZZ9</v>
      </c>
      <c r="L84" s="247">
        <f t="shared" si="0"/>
        <v>999</v>
      </c>
      <c r="M84" s="281">
        <f t="shared" si="1"/>
        <v>999</v>
      </c>
      <c r="N84" s="275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8">
        <v>79</v>
      </c>
      <c r="B85" s="95"/>
      <c r="C85" s="95"/>
      <c r="D85" s="96"/>
      <c r="E85" s="261"/>
      <c r="F85" s="97"/>
      <c r="G85" s="97"/>
      <c r="H85" s="385"/>
      <c r="I85" s="282"/>
      <c r="J85" s="245" t="e">
        <f>IF(AND(Q85="",#REF!&gt;0,#REF!&lt;5),K85,)</f>
        <v>#REF!</v>
      </c>
      <c r="K85" s="243" t="str">
        <f>IF(D85="","ZZZ9",IF(AND(#REF!&gt;0,#REF!&lt;5),D85&amp;#REF!,D85&amp;"9"))</f>
        <v>ZZZ9</v>
      </c>
      <c r="L85" s="247">
        <f t="shared" si="0"/>
        <v>999</v>
      </c>
      <c r="M85" s="281">
        <f t="shared" si="1"/>
        <v>999</v>
      </c>
      <c r="N85" s="275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8">
        <v>80</v>
      </c>
      <c r="B86" s="95"/>
      <c r="C86" s="95"/>
      <c r="D86" s="96"/>
      <c r="E86" s="261"/>
      <c r="F86" s="97"/>
      <c r="G86" s="97"/>
      <c r="H86" s="385"/>
      <c r="I86" s="282"/>
      <c r="J86" s="245" t="e">
        <f>IF(AND(Q86="",#REF!&gt;0,#REF!&lt;5),K86,)</f>
        <v>#REF!</v>
      </c>
      <c r="K86" s="243" t="str">
        <f>IF(D86="","ZZZ9",IF(AND(#REF!&gt;0,#REF!&lt;5),D86&amp;#REF!,D86&amp;"9"))</f>
        <v>ZZZ9</v>
      </c>
      <c r="L86" s="247">
        <f t="shared" si="0"/>
        <v>999</v>
      </c>
      <c r="M86" s="281">
        <f t="shared" si="1"/>
        <v>999</v>
      </c>
      <c r="N86" s="275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8">
        <v>81</v>
      </c>
      <c r="B87" s="95"/>
      <c r="C87" s="95"/>
      <c r="D87" s="96"/>
      <c r="E87" s="261"/>
      <c r="F87" s="97"/>
      <c r="G87" s="97"/>
      <c r="H87" s="385"/>
      <c r="I87" s="282"/>
      <c r="J87" s="245" t="e">
        <f>IF(AND(Q87="",#REF!&gt;0,#REF!&lt;5),K87,)</f>
        <v>#REF!</v>
      </c>
      <c r="K87" s="243" t="str">
        <f>IF(D87="","ZZZ9",IF(AND(#REF!&gt;0,#REF!&lt;5),D87&amp;#REF!,D87&amp;"9"))</f>
        <v>ZZZ9</v>
      </c>
      <c r="L87" s="247">
        <f t="shared" si="0"/>
        <v>999</v>
      </c>
      <c r="M87" s="281">
        <f t="shared" si="1"/>
        <v>999</v>
      </c>
      <c r="N87" s="275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8">
        <v>82</v>
      </c>
      <c r="B88" s="95"/>
      <c r="C88" s="95"/>
      <c r="D88" s="96"/>
      <c r="E88" s="261"/>
      <c r="F88" s="97"/>
      <c r="G88" s="97"/>
      <c r="H88" s="385"/>
      <c r="I88" s="282"/>
      <c r="J88" s="245" t="e">
        <f>IF(AND(Q88="",#REF!&gt;0,#REF!&lt;5),K88,)</f>
        <v>#REF!</v>
      </c>
      <c r="K88" s="243" t="str">
        <f>IF(D88="","ZZZ9",IF(AND(#REF!&gt;0,#REF!&lt;5),D88&amp;#REF!,D88&amp;"9"))</f>
        <v>ZZZ9</v>
      </c>
      <c r="L88" s="247">
        <f t="shared" si="0"/>
        <v>999</v>
      </c>
      <c r="M88" s="281">
        <f t="shared" si="1"/>
        <v>999</v>
      </c>
      <c r="N88" s="275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8">
        <v>83</v>
      </c>
      <c r="B89" s="95"/>
      <c r="C89" s="95"/>
      <c r="D89" s="96"/>
      <c r="E89" s="261"/>
      <c r="F89" s="97"/>
      <c r="G89" s="97"/>
      <c r="H89" s="385"/>
      <c r="I89" s="282"/>
      <c r="J89" s="245" t="e">
        <f>IF(AND(Q89="",#REF!&gt;0,#REF!&lt;5),K89,)</f>
        <v>#REF!</v>
      </c>
      <c r="K89" s="243" t="str">
        <f>IF(D89="","ZZZ9",IF(AND(#REF!&gt;0,#REF!&lt;5),D89&amp;#REF!,D89&amp;"9"))</f>
        <v>ZZZ9</v>
      </c>
      <c r="L89" s="247">
        <f t="shared" si="0"/>
        <v>999</v>
      </c>
      <c r="M89" s="281">
        <f t="shared" si="1"/>
        <v>999</v>
      </c>
      <c r="N89" s="275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8">
        <v>84</v>
      </c>
      <c r="B90" s="95"/>
      <c r="C90" s="95"/>
      <c r="D90" s="96"/>
      <c r="E90" s="261"/>
      <c r="F90" s="97"/>
      <c r="G90" s="97"/>
      <c r="H90" s="385"/>
      <c r="I90" s="282"/>
      <c r="J90" s="245" t="e">
        <f>IF(AND(Q90="",#REF!&gt;0,#REF!&lt;5),K90,)</f>
        <v>#REF!</v>
      </c>
      <c r="K90" s="243" t="str">
        <f>IF(D90="","ZZZ9",IF(AND(#REF!&gt;0,#REF!&lt;5),D90&amp;#REF!,D90&amp;"9"))</f>
        <v>ZZZ9</v>
      </c>
      <c r="L90" s="247">
        <f t="shared" si="0"/>
        <v>999</v>
      </c>
      <c r="M90" s="281">
        <f t="shared" si="1"/>
        <v>999</v>
      </c>
      <c r="N90" s="275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8">
        <v>85</v>
      </c>
      <c r="B91" s="95"/>
      <c r="C91" s="95"/>
      <c r="D91" s="96"/>
      <c r="E91" s="261"/>
      <c r="F91" s="97"/>
      <c r="G91" s="97"/>
      <c r="H91" s="385"/>
      <c r="I91" s="282"/>
      <c r="J91" s="245" t="e">
        <f>IF(AND(Q91="",#REF!&gt;0,#REF!&lt;5),K91,)</f>
        <v>#REF!</v>
      </c>
      <c r="K91" s="243" t="str">
        <f>IF(D91="","ZZZ9",IF(AND(#REF!&gt;0,#REF!&lt;5),D91&amp;#REF!,D91&amp;"9"))</f>
        <v>ZZZ9</v>
      </c>
      <c r="L91" s="247">
        <f t="shared" si="0"/>
        <v>999</v>
      </c>
      <c r="M91" s="281">
        <f t="shared" si="1"/>
        <v>999</v>
      </c>
      <c r="N91" s="275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8">
        <v>86</v>
      </c>
      <c r="B92" s="95"/>
      <c r="C92" s="95"/>
      <c r="D92" s="96"/>
      <c r="E92" s="261"/>
      <c r="F92" s="97"/>
      <c r="G92" s="97"/>
      <c r="H92" s="385"/>
      <c r="I92" s="282"/>
      <c r="J92" s="245" t="e">
        <f>IF(AND(Q92="",#REF!&gt;0,#REF!&lt;5),K92,)</f>
        <v>#REF!</v>
      </c>
      <c r="K92" s="243" t="str">
        <f>IF(D92="","ZZZ9",IF(AND(#REF!&gt;0,#REF!&lt;5),D92&amp;#REF!,D92&amp;"9"))</f>
        <v>ZZZ9</v>
      </c>
      <c r="L92" s="247">
        <f t="shared" si="0"/>
        <v>999</v>
      </c>
      <c r="M92" s="281">
        <f t="shared" si="1"/>
        <v>999</v>
      </c>
      <c r="N92" s="275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8">
        <v>87</v>
      </c>
      <c r="B93" s="95"/>
      <c r="C93" s="95"/>
      <c r="D93" s="96"/>
      <c r="E93" s="261"/>
      <c r="F93" s="97"/>
      <c r="G93" s="97"/>
      <c r="H93" s="385"/>
      <c r="I93" s="282"/>
      <c r="J93" s="245" t="e">
        <f>IF(AND(Q93="",#REF!&gt;0,#REF!&lt;5),K93,)</f>
        <v>#REF!</v>
      </c>
      <c r="K93" s="243" t="str">
        <f>IF(D93="","ZZZ9",IF(AND(#REF!&gt;0,#REF!&lt;5),D93&amp;#REF!,D93&amp;"9"))</f>
        <v>ZZZ9</v>
      </c>
      <c r="L93" s="247">
        <f t="shared" si="0"/>
        <v>999</v>
      </c>
      <c r="M93" s="281">
        <f t="shared" si="1"/>
        <v>999</v>
      </c>
      <c r="N93" s="275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8">
        <v>88</v>
      </c>
      <c r="B94" s="95"/>
      <c r="C94" s="95"/>
      <c r="D94" s="96"/>
      <c r="E94" s="261"/>
      <c r="F94" s="97"/>
      <c r="G94" s="97"/>
      <c r="H94" s="385"/>
      <c r="I94" s="282"/>
      <c r="J94" s="245" t="e">
        <f>IF(AND(Q94="",#REF!&gt;0,#REF!&lt;5),K94,)</f>
        <v>#REF!</v>
      </c>
      <c r="K94" s="243" t="str">
        <f>IF(D94="","ZZZ9",IF(AND(#REF!&gt;0,#REF!&lt;5),D94&amp;#REF!,D94&amp;"9"))</f>
        <v>ZZZ9</v>
      </c>
      <c r="L94" s="247">
        <f t="shared" si="0"/>
        <v>999</v>
      </c>
      <c r="M94" s="281">
        <f t="shared" si="1"/>
        <v>999</v>
      </c>
      <c r="N94" s="275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8">
        <v>89</v>
      </c>
      <c r="B95" s="95"/>
      <c r="C95" s="95"/>
      <c r="D95" s="96"/>
      <c r="E95" s="261"/>
      <c r="F95" s="97"/>
      <c r="G95" s="97"/>
      <c r="H95" s="385"/>
      <c r="I95" s="282"/>
      <c r="J95" s="245" t="e">
        <f>IF(AND(Q95="",#REF!&gt;0,#REF!&lt;5),K95,)</f>
        <v>#REF!</v>
      </c>
      <c r="K95" s="243" t="str">
        <f>IF(D95="","ZZZ9",IF(AND(#REF!&gt;0,#REF!&lt;5),D95&amp;#REF!,D95&amp;"9"))</f>
        <v>ZZZ9</v>
      </c>
      <c r="L95" s="247">
        <f t="shared" si="0"/>
        <v>999</v>
      </c>
      <c r="M95" s="281">
        <f t="shared" si="1"/>
        <v>999</v>
      </c>
      <c r="N95" s="275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8">
        <v>90</v>
      </c>
      <c r="B96" s="95"/>
      <c r="C96" s="95"/>
      <c r="D96" s="96"/>
      <c r="E96" s="261"/>
      <c r="F96" s="97"/>
      <c r="G96" s="97"/>
      <c r="H96" s="385"/>
      <c r="I96" s="282"/>
      <c r="J96" s="245" t="e">
        <f>IF(AND(Q96="",#REF!&gt;0,#REF!&lt;5),K96,)</f>
        <v>#REF!</v>
      </c>
      <c r="K96" s="243" t="str">
        <f>IF(D96="","ZZZ9",IF(AND(#REF!&gt;0,#REF!&lt;5),D96&amp;#REF!,D96&amp;"9"))</f>
        <v>ZZZ9</v>
      </c>
      <c r="L96" s="247">
        <f t="shared" si="0"/>
        <v>999</v>
      </c>
      <c r="M96" s="281">
        <f t="shared" si="1"/>
        <v>999</v>
      </c>
      <c r="N96" s="275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8">
        <v>91</v>
      </c>
      <c r="B97" s="95"/>
      <c r="C97" s="95"/>
      <c r="D97" s="96"/>
      <c r="E97" s="261"/>
      <c r="F97" s="97"/>
      <c r="G97" s="97"/>
      <c r="H97" s="385"/>
      <c r="I97" s="282"/>
      <c r="J97" s="245" t="e">
        <f>IF(AND(Q97="",#REF!&gt;0,#REF!&lt;5),K97,)</f>
        <v>#REF!</v>
      </c>
      <c r="K97" s="243" t="str">
        <f>IF(D97="","ZZZ9",IF(AND(#REF!&gt;0,#REF!&lt;5),D97&amp;#REF!,D97&amp;"9"))</f>
        <v>ZZZ9</v>
      </c>
      <c r="L97" s="247">
        <f t="shared" si="0"/>
        <v>999</v>
      </c>
      <c r="M97" s="281">
        <f t="shared" si="1"/>
        <v>999</v>
      </c>
      <c r="N97" s="275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8">
        <v>92</v>
      </c>
      <c r="B98" s="95"/>
      <c r="C98" s="95"/>
      <c r="D98" s="96"/>
      <c r="E98" s="261"/>
      <c r="F98" s="97"/>
      <c r="G98" s="97"/>
      <c r="H98" s="385"/>
      <c r="I98" s="282"/>
      <c r="J98" s="245" t="e">
        <f>IF(AND(Q98="",#REF!&gt;0,#REF!&lt;5),K98,)</f>
        <v>#REF!</v>
      </c>
      <c r="K98" s="243" t="str">
        <f>IF(D98="","ZZZ9",IF(AND(#REF!&gt;0,#REF!&lt;5),D98&amp;#REF!,D98&amp;"9"))</f>
        <v>ZZZ9</v>
      </c>
      <c r="L98" s="247">
        <f t="shared" si="0"/>
        <v>999</v>
      </c>
      <c r="M98" s="281">
        <f t="shared" si="1"/>
        <v>999</v>
      </c>
      <c r="N98" s="275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8">
        <v>93</v>
      </c>
      <c r="B99" s="95"/>
      <c r="C99" s="95"/>
      <c r="D99" s="96"/>
      <c r="E99" s="261"/>
      <c r="F99" s="97"/>
      <c r="G99" s="97"/>
      <c r="H99" s="385"/>
      <c r="I99" s="282"/>
      <c r="J99" s="245" t="e">
        <f>IF(AND(Q99="",#REF!&gt;0,#REF!&lt;5),K99,)</f>
        <v>#REF!</v>
      </c>
      <c r="K99" s="243" t="str">
        <f>IF(D99="","ZZZ9",IF(AND(#REF!&gt;0,#REF!&lt;5),D99&amp;#REF!,D99&amp;"9"))</f>
        <v>ZZZ9</v>
      </c>
      <c r="L99" s="247">
        <f t="shared" si="0"/>
        <v>999</v>
      </c>
      <c r="M99" s="281">
        <f t="shared" si="1"/>
        <v>999</v>
      </c>
      <c r="N99" s="275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8">
        <v>94</v>
      </c>
      <c r="B100" s="95"/>
      <c r="C100" s="95"/>
      <c r="D100" s="96"/>
      <c r="E100" s="261"/>
      <c r="F100" s="97"/>
      <c r="G100" s="97"/>
      <c r="H100" s="385"/>
      <c r="I100" s="282"/>
      <c r="J100" s="245" t="e">
        <f>IF(AND(Q100="",#REF!&gt;0,#REF!&lt;5),K100,)</f>
        <v>#REF!</v>
      </c>
      <c r="K100" s="243" t="str">
        <f>IF(D100="","ZZZ9",IF(AND(#REF!&gt;0,#REF!&lt;5),D100&amp;#REF!,D100&amp;"9"))</f>
        <v>ZZZ9</v>
      </c>
      <c r="L100" s="247">
        <f t="shared" si="0"/>
        <v>999</v>
      </c>
      <c r="M100" s="281">
        <f t="shared" si="1"/>
        <v>999</v>
      </c>
      <c r="N100" s="275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8">
        <v>95</v>
      </c>
      <c r="B101" s="95"/>
      <c r="C101" s="95"/>
      <c r="D101" s="96"/>
      <c r="E101" s="261"/>
      <c r="F101" s="97"/>
      <c r="G101" s="97"/>
      <c r="H101" s="385"/>
      <c r="I101" s="282"/>
      <c r="J101" s="245" t="e">
        <f>IF(AND(Q101="",#REF!&gt;0,#REF!&lt;5),K101,)</f>
        <v>#REF!</v>
      </c>
      <c r="K101" s="243" t="str">
        <f>IF(D101="","ZZZ9",IF(AND(#REF!&gt;0,#REF!&lt;5),D101&amp;#REF!,D101&amp;"9"))</f>
        <v>ZZZ9</v>
      </c>
      <c r="L101" s="247">
        <f t="shared" si="0"/>
        <v>999</v>
      </c>
      <c r="M101" s="281">
        <f t="shared" si="1"/>
        <v>999</v>
      </c>
      <c r="N101" s="275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8">
        <v>96</v>
      </c>
      <c r="B102" s="95"/>
      <c r="C102" s="95"/>
      <c r="D102" s="96"/>
      <c r="E102" s="261"/>
      <c r="F102" s="97"/>
      <c r="G102" s="97"/>
      <c r="H102" s="385"/>
      <c r="I102" s="282"/>
      <c r="J102" s="245" t="e">
        <f>IF(AND(Q102="",#REF!&gt;0,#REF!&lt;5),K102,)</f>
        <v>#REF!</v>
      </c>
      <c r="K102" s="243" t="str">
        <f>IF(D102="","ZZZ9",IF(AND(#REF!&gt;0,#REF!&lt;5),D102&amp;#REF!,D102&amp;"9"))</f>
        <v>ZZZ9</v>
      </c>
      <c r="L102" s="247">
        <f t="shared" si="0"/>
        <v>999</v>
      </c>
      <c r="M102" s="281">
        <f t="shared" si="1"/>
        <v>999</v>
      </c>
      <c r="N102" s="275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8">
        <v>97</v>
      </c>
      <c r="B103" s="95"/>
      <c r="C103" s="95"/>
      <c r="D103" s="96"/>
      <c r="E103" s="261"/>
      <c r="F103" s="97"/>
      <c r="G103" s="97"/>
      <c r="H103" s="385"/>
      <c r="I103" s="282"/>
      <c r="J103" s="245" t="e">
        <f>IF(AND(Q103="",#REF!&gt;0,#REF!&lt;5),K103,)</f>
        <v>#REF!</v>
      </c>
      <c r="K103" s="243" t="str">
        <f>IF(D103="","ZZZ9",IF(AND(#REF!&gt;0,#REF!&lt;5),D103&amp;#REF!,D103&amp;"9"))</f>
        <v>ZZZ9</v>
      </c>
      <c r="L103" s="247">
        <f t="shared" si="0"/>
        <v>999</v>
      </c>
      <c r="M103" s="281">
        <f t="shared" si="1"/>
        <v>999</v>
      </c>
      <c r="N103" s="275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8">
        <v>98</v>
      </c>
      <c r="B104" s="95"/>
      <c r="C104" s="95"/>
      <c r="D104" s="96"/>
      <c r="E104" s="261"/>
      <c r="F104" s="97"/>
      <c r="G104" s="97"/>
      <c r="H104" s="385"/>
      <c r="I104" s="282"/>
      <c r="J104" s="245" t="e">
        <f>IF(AND(Q104="",#REF!&gt;0,#REF!&lt;5),K104,)</f>
        <v>#REF!</v>
      </c>
      <c r="K104" s="243" t="str">
        <f>IF(D104="","ZZZ9",IF(AND(#REF!&gt;0,#REF!&lt;5),D104&amp;#REF!,D104&amp;"9"))</f>
        <v>ZZZ9</v>
      </c>
      <c r="L104" s="247">
        <f t="shared" ref="L104:L156" si="3">IF(Q104="",999,Q104)</f>
        <v>999</v>
      </c>
      <c r="M104" s="281">
        <f t="shared" ref="M104:M156" si="4">IF(P104=999,999,1)</f>
        <v>999</v>
      </c>
      <c r="N104" s="275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8">
        <v>99</v>
      </c>
      <c r="B105" s="95"/>
      <c r="C105" s="95"/>
      <c r="D105" s="96"/>
      <c r="E105" s="261"/>
      <c r="F105" s="97"/>
      <c r="G105" s="97"/>
      <c r="H105" s="385"/>
      <c r="I105" s="282"/>
      <c r="J105" s="245" t="e">
        <f>IF(AND(Q105="",#REF!&gt;0,#REF!&lt;5),K105,)</f>
        <v>#REF!</v>
      </c>
      <c r="K105" s="243" t="str">
        <f>IF(D105="","ZZZ9",IF(AND(#REF!&gt;0,#REF!&lt;5),D105&amp;#REF!,D105&amp;"9"))</f>
        <v>ZZZ9</v>
      </c>
      <c r="L105" s="247">
        <f t="shared" si="3"/>
        <v>999</v>
      </c>
      <c r="M105" s="281">
        <f t="shared" si="4"/>
        <v>999</v>
      </c>
      <c r="N105" s="275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8">
        <v>100</v>
      </c>
      <c r="B106" s="95"/>
      <c r="C106" s="95"/>
      <c r="D106" s="96"/>
      <c r="E106" s="261"/>
      <c r="F106" s="97"/>
      <c r="G106" s="97"/>
      <c r="H106" s="385"/>
      <c r="I106" s="282"/>
      <c r="J106" s="245" t="e">
        <f>IF(AND(Q106="",#REF!&gt;0,#REF!&lt;5),K106,)</f>
        <v>#REF!</v>
      </c>
      <c r="K106" s="243" t="str">
        <f>IF(D106="","ZZZ9",IF(AND(#REF!&gt;0,#REF!&lt;5),D106&amp;#REF!,D106&amp;"9"))</f>
        <v>ZZZ9</v>
      </c>
      <c r="L106" s="247">
        <f t="shared" si="3"/>
        <v>999</v>
      </c>
      <c r="M106" s="281">
        <f t="shared" si="4"/>
        <v>999</v>
      </c>
      <c r="N106" s="275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8">
        <v>101</v>
      </c>
      <c r="B107" s="95"/>
      <c r="C107" s="95"/>
      <c r="D107" s="96"/>
      <c r="E107" s="261"/>
      <c r="F107" s="97"/>
      <c r="G107" s="97"/>
      <c r="H107" s="385"/>
      <c r="I107" s="282"/>
      <c r="J107" s="245" t="e">
        <f>IF(AND(Q107="",#REF!&gt;0,#REF!&lt;5),K107,)</f>
        <v>#REF!</v>
      </c>
      <c r="K107" s="243" t="str">
        <f>IF(D107="","ZZZ9",IF(AND(#REF!&gt;0,#REF!&lt;5),D107&amp;#REF!,D107&amp;"9"))</f>
        <v>ZZZ9</v>
      </c>
      <c r="L107" s="247">
        <f t="shared" si="3"/>
        <v>999</v>
      </c>
      <c r="M107" s="281">
        <f t="shared" si="4"/>
        <v>999</v>
      </c>
      <c r="N107" s="275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8">
        <v>102</v>
      </c>
      <c r="B108" s="95"/>
      <c r="C108" s="95"/>
      <c r="D108" s="96"/>
      <c r="E108" s="261"/>
      <c r="F108" s="97"/>
      <c r="G108" s="97"/>
      <c r="H108" s="385"/>
      <c r="I108" s="282"/>
      <c r="J108" s="245" t="e">
        <f>IF(AND(Q108="",#REF!&gt;0,#REF!&lt;5),K108,)</f>
        <v>#REF!</v>
      </c>
      <c r="K108" s="243" t="str">
        <f>IF(D108="","ZZZ9",IF(AND(#REF!&gt;0,#REF!&lt;5),D108&amp;#REF!,D108&amp;"9"))</f>
        <v>ZZZ9</v>
      </c>
      <c r="L108" s="247">
        <f t="shared" si="3"/>
        <v>999</v>
      </c>
      <c r="M108" s="281">
        <f t="shared" si="4"/>
        <v>999</v>
      </c>
      <c r="N108" s="275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8">
        <v>103</v>
      </c>
      <c r="B109" s="95"/>
      <c r="C109" s="95"/>
      <c r="D109" s="96"/>
      <c r="E109" s="261"/>
      <c r="F109" s="97"/>
      <c r="G109" s="97"/>
      <c r="H109" s="385"/>
      <c r="I109" s="282"/>
      <c r="J109" s="245" t="e">
        <f>IF(AND(Q109="",#REF!&gt;0,#REF!&lt;5),K109,)</f>
        <v>#REF!</v>
      </c>
      <c r="K109" s="243" t="str">
        <f>IF(D109="","ZZZ9",IF(AND(#REF!&gt;0,#REF!&lt;5),D109&amp;#REF!,D109&amp;"9"))</f>
        <v>ZZZ9</v>
      </c>
      <c r="L109" s="247">
        <f t="shared" si="3"/>
        <v>999</v>
      </c>
      <c r="M109" s="281">
        <f t="shared" si="4"/>
        <v>999</v>
      </c>
      <c r="N109" s="275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8">
        <v>104</v>
      </c>
      <c r="B110" s="95"/>
      <c r="C110" s="95"/>
      <c r="D110" s="96"/>
      <c r="E110" s="261"/>
      <c r="F110" s="97"/>
      <c r="G110" s="97"/>
      <c r="H110" s="385"/>
      <c r="I110" s="282"/>
      <c r="J110" s="245" t="e">
        <f>IF(AND(Q110="",#REF!&gt;0,#REF!&lt;5),K110,)</f>
        <v>#REF!</v>
      </c>
      <c r="K110" s="243" t="str">
        <f>IF(D110="","ZZZ9",IF(AND(#REF!&gt;0,#REF!&lt;5),D110&amp;#REF!,D110&amp;"9"))</f>
        <v>ZZZ9</v>
      </c>
      <c r="L110" s="247">
        <f t="shared" si="3"/>
        <v>999</v>
      </c>
      <c r="M110" s="281">
        <f t="shared" si="4"/>
        <v>999</v>
      </c>
      <c r="N110" s="275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8">
        <v>105</v>
      </c>
      <c r="B111" s="95"/>
      <c r="C111" s="95"/>
      <c r="D111" s="96"/>
      <c r="E111" s="261"/>
      <c r="F111" s="97"/>
      <c r="G111" s="97"/>
      <c r="H111" s="385"/>
      <c r="I111" s="282"/>
      <c r="J111" s="245" t="e">
        <f>IF(AND(Q111="",#REF!&gt;0,#REF!&lt;5),K111,)</f>
        <v>#REF!</v>
      </c>
      <c r="K111" s="243" t="str">
        <f>IF(D111="","ZZZ9",IF(AND(#REF!&gt;0,#REF!&lt;5),D111&amp;#REF!,D111&amp;"9"))</f>
        <v>ZZZ9</v>
      </c>
      <c r="L111" s="247">
        <f t="shared" si="3"/>
        <v>999</v>
      </c>
      <c r="M111" s="281">
        <f t="shared" si="4"/>
        <v>999</v>
      </c>
      <c r="N111" s="275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8">
        <v>106</v>
      </c>
      <c r="B112" s="95"/>
      <c r="C112" s="95"/>
      <c r="D112" s="96"/>
      <c r="E112" s="261"/>
      <c r="F112" s="97"/>
      <c r="G112" s="97"/>
      <c r="H112" s="385"/>
      <c r="I112" s="282"/>
      <c r="J112" s="245" t="e">
        <f>IF(AND(Q112="",#REF!&gt;0,#REF!&lt;5),K112,)</f>
        <v>#REF!</v>
      </c>
      <c r="K112" s="243" t="str">
        <f>IF(D112="","ZZZ9",IF(AND(#REF!&gt;0,#REF!&lt;5),D112&amp;#REF!,D112&amp;"9"))</f>
        <v>ZZZ9</v>
      </c>
      <c r="L112" s="247">
        <f t="shared" si="3"/>
        <v>999</v>
      </c>
      <c r="M112" s="281">
        <f t="shared" si="4"/>
        <v>999</v>
      </c>
      <c r="N112" s="275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8">
        <v>107</v>
      </c>
      <c r="B113" s="95"/>
      <c r="C113" s="95"/>
      <c r="D113" s="96"/>
      <c r="E113" s="261"/>
      <c r="F113" s="97"/>
      <c r="G113" s="97"/>
      <c r="H113" s="385"/>
      <c r="I113" s="282"/>
      <c r="J113" s="245" t="e">
        <f>IF(AND(Q113="",#REF!&gt;0,#REF!&lt;5),K113,)</f>
        <v>#REF!</v>
      </c>
      <c r="K113" s="243" t="str">
        <f>IF(D113="","ZZZ9",IF(AND(#REF!&gt;0,#REF!&lt;5),D113&amp;#REF!,D113&amp;"9"))</f>
        <v>ZZZ9</v>
      </c>
      <c r="L113" s="247">
        <f t="shared" si="3"/>
        <v>999</v>
      </c>
      <c r="M113" s="281">
        <f t="shared" si="4"/>
        <v>999</v>
      </c>
      <c r="N113" s="275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8">
        <v>108</v>
      </c>
      <c r="B114" s="95"/>
      <c r="C114" s="95"/>
      <c r="D114" s="96"/>
      <c r="E114" s="261"/>
      <c r="F114" s="97"/>
      <c r="G114" s="97"/>
      <c r="H114" s="385"/>
      <c r="I114" s="282"/>
      <c r="J114" s="245" t="e">
        <f>IF(AND(Q114="",#REF!&gt;0,#REF!&lt;5),K114,)</f>
        <v>#REF!</v>
      </c>
      <c r="K114" s="243" t="str">
        <f>IF(D114="","ZZZ9",IF(AND(#REF!&gt;0,#REF!&lt;5),D114&amp;#REF!,D114&amp;"9"))</f>
        <v>ZZZ9</v>
      </c>
      <c r="L114" s="247">
        <f t="shared" si="3"/>
        <v>999</v>
      </c>
      <c r="M114" s="281">
        <f t="shared" si="4"/>
        <v>999</v>
      </c>
      <c r="N114" s="275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8">
        <v>109</v>
      </c>
      <c r="B115" s="95"/>
      <c r="C115" s="95"/>
      <c r="D115" s="96"/>
      <c r="E115" s="261"/>
      <c r="F115" s="97"/>
      <c r="G115" s="97"/>
      <c r="H115" s="385"/>
      <c r="I115" s="282"/>
      <c r="J115" s="245" t="e">
        <f>IF(AND(Q115="",#REF!&gt;0,#REF!&lt;5),K115,)</f>
        <v>#REF!</v>
      </c>
      <c r="K115" s="243" t="str">
        <f>IF(D115="","ZZZ9",IF(AND(#REF!&gt;0,#REF!&lt;5),D115&amp;#REF!,D115&amp;"9"))</f>
        <v>ZZZ9</v>
      </c>
      <c r="L115" s="247">
        <f t="shared" si="3"/>
        <v>999</v>
      </c>
      <c r="M115" s="281">
        <f t="shared" si="4"/>
        <v>999</v>
      </c>
      <c r="N115" s="275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8">
        <v>110</v>
      </c>
      <c r="B116" s="95"/>
      <c r="C116" s="95"/>
      <c r="D116" s="96"/>
      <c r="E116" s="261"/>
      <c r="F116" s="97"/>
      <c r="G116" s="97"/>
      <c r="H116" s="385"/>
      <c r="I116" s="282"/>
      <c r="J116" s="245" t="e">
        <f>IF(AND(Q116="",#REF!&gt;0,#REF!&lt;5),K116,)</f>
        <v>#REF!</v>
      </c>
      <c r="K116" s="243" t="str">
        <f>IF(D116="","ZZZ9",IF(AND(#REF!&gt;0,#REF!&lt;5),D116&amp;#REF!,D116&amp;"9"))</f>
        <v>ZZZ9</v>
      </c>
      <c r="L116" s="247">
        <f t="shared" si="3"/>
        <v>999</v>
      </c>
      <c r="M116" s="281">
        <f t="shared" si="4"/>
        <v>999</v>
      </c>
      <c r="N116" s="275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8">
        <v>111</v>
      </c>
      <c r="B117" s="95"/>
      <c r="C117" s="95"/>
      <c r="D117" s="96"/>
      <c r="E117" s="261"/>
      <c r="F117" s="97"/>
      <c r="G117" s="97"/>
      <c r="H117" s="385"/>
      <c r="I117" s="282"/>
      <c r="J117" s="245" t="e">
        <f>IF(AND(Q117="",#REF!&gt;0,#REF!&lt;5),K117,)</f>
        <v>#REF!</v>
      </c>
      <c r="K117" s="243" t="str">
        <f>IF(D117="","ZZZ9",IF(AND(#REF!&gt;0,#REF!&lt;5),D117&amp;#REF!,D117&amp;"9"))</f>
        <v>ZZZ9</v>
      </c>
      <c r="L117" s="247">
        <f t="shared" si="3"/>
        <v>999</v>
      </c>
      <c r="M117" s="281">
        <f t="shared" si="4"/>
        <v>999</v>
      </c>
      <c r="N117" s="275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8">
        <v>112</v>
      </c>
      <c r="B118" s="95"/>
      <c r="C118" s="95"/>
      <c r="D118" s="96"/>
      <c r="E118" s="261"/>
      <c r="F118" s="97"/>
      <c r="G118" s="97"/>
      <c r="H118" s="385"/>
      <c r="I118" s="282"/>
      <c r="J118" s="245" t="e">
        <f>IF(AND(Q118="",#REF!&gt;0,#REF!&lt;5),K118,)</f>
        <v>#REF!</v>
      </c>
      <c r="K118" s="243" t="str">
        <f>IF(D118="","ZZZ9",IF(AND(#REF!&gt;0,#REF!&lt;5),D118&amp;#REF!,D118&amp;"9"))</f>
        <v>ZZZ9</v>
      </c>
      <c r="L118" s="247">
        <f t="shared" si="3"/>
        <v>999</v>
      </c>
      <c r="M118" s="281">
        <f t="shared" si="4"/>
        <v>999</v>
      </c>
      <c r="N118" s="275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8">
        <v>113</v>
      </c>
      <c r="B119" s="95"/>
      <c r="C119" s="95"/>
      <c r="D119" s="96"/>
      <c r="E119" s="261"/>
      <c r="F119" s="97"/>
      <c r="G119" s="97"/>
      <c r="H119" s="385"/>
      <c r="I119" s="282"/>
      <c r="J119" s="245" t="e">
        <f>IF(AND(Q119="",#REF!&gt;0,#REF!&lt;5),K119,)</f>
        <v>#REF!</v>
      </c>
      <c r="K119" s="243" t="str">
        <f>IF(D119="","ZZZ9",IF(AND(#REF!&gt;0,#REF!&lt;5),D119&amp;#REF!,D119&amp;"9"))</f>
        <v>ZZZ9</v>
      </c>
      <c r="L119" s="247">
        <f t="shared" si="3"/>
        <v>999</v>
      </c>
      <c r="M119" s="281">
        <f t="shared" si="4"/>
        <v>999</v>
      </c>
      <c r="N119" s="275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8">
        <v>114</v>
      </c>
      <c r="B120" s="95"/>
      <c r="C120" s="95"/>
      <c r="D120" s="96"/>
      <c r="E120" s="261"/>
      <c r="F120" s="97"/>
      <c r="G120" s="97"/>
      <c r="H120" s="385"/>
      <c r="I120" s="282"/>
      <c r="J120" s="245" t="e">
        <f>IF(AND(Q120="",#REF!&gt;0,#REF!&lt;5),K120,)</f>
        <v>#REF!</v>
      </c>
      <c r="K120" s="243" t="str">
        <f>IF(D120="","ZZZ9",IF(AND(#REF!&gt;0,#REF!&lt;5),D120&amp;#REF!,D120&amp;"9"))</f>
        <v>ZZZ9</v>
      </c>
      <c r="L120" s="247">
        <f t="shared" si="3"/>
        <v>999</v>
      </c>
      <c r="M120" s="281">
        <f t="shared" si="4"/>
        <v>999</v>
      </c>
      <c r="N120" s="275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8">
        <v>115</v>
      </c>
      <c r="B121" s="95"/>
      <c r="C121" s="95"/>
      <c r="D121" s="96"/>
      <c r="E121" s="261"/>
      <c r="F121" s="97"/>
      <c r="G121" s="97"/>
      <c r="H121" s="385"/>
      <c r="I121" s="282"/>
      <c r="J121" s="245" t="e">
        <f>IF(AND(Q121="",#REF!&gt;0,#REF!&lt;5),K121,)</f>
        <v>#REF!</v>
      </c>
      <c r="K121" s="243" t="str">
        <f>IF(D121="","ZZZ9",IF(AND(#REF!&gt;0,#REF!&lt;5),D121&amp;#REF!,D121&amp;"9"))</f>
        <v>ZZZ9</v>
      </c>
      <c r="L121" s="247">
        <f t="shared" si="3"/>
        <v>999</v>
      </c>
      <c r="M121" s="281">
        <f t="shared" si="4"/>
        <v>999</v>
      </c>
      <c r="N121" s="275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8">
        <v>116</v>
      </c>
      <c r="B122" s="95"/>
      <c r="C122" s="95"/>
      <c r="D122" s="96"/>
      <c r="E122" s="261"/>
      <c r="F122" s="97"/>
      <c r="G122" s="97"/>
      <c r="H122" s="385"/>
      <c r="I122" s="282"/>
      <c r="J122" s="245" t="e">
        <f>IF(AND(Q122="",#REF!&gt;0,#REF!&lt;5),K122,)</f>
        <v>#REF!</v>
      </c>
      <c r="K122" s="243" t="str">
        <f>IF(D122="","ZZZ9",IF(AND(#REF!&gt;0,#REF!&lt;5),D122&amp;#REF!,D122&amp;"9"))</f>
        <v>ZZZ9</v>
      </c>
      <c r="L122" s="247">
        <f t="shared" si="3"/>
        <v>999</v>
      </c>
      <c r="M122" s="281">
        <f t="shared" si="4"/>
        <v>999</v>
      </c>
      <c r="N122" s="275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8">
        <v>117</v>
      </c>
      <c r="B123" s="95"/>
      <c r="C123" s="95"/>
      <c r="D123" s="96"/>
      <c r="E123" s="261"/>
      <c r="F123" s="97"/>
      <c r="G123" s="97"/>
      <c r="H123" s="385"/>
      <c r="I123" s="282"/>
      <c r="J123" s="245" t="e">
        <f>IF(AND(Q123="",#REF!&gt;0,#REF!&lt;5),K123,)</f>
        <v>#REF!</v>
      </c>
      <c r="K123" s="243" t="str">
        <f>IF(D123="","ZZZ9",IF(AND(#REF!&gt;0,#REF!&lt;5),D123&amp;#REF!,D123&amp;"9"))</f>
        <v>ZZZ9</v>
      </c>
      <c r="L123" s="247">
        <f t="shared" si="3"/>
        <v>999</v>
      </c>
      <c r="M123" s="281">
        <f t="shared" si="4"/>
        <v>999</v>
      </c>
      <c r="N123" s="275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8">
        <v>118</v>
      </c>
      <c r="B124" s="95"/>
      <c r="C124" s="95"/>
      <c r="D124" s="96"/>
      <c r="E124" s="261"/>
      <c r="F124" s="97"/>
      <c r="G124" s="97"/>
      <c r="H124" s="385"/>
      <c r="I124" s="282"/>
      <c r="J124" s="245" t="e">
        <f>IF(AND(Q124="",#REF!&gt;0,#REF!&lt;5),K124,)</f>
        <v>#REF!</v>
      </c>
      <c r="K124" s="243" t="str">
        <f>IF(D124="","ZZZ9",IF(AND(#REF!&gt;0,#REF!&lt;5),D124&amp;#REF!,D124&amp;"9"))</f>
        <v>ZZZ9</v>
      </c>
      <c r="L124" s="247">
        <f t="shared" si="3"/>
        <v>999</v>
      </c>
      <c r="M124" s="281">
        <f t="shared" si="4"/>
        <v>999</v>
      </c>
      <c r="N124" s="275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8">
        <v>119</v>
      </c>
      <c r="B125" s="95"/>
      <c r="C125" s="95"/>
      <c r="D125" s="96"/>
      <c r="E125" s="261"/>
      <c r="F125" s="97"/>
      <c r="G125" s="97"/>
      <c r="H125" s="385"/>
      <c r="I125" s="282"/>
      <c r="J125" s="245" t="e">
        <f>IF(AND(Q125="",#REF!&gt;0,#REF!&lt;5),K125,)</f>
        <v>#REF!</v>
      </c>
      <c r="K125" s="243" t="str">
        <f>IF(D125="","ZZZ9",IF(AND(#REF!&gt;0,#REF!&lt;5),D125&amp;#REF!,D125&amp;"9"))</f>
        <v>ZZZ9</v>
      </c>
      <c r="L125" s="247">
        <f t="shared" si="3"/>
        <v>999</v>
      </c>
      <c r="M125" s="281">
        <f t="shared" si="4"/>
        <v>999</v>
      </c>
      <c r="N125" s="275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8">
        <v>120</v>
      </c>
      <c r="B126" s="95"/>
      <c r="C126" s="95"/>
      <c r="D126" s="96"/>
      <c r="E126" s="261"/>
      <c r="F126" s="97"/>
      <c r="G126" s="97"/>
      <c r="H126" s="385"/>
      <c r="I126" s="282"/>
      <c r="J126" s="245" t="e">
        <f>IF(AND(Q126="",#REF!&gt;0,#REF!&lt;5),K126,)</f>
        <v>#REF!</v>
      </c>
      <c r="K126" s="243" t="str">
        <f>IF(D126="","ZZZ9",IF(AND(#REF!&gt;0,#REF!&lt;5),D126&amp;#REF!,D126&amp;"9"))</f>
        <v>ZZZ9</v>
      </c>
      <c r="L126" s="247">
        <f t="shared" si="3"/>
        <v>999</v>
      </c>
      <c r="M126" s="281">
        <f t="shared" si="4"/>
        <v>999</v>
      </c>
      <c r="N126" s="275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8">
        <v>121</v>
      </c>
      <c r="B127" s="95"/>
      <c r="C127" s="95"/>
      <c r="D127" s="96"/>
      <c r="E127" s="261"/>
      <c r="F127" s="97"/>
      <c r="G127" s="97"/>
      <c r="H127" s="385"/>
      <c r="I127" s="282"/>
      <c r="J127" s="245" t="e">
        <f>IF(AND(Q127="",#REF!&gt;0,#REF!&lt;5),K127,)</f>
        <v>#REF!</v>
      </c>
      <c r="K127" s="243" t="str">
        <f>IF(D127="","ZZZ9",IF(AND(#REF!&gt;0,#REF!&lt;5),D127&amp;#REF!,D127&amp;"9"))</f>
        <v>ZZZ9</v>
      </c>
      <c r="L127" s="247">
        <f t="shared" si="3"/>
        <v>999</v>
      </c>
      <c r="M127" s="281">
        <f t="shared" si="4"/>
        <v>999</v>
      </c>
      <c r="N127" s="275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8">
        <v>122</v>
      </c>
      <c r="B128" s="95"/>
      <c r="C128" s="95"/>
      <c r="D128" s="96"/>
      <c r="E128" s="261"/>
      <c r="F128" s="97"/>
      <c r="G128" s="97"/>
      <c r="H128" s="385"/>
      <c r="I128" s="282"/>
      <c r="J128" s="245" t="e">
        <f>IF(AND(Q128="",#REF!&gt;0,#REF!&lt;5),K128,)</f>
        <v>#REF!</v>
      </c>
      <c r="K128" s="243" t="str">
        <f>IF(D128="","ZZZ9",IF(AND(#REF!&gt;0,#REF!&lt;5),D128&amp;#REF!,D128&amp;"9"))</f>
        <v>ZZZ9</v>
      </c>
      <c r="L128" s="247">
        <f t="shared" si="3"/>
        <v>999</v>
      </c>
      <c r="M128" s="281">
        <f t="shared" si="4"/>
        <v>999</v>
      </c>
      <c r="N128" s="275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8">
        <v>123</v>
      </c>
      <c r="B129" s="95"/>
      <c r="C129" s="95"/>
      <c r="D129" s="96"/>
      <c r="E129" s="261"/>
      <c r="F129" s="97"/>
      <c r="G129" s="97"/>
      <c r="H129" s="385"/>
      <c r="I129" s="282"/>
      <c r="J129" s="245" t="e">
        <f>IF(AND(Q129="",#REF!&gt;0,#REF!&lt;5),K129,)</f>
        <v>#REF!</v>
      </c>
      <c r="K129" s="243" t="str">
        <f>IF(D129="","ZZZ9",IF(AND(#REF!&gt;0,#REF!&lt;5),D129&amp;#REF!,D129&amp;"9"))</f>
        <v>ZZZ9</v>
      </c>
      <c r="L129" s="247">
        <f t="shared" si="3"/>
        <v>999</v>
      </c>
      <c r="M129" s="281">
        <f t="shared" si="4"/>
        <v>999</v>
      </c>
      <c r="N129" s="275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8">
        <v>124</v>
      </c>
      <c r="B130" s="95"/>
      <c r="C130" s="95"/>
      <c r="D130" s="96"/>
      <c r="E130" s="261"/>
      <c r="F130" s="97"/>
      <c r="G130" s="97"/>
      <c r="H130" s="385"/>
      <c r="I130" s="282"/>
      <c r="J130" s="245" t="e">
        <f>IF(AND(Q130="",#REF!&gt;0,#REF!&lt;5),K130,)</f>
        <v>#REF!</v>
      </c>
      <c r="K130" s="243" t="str">
        <f>IF(D130="","ZZZ9",IF(AND(#REF!&gt;0,#REF!&lt;5),D130&amp;#REF!,D130&amp;"9"))</f>
        <v>ZZZ9</v>
      </c>
      <c r="L130" s="247">
        <f t="shared" si="3"/>
        <v>999</v>
      </c>
      <c r="M130" s="281">
        <f t="shared" si="4"/>
        <v>999</v>
      </c>
      <c r="N130" s="275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8">
        <v>125</v>
      </c>
      <c r="B131" s="95"/>
      <c r="C131" s="95"/>
      <c r="D131" s="96"/>
      <c r="E131" s="261"/>
      <c r="F131" s="97"/>
      <c r="G131" s="97"/>
      <c r="H131" s="385"/>
      <c r="I131" s="282"/>
      <c r="J131" s="245" t="e">
        <f>IF(AND(Q131="",#REF!&gt;0,#REF!&lt;5),K131,)</f>
        <v>#REF!</v>
      </c>
      <c r="K131" s="243" t="str">
        <f>IF(D131="","ZZZ9",IF(AND(#REF!&gt;0,#REF!&lt;5),D131&amp;#REF!,D131&amp;"9"))</f>
        <v>ZZZ9</v>
      </c>
      <c r="L131" s="247">
        <f t="shared" si="3"/>
        <v>999</v>
      </c>
      <c r="M131" s="281">
        <f t="shared" si="4"/>
        <v>999</v>
      </c>
      <c r="N131" s="275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8">
        <v>126</v>
      </c>
      <c r="B132" s="95"/>
      <c r="C132" s="95"/>
      <c r="D132" s="96"/>
      <c r="E132" s="261"/>
      <c r="F132" s="97"/>
      <c r="G132" s="97"/>
      <c r="H132" s="385"/>
      <c r="I132" s="282"/>
      <c r="J132" s="245" t="e">
        <f>IF(AND(Q132="",#REF!&gt;0,#REF!&lt;5),K132,)</f>
        <v>#REF!</v>
      </c>
      <c r="K132" s="243" t="str">
        <f>IF(D132="","ZZZ9",IF(AND(#REF!&gt;0,#REF!&lt;5),D132&amp;#REF!,D132&amp;"9"))</f>
        <v>ZZZ9</v>
      </c>
      <c r="L132" s="247">
        <f t="shared" si="3"/>
        <v>999</v>
      </c>
      <c r="M132" s="281">
        <f t="shared" si="4"/>
        <v>999</v>
      </c>
      <c r="N132" s="275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8">
        <v>127</v>
      </c>
      <c r="B133" s="95"/>
      <c r="C133" s="95"/>
      <c r="D133" s="96"/>
      <c r="E133" s="261"/>
      <c r="F133" s="97"/>
      <c r="G133" s="97"/>
      <c r="H133" s="385"/>
      <c r="I133" s="282"/>
      <c r="J133" s="245" t="e">
        <f>IF(AND(Q133="",#REF!&gt;0,#REF!&lt;5),K133,)</f>
        <v>#REF!</v>
      </c>
      <c r="K133" s="243" t="str">
        <f>IF(D133="","ZZZ9",IF(AND(#REF!&gt;0,#REF!&lt;5),D133&amp;#REF!,D133&amp;"9"))</f>
        <v>ZZZ9</v>
      </c>
      <c r="L133" s="247">
        <f t="shared" si="3"/>
        <v>999</v>
      </c>
      <c r="M133" s="281">
        <f t="shared" si="4"/>
        <v>999</v>
      </c>
      <c r="N133" s="275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8">
        <v>128</v>
      </c>
      <c r="B134" s="95"/>
      <c r="C134" s="95"/>
      <c r="D134" s="96"/>
      <c r="E134" s="261"/>
      <c r="F134" s="97"/>
      <c r="G134" s="97"/>
      <c r="H134" s="385"/>
      <c r="I134" s="282"/>
      <c r="J134" s="245" t="e">
        <f>IF(AND(Q134="",#REF!&gt;0,#REF!&lt;5),K134,)</f>
        <v>#REF!</v>
      </c>
      <c r="K134" s="243" t="str">
        <f>IF(D134="","ZZZ9",IF(AND(#REF!&gt;0,#REF!&lt;5),D134&amp;#REF!,D134&amp;"9"))</f>
        <v>ZZZ9</v>
      </c>
      <c r="L134" s="247">
        <f t="shared" si="3"/>
        <v>999</v>
      </c>
      <c r="M134" s="281">
        <f t="shared" si="4"/>
        <v>999</v>
      </c>
      <c r="N134" s="275"/>
      <c r="O134" s="282"/>
      <c r="P134" s="283">
        <f t="shared" si="5"/>
        <v>999</v>
      </c>
      <c r="Q134" s="282"/>
    </row>
    <row r="135" spans="1:17" x14ac:dyDescent="0.25">
      <c r="A135" s="248">
        <v>129</v>
      </c>
      <c r="B135" s="95"/>
      <c r="C135" s="95"/>
      <c r="D135" s="96"/>
      <c r="E135" s="261"/>
      <c r="F135" s="97"/>
      <c r="G135" s="97"/>
      <c r="H135" s="385"/>
      <c r="I135" s="282"/>
      <c r="J135" s="245" t="e">
        <f>IF(AND(Q135="",#REF!&gt;0,#REF!&lt;5),K135,)</f>
        <v>#REF!</v>
      </c>
      <c r="K135" s="243" t="str">
        <f>IF(D135="","ZZZ9",IF(AND(#REF!&gt;0,#REF!&lt;5),D135&amp;#REF!,D135&amp;"9"))</f>
        <v>ZZZ9</v>
      </c>
      <c r="L135" s="247">
        <f t="shared" si="3"/>
        <v>999</v>
      </c>
      <c r="M135" s="281">
        <f t="shared" si="4"/>
        <v>999</v>
      </c>
      <c r="N135" s="275"/>
      <c r="O135" s="97"/>
      <c r="P135" s="114">
        <f t="shared" si="5"/>
        <v>999</v>
      </c>
      <c r="Q135" s="97"/>
    </row>
    <row r="136" spans="1:17" x14ac:dyDescent="0.25">
      <c r="A136" s="248">
        <v>130</v>
      </c>
      <c r="B136" s="95"/>
      <c r="C136" s="95"/>
      <c r="D136" s="96"/>
      <c r="E136" s="261"/>
      <c r="F136" s="97"/>
      <c r="G136" s="97"/>
      <c r="H136" s="385"/>
      <c r="I136" s="282"/>
      <c r="J136" s="245" t="e">
        <f>IF(AND(Q136="",#REF!&gt;0,#REF!&lt;5),K136,)</f>
        <v>#REF!</v>
      </c>
      <c r="K136" s="243" t="str">
        <f>IF(D136="","ZZZ9",IF(AND(#REF!&gt;0,#REF!&lt;5),D136&amp;#REF!,D136&amp;"9"))</f>
        <v>ZZZ9</v>
      </c>
      <c r="L136" s="247">
        <f t="shared" si="3"/>
        <v>999</v>
      </c>
      <c r="M136" s="281">
        <f t="shared" si="4"/>
        <v>999</v>
      </c>
      <c r="N136" s="275"/>
      <c r="O136" s="97"/>
      <c r="P136" s="114">
        <f t="shared" si="5"/>
        <v>999</v>
      </c>
      <c r="Q136" s="97"/>
    </row>
    <row r="137" spans="1:17" x14ac:dyDescent="0.25">
      <c r="A137" s="248">
        <v>131</v>
      </c>
      <c r="B137" s="95"/>
      <c r="C137" s="95"/>
      <c r="D137" s="96"/>
      <c r="E137" s="261"/>
      <c r="F137" s="97"/>
      <c r="G137" s="97"/>
      <c r="H137" s="385"/>
      <c r="I137" s="282"/>
      <c r="J137" s="245" t="e">
        <f>IF(AND(Q137="",#REF!&gt;0,#REF!&lt;5),K137,)</f>
        <v>#REF!</v>
      </c>
      <c r="K137" s="243" t="str">
        <f>IF(D137="","ZZZ9",IF(AND(#REF!&gt;0,#REF!&lt;5),D137&amp;#REF!,D137&amp;"9"))</f>
        <v>ZZZ9</v>
      </c>
      <c r="L137" s="247">
        <f t="shared" si="3"/>
        <v>999</v>
      </c>
      <c r="M137" s="281">
        <f t="shared" si="4"/>
        <v>999</v>
      </c>
      <c r="N137" s="275"/>
      <c r="O137" s="97"/>
      <c r="P137" s="114">
        <f t="shared" si="5"/>
        <v>999</v>
      </c>
      <c r="Q137" s="97"/>
    </row>
    <row r="138" spans="1:17" x14ac:dyDescent="0.25">
      <c r="A138" s="248">
        <v>132</v>
      </c>
      <c r="B138" s="95"/>
      <c r="C138" s="95"/>
      <c r="D138" s="96"/>
      <c r="E138" s="261"/>
      <c r="F138" s="97"/>
      <c r="G138" s="97"/>
      <c r="H138" s="385"/>
      <c r="I138" s="282"/>
      <c r="J138" s="245" t="e">
        <f>IF(AND(Q138="",#REF!&gt;0,#REF!&lt;5),K138,)</f>
        <v>#REF!</v>
      </c>
      <c r="K138" s="243" t="str">
        <f>IF(D138="","ZZZ9",IF(AND(#REF!&gt;0,#REF!&lt;5),D138&amp;#REF!,D138&amp;"9"))</f>
        <v>ZZZ9</v>
      </c>
      <c r="L138" s="247">
        <f t="shared" si="3"/>
        <v>999</v>
      </c>
      <c r="M138" s="281">
        <f t="shared" si="4"/>
        <v>999</v>
      </c>
      <c r="N138" s="275"/>
      <c r="O138" s="97"/>
      <c r="P138" s="114">
        <f t="shared" si="5"/>
        <v>999</v>
      </c>
      <c r="Q138" s="97"/>
    </row>
    <row r="139" spans="1:17" x14ac:dyDescent="0.25">
      <c r="A139" s="248">
        <v>133</v>
      </c>
      <c r="B139" s="95"/>
      <c r="C139" s="95"/>
      <c r="D139" s="96"/>
      <c r="E139" s="261"/>
      <c r="F139" s="97"/>
      <c r="G139" s="97"/>
      <c r="H139" s="385"/>
      <c r="I139" s="282"/>
      <c r="J139" s="245" t="e">
        <f>IF(AND(Q139="",#REF!&gt;0,#REF!&lt;5),K139,)</f>
        <v>#REF!</v>
      </c>
      <c r="K139" s="243" t="str">
        <f>IF(D139="","ZZZ9",IF(AND(#REF!&gt;0,#REF!&lt;5),D139&amp;#REF!,D139&amp;"9"))</f>
        <v>ZZZ9</v>
      </c>
      <c r="L139" s="247">
        <f t="shared" si="3"/>
        <v>999</v>
      </c>
      <c r="M139" s="281">
        <f t="shared" si="4"/>
        <v>999</v>
      </c>
      <c r="N139" s="275"/>
      <c r="O139" s="97"/>
      <c r="P139" s="114">
        <f t="shared" si="5"/>
        <v>999</v>
      </c>
      <c r="Q139" s="97"/>
    </row>
    <row r="140" spans="1:17" x14ac:dyDescent="0.25">
      <c r="A140" s="248">
        <v>134</v>
      </c>
      <c r="B140" s="95"/>
      <c r="C140" s="95"/>
      <c r="D140" s="96"/>
      <c r="E140" s="261"/>
      <c r="F140" s="97"/>
      <c r="G140" s="97"/>
      <c r="H140" s="385"/>
      <c r="I140" s="282"/>
      <c r="J140" s="245" t="e">
        <f>IF(AND(Q140="",#REF!&gt;0,#REF!&lt;5),K140,)</f>
        <v>#REF!</v>
      </c>
      <c r="K140" s="243" t="str">
        <f>IF(D140="","ZZZ9",IF(AND(#REF!&gt;0,#REF!&lt;5),D140&amp;#REF!,D140&amp;"9"))</f>
        <v>ZZZ9</v>
      </c>
      <c r="L140" s="247">
        <f t="shared" si="3"/>
        <v>999</v>
      </c>
      <c r="M140" s="281">
        <f t="shared" si="4"/>
        <v>999</v>
      </c>
      <c r="N140" s="275"/>
      <c r="O140" s="97"/>
      <c r="P140" s="114">
        <f t="shared" si="5"/>
        <v>999</v>
      </c>
      <c r="Q140" s="97"/>
    </row>
    <row r="141" spans="1:17" x14ac:dyDescent="0.25">
      <c r="A141" s="248">
        <v>135</v>
      </c>
      <c r="B141" s="95"/>
      <c r="C141" s="95"/>
      <c r="D141" s="96"/>
      <c r="E141" s="261"/>
      <c r="F141" s="97"/>
      <c r="G141" s="97"/>
      <c r="H141" s="385"/>
      <c r="I141" s="282"/>
      <c r="J141" s="245" t="e">
        <f>IF(AND(Q141="",#REF!&gt;0,#REF!&lt;5),K141,)</f>
        <v>#REF!</v>
      </c>
      <c r="K141" s="243" t="str">
        <f>IF(D141="","ZZZ9",IF(AND(#REF!&gt;0,#REF!&lt;5),D141&amp;#REF!,D141&amp;"9"))</f>
        <v>ZZZ9</v>
      </c>
      <c r="L141" s="247">
        <f t="shared" si="3"/>
        <v>999</v>
      </c>
      <c r="M141" s="281">
        <f t="shared" si="4"/>
        <v>999</v>
      </c>
      <c r="N141" s="275"/>
      <c r="O141" s="282"/>
      <c r="P141" s="283">
        <f t="shared" si="5"/>
        <v>999</v>
      </c>
      <c r="Q141" s="282"/>
    </row>
    <row r="142" spans="1:17" x14ac:dyDescent="0.25">
      <c r="A142" s="248">
        <v>136</v>
      </c>
      <c r="B142" s="95"/>
      <c r="C142" s="95"/>
      <c r="D142" s="96"/>
      <c r="E142" s="261"/>
      <c r="F142" s="97"/>
      <c r="G142" s="97"/>
      <c r="H142" s="385"/>
      <c r="I142" s="282"/>
      <c r="J142" s="245" t="e">
        <f>IF(AND(Q142="",#REF!&gt;0,#REF!&lt;5),K142,)</f>
        <v>#REF!</v>
      </c>
      <c r="K142" s="243" t="str">
        <f>IF(D142="","ZZZ9",IF(AND(#REF!&gt;0,#REF!&lt;5),D142&amp;#REF!,D142&amp;"9"))</f>
        <v>ZZZ9</v>
      </c>
      <c r="L142" s="247">
        <f t="shared" si="3"/>
        <v>999</v>
      </c>
      <c r="M142" s="281">
        <f t="shared" si="4"/>
        <v>999</v>
      </c>
      <c r="N142" s="275"/>
      <c r="O142" s="97"/>
      <c r="P142" s="114">
        <f t="shared" si="5"/>
        <v>999</v>
      </c>
      <c r="Q142" s="97"/>
    </row>
    <row r="143" spans="1:17" x14ac:dyDescent="0.25">
      <c r="A143" s="248">
        <v>137</v>
      </c>
      <c r="B143" s="95"/>
      <c r="C143" s="95"/>
      <c r="D143" s="96"/>
      <c r="E143" s="261"/>
      <c r="F143" s="97"/>
      <c r="G143" s="97"/>
      <c r="H143" s="385"/>
      <c r="I143" s="282"/>
      <c r="J143" s="245" t="e">
        <f>IF(AND(Q143="",#REF!&gt;0,#REF!&lt;5),K143,)</f>
        <v>#REF!</v>
      </c>
      <c r="K143" s="243" t="str">
        <f>IF(D143="","ZZZ9",IF(AND(#REF!&gt;0,#REF!&lt;5),D143&amp;#REF!,D143&amp;"9"))</f>
        <v>ZZZ9</v>
      </c>
      <c r="L143" s="247">
        <f t="shared" si="3"/>
        <v>999</v>
      </c>
      <c r="M143" s="281">
        <f t="shared" si="4"/>
        <v>999</v>
      </c>
      <c r="N143" s="275"/>
      <c r="O143" s="97"/>
      <c r="P143" s="114">
        <f t="shared" si="5"/>
        <v>999</v>
      </c>
      <c r="Q143" s="97"/>
    </row>
    <row r="144" spans="1:17" x14ac:dyDescent="0.25">
      <c r="A144" s="248">
        <v>138</v>
      </c>
      <c r="B144" s="95"/>
      <c r="C144" s="95"/>
      <c r="D144" s="96"/>
      <c r="E144" s="261"/>
      <c r="F144" s="97"/>
      <c r="G144" s="97"/>
      <c r="H144" s="385"/>
      <c r="I144" s="282"/>
      <c r="J144" s="245" t="e">
        <f>IF(AND(Q144="",#REF!&gt;0,#REF!&lt;5),K144,)</f>
        <v>#REF!</v>
      </c>
      <c r="K144" s="243" t="str">
        <f>IF(D144="","ZZZ9",IF(AND(#REF!&gt;0,#REF!&lt;5),D144&amp;#REF!,D144&amp;"9"))</f>
        <v>ZZZ9</v>
      </c>
      <c r="L144" s="247">
        <f t="shared" si="3"/>
        <v>999</v>
      </c>
      <c r="M144" s="281">
        <f t="shared" si="4"/>
        <v>999</v>
      </c>
      <c r="N144" s="275"/>
      <c r="O144" s="97"/>
      <c r="P144" s="114">
        <f t="shared" si="5"/>
        <v>999</v>
      </c>
      <c r="Q144" s="97"/>
    </row>
    <row r="145" spans="1:17" x14ac:dyDescent="0.25">
      <c r="A145" s="248">
        <v>139</v>
      </c>
      <c r="B145" s="95"/>
      <c r="C145" s="95"/>
      <c r="D145" s="96"/>
      <c r="E145" s="261"/>
      <c r="F145" s="97"/>
      <c r="G145" s="97"/>
      <c r="H145" s="385"/>
      <c r="I145" s="282"/>
      <c r="J145" s="245" t="e">
        <f>IF(AND(Q145="",#REF!&gt;0,#REF!&lt;5),K145,)</f>
        <v>#REF!</v>
      </c>
      <c r="K145" s="243" t="str">
        <f>IF(D145="","ZZZ9",IF(AND(#REF!&gt;0,#REF!&lt;5),D145&amp;#REF!,D145&amp;"9"))</f>
        <v>ZZZ9</v>
      </c>
      <c r="L145" s="247">
        <f t="shared" si="3"/>
        <v>999</v>
      </c>
      <c r="M145" s="281">
        <f t="shared" si="4"/>
        <v>999</v>
      </c>
      <c r="N145" s="275"/>
      <c r="O145" s="97"/>
      <c r="P145" s="114">
        <f t="shared" si="5"/>
        <v>999</v>
      </c>
      <c r="Q145" s="97"/>
    </row>
    <row r="146" spans="1:17" x14ac:dyDescent="0.25">
      <c r="A146" s="248">
        <v>140</v>
      </c>
      <c r="B146" s="95"/>
      <c r="C146" s="95"/>
      <c r="D146" s="96"/>
      <c r="E146" s="261"/>
      <c r="F146" s="97"/>
      <c r="G146" s="97"/>
      <c r="H146" s="385"/>
      <c r="I146" s="282"/>
      <c r="J146" s="245" t="e">
        <f>IF(AND(Q146="",#REF!&gt;0,#REF!&lt;5),K146,)</f>
        <v>#REF!</v>
      </c>
      <c r="K146" s="243" t="str">
        <f>IF(D146="","ZZZ9",IF(AND(#REF!&gt;0,#REF!&lt;5),D146&amp;#REF!,D146&amp;"9"))</f>
        <v>ZZZ9</v>
      </c>
      <c r="L146" s="247">
        <f t="shared" si="3"/>
        <v>999</v>
      </c>
      <c r="M146" s="281">
        <f t="shared" si="4"/>
        <v>999</v>
      </c>
      <c r="N146" s="275"/>
      <c r="O146" s="97"/>
      <c r="P146" s="114">
        <f t="shared" si="5"/>
        <v>999</v>
      </c>
      <c r="Q146" s="97"/>
    </row>
    <row r="147" spans="1:17" x14ac:dyDescent="0.25">
      <c r="A147" s="248">
        <v>141</v>
      </c>
      <c r="B147" s="95"/>
      <c r="C147" s="95"/>
      <c r="D147" s="96"/>
      <c r="E147" s="261"/>
      <c r="F147" s="97"/>
      <c r="G147" s="97"/>
      <c r="H147" s="385"/>
      <c r="I147" s="282"/>
      <c r="J147" s="245" t="e">
        <f>IF(AND(Q147="",#REF!&gt;0,#REF!&lt;5),K147,)</f>
        <v>#REF!</v>
      </c>
      <c r="K147" s="243" t="str">
        <f>IF(D147="","ZZZ9",IF(AND(#REF!&gt;0,#REF!&lt;5),D147&amp;#REF!,D147&amp;"9"))</f>
        <v>ZZZ9</v>
      </c>
      <c r="L147" s="247">
        <f t="shared" si="3"/>
        <v>999</v>
      </c>
      <c r="M147" s="281">
        <f t="shared" si="4"/>
        <v>999</v>
      </c>
      <c r="N147" s="275"/>
      <c r="O147" s="97"/>
      <c r="P147" s="114">
        <f t="shared" si="5"/>
        <v>999</v>
      </c>
      <c r="Q147" s="97"/>
    </row>
    <row r="148" spans="1:17" x14ac:dyDescent="0.25">
      <c r="A148" s="248">
        <v>142</v>
      </c>
      <c r="B148" s="95"/>
      <c r="C148" s="95"/>
      <c r="D148" s="96"/>
      <c r="E148" s="261"/>
      <c r="F148" s="97"/>
      <c r="G148" s="97"/>
      <c r="H148" s="385"/>
      <c r="I148" s="282"/>
      <c r="J148" s="245" t="e">
        <f>IF(AND(Q148="",#REF!&gt;0,#REF!&lt;5),K148,)</f>
        <v>#REF!</v>
      </c>
      <c r="K148" s="243" t="str">
        <f>IF(D148="","ZZZ9",IF(AND(#REF!&gt;0,#REF!&lt;5),D148&amp;#REF!,D148&amp;"9"))</f>
        <v>ZZZ9</v>
      </c>
      <c r="L148" s="247">
        <f t="shared" si="3"/>
        <v>999</v>
      </c>
      <c r="M148" s="281">
        <f t="shared" si="4"/>
        <v>999</v>
      </c>
      <c r="N148" s="275"/>
      <c r="O148" s="282"/>
      <c r="P148" s="283">
        <f t="shared" si="5"/>
        <v>999</v>
      </c>
      <c r="Q148" s="282"/>
    </row>
    <row r="149" spans="1:17" x14ac:dyDescent="0.25">
      <c r="A149" s="248">
        <v>143</v>
      </c>
      <c r="B149" s="95"/>
      <c r="C149" s="95"/>
      <c r="D149" s="96"/>
      <c r="E149" s="261"/>
      <c r="F149" s="97"/>
      <c r="G149" s="97"/>
      <c r="H149" s="385"/>
      <c r="I149" s="282"/>
      <c r="J149" s="245" t="e">
        <f>IF(AND(Q149="",#REF!&gt;0,#REF!&lt;5),K149,)</f>
        <v>#REF!</v>
      </c>
      <c r="K149" s="243" t="str">
        <f>IF(D149="","ZZZ9",IF(AND(#REF!&gt;0,#REF!&lt;5),D149&amp;#REF!,D149&amp;"9"))</f>
        <v>ZZZ9</v>
      </c>
      <c r="L149" s="247">
        <f t="shared" si="3"/>
        <v>999</v>
      </c>
      <c r="M149" s="281">
        <f t="shared" si="4"/>
        <v>999</v>
      </c>
      <c r="N149" s="275"/>
      <c r="O149" s="97"/>
      <c r="P149" s="114">
        <f t="shared" si="5"/>
        <v>999</v>
      </c>
      <c r="Q149" s="97"/>
    </row>
    <row r="150" spans="1:17" x14ac:dyDescent="0.25">
      <c r="A150" s="248">
        <v>144</v>
      </c>
      <c r="B150" s="95"/>
      <c r="C150" s="95"/>
      <c r="D150" s="96"/>
      <c r="E150" s="261"/>
      <c r="F150" s="97"/>
      <c r="G150" s="97"/>
      <c r="H150" s="385"/>
      <c r="I150" s="282"/>
      <c r="J150" s="245" t="e">
        <f>IF(AND(Q150="",#REF!&gt;0,#REF!&lt;5),K150,)</f>
        <v>#REF!</v>
      </c>
      <c r="K150" s="243" t="str">
        <f>IF(D150="","ZZZ9",IF(AND(#REF!&gt;0,#REF!&lt;5),D150&amp;#REF!,D150&amp;"9"))</f>
        <v>ZZZ9</v>
      </c>
      <c r="L150" s="247">
        <f t="shared" si="3"/>
        <v>999</v>
      </c>
      <c r="M150" s="281">
        <f t="shared" si="4"/>
        <v>999</v>
      </c>
      <c r="N150" s="275"/>
      <c r="O150" s="97"/>
      <c r="P150" s="114">
        <f t="shared" si="5"/>
        <v>999</v>
      </c>
      <c r="Q150" s="97"/>
    </row>
    <row r="151" spans="1:17" x14ac:dyDescent="0.25">
      <c r="A151" s="248">
        <v>145</v>
      </c>
      <c r="B151" s="95"/>
      <c r="C151" s="95"/>
      <c r="D151" s="96"/>
      <c r="E151" s="261"/>
      <c r="F151" s="97"/>
      <c r="G151" s="97"/>
      <c r="H151" s="385"/>
      <c r="I151" s="282"/>
      <c r="J151" s="245" t="e">
        <f>IF(AND(Q151="",#REF!&gt;0,#REF!&lt;5),K151,)</f>
        <v>#REF!</v>
      </c>
      <c r="K151" s="243" t="str">
        <f>IF(D151="","ZZZ9",IF(AND(#REF!&gt;0,#REF!&lt;5),D151&amp;#REF!,D151&amp;"9"))</f>
        <v>ZZZ9</v>
      </c>
      <c r="L151" s="247">
        <f t="shared" si="3"/>
        <v>999</v>
      </c>
      <c r="M151" s="281">
        <f t="shared" si="4"/>
        <v>999</v>
      </c>
      <c r="N151" s="275"/>
      <c r="O151" s="97"/>
      <c r="P151" s="114">
        <f t="shared" si="5"/>
        <v>999</v>
      </c>
      <c r="Q151" s="97"/>
    </row>
    <row r="152" spans="1:17" x14ac:dyDescent="0.25">
      <c r="A152" s="248">
        <v>146</v>
      </c>
      <c r="B152" s="95"/>
      <c r="C152" s="95"/>
      <c r="D152" s="96"/>
      <c r="E152" s="261"/>
      <c r="F152" s="97"/>
      <c r="G152" s="97"/>
      <c r="H152" s="385"/>
      <c r="I152" s="282"/>
      <c r="J152" s="245" t="e">
        <f>IF(AND(Q152="",#REF!&gt;0,#REF!&lt;5),K152,)</f>
        <v>#REF!</v>
      </c>
      <c r="K152" s="243" t="str">
        <f>IF(D152="","ZZZ9",IF(AND(#REF!&gt;0,#REF!&lt;5),D152&amp;#REF!,D152&amp;"9"))</f>
        <v>ZZZ9</v>
      </c>
      <c r="L152" s="247">
        <f t="shared" si="3"/>
        <v>999</v>
      </c>
      <c r="M152" s="281">
        <f t="shared" si="4"/>
        <v>999</v>
      </c>
      <c r="N152" s="275"/>
      <c r="O152" s="97"/>
      <c r="P152" s="114">
        <f t="shared" si="5"/>
        <v>999</v>
      </c>
      <c r="Q152" s="97"/>
    </row>
    <row r="153" spans="1:17" x14ac:dyDescent="0.25">
      <c r="A153" s="248">
        <v>147</v>
      </c>
      <c r="B153" s="95"/>
      <c r="C153" s="95"/>
      <c r="D153" s="96"/>
      <c r="E153" s="261"/>
      <c r="F153" s="97"/>
      <c r="G153" s="97"/>
      <c r="H153" s="385"/>
      <c r="I153" s="282"/>
      <c r="J153" s="245" t="e">
        <f>IF(AND(Q153="",#REF!&gt;0,#REF!&lt;5),K153,)</f>
        <v>#REF!</v>
      </c>
      <c r="K153" s="243" t="str">
        <f>IF(D153="","ZZZ9",IF(AND(#REF!&gt;0,#REF!&lt;5),D153&amp;#REF!,D153&amp;"9"))</f>
        <v>ZZZ9</v>
      </c>
      <c r="L153" s="247">
        <f t="shared" si="3"/>
        <v>999</v>
      </c>
      <c r="M153" s="281">
        <f t="shared" si="4"/>
        <v>999</v>
      </c>
      <c r="N153" s="275"/>
      <c r="O153" s="97"/>
      <c r="P153" s="114">
        <f t="shared" si="5"/>
        <v>999</v>
      </c>
      <c r="Q153" s="97"/>
    </row>
    <row r="154" spans="1:17" x14ac:dyDescent="0.25">
      <c r="A154" s="248">
        <v>148</v>
      </c>
      <c r="B154" s="95"/>
      <c r="C154" s="95"/>
      <c r="D154" s="96"/>
      <c r="E154" s="261"/>
      <c r="F154" s="97"/>
      <c r="G154" s="97"/>
      <c r="H154" s="385"/>
      <c r="I154" s="282"/>
      <c r="J154" s="245" t="e">
        <f>IF(AND(Q154="",#REF!&gt;0,#REF!&lt;5),K154,)</f>
        <v>#REF!</v>
      </c>
      <c r="K154" s="243" t="str">
        <f>IF(D154="","ZZZ9",IF(AND(#REF!&gt;0,#REF!&lt;5),D154&amp;#REF!,D154&amp;"9"))</f>
        <v>ZZZ9</v>
      </c>
      <c r="L154" s="247">
        <f t="shared" si="3"/>
        <v>999</v>
      </c>
      <c r="M154" s="281">
        <f t="shared" si="4"/>
        <v>999</v>
      </c>
      <c r="N154" s="275"/>
      <c r="O154" s="97"/>
      <c r="P154" s="114">
        <f t="shared" si="5"/>
        <v>999</v>
      </c>
      <c r="Q154" s="97"/>
    </row>
    <row r="155" spans="1:17" x14ac:dyDescent="0.25">
      <c r="A155" s="248">
        <v>149</v>
      </c>
      <c r="B155" s="95"/>
      <c r="C155" s="95"/>
      <c r="D155" s="96"/>
      <c r="E155" s="261"/>
      <c r="F155" s="97"/>
      <c r="G155" s="97"/>
      <c r="H155" s="385"/>
      <c r="I155" s="282"/>
      <c r="J155" s="245" t="e">
        <f>IF(AND(Q155="",#REF!&gt;0,#REF!&lt;5),K155,)</f>
        <v>#REF!</v>
      </c>
      <c r="K155" s="243" t="str">
        <f>IF(D155="","ZZZ9",IF(AND(#REF!&gt;0,#REF!&lt;5),D155&amp;#REF!,D155&amp;"9"))</f>
        <v>ZZZ9</v>
      </c>
      <c r="L155" s="247">
        <f t="shared" si="3"/>
        <v>999</v>
      </c>
      <c r="M155" s="281">
        <f t="shared" si="4"/>
        <v>999</v>
      </c>
      <c r="N155" s="275"/>
      <c r="O155" s="97"/>
      <c r="P155" s="114">
        <f t="shared" si="5"/>
        <v>999</v>
      </c>
      <c r="Q155" s="97"/>
    </row>
    <row r="156" spans="1:17" x14ac:dyDescent="0.25">
      <c r="A156" s="248">
        <v>150</v>
      </c>
      <c r="B156" s="95"/>
      <c r="C156" s="95"/>
      <c r="D156" s="96"/>
      <c r="E156" s="261"/>
      <c r="F156" s="97"/>
      <c r="G156" s="97"/>
      <c r="H156" s="385"/>
      <c r="I156" s="282"/>
      <c r="J156" s="245" t="e">
        <f>IF(AND(Q156="",#REF!&gt;0,#REF!&lt;5),K156,)</f>
        <v>#REF!</v>
      </c>
      <c r="K156" s="243" t="str">
        <f>IF(D156="","ZZZ9",IF(AND(#REF!&gt;0,#REF!&lt;5),D156&amp;#REF!,D156&amp;"9"))</f>
        <v>ZZZ9</v>
      </c>
      <c r="L156" s="247">
        <f t="shared" si="3"/>
        <v>999</v>
      </c>
      <c r="M156" s="281">
        <f t="shared" si="4"/>
        <v>999</v>
      </c>
      <c r="N156" s="275"/>
      <c r="O156" s="97"/>
      <c r="P156" s="114">
        <f t="shared" si="5"/>
        <v>999</v>
      </c>
      <c r="Q156" s="97"/>
    </row>
  </sheetData>
  <conditionalFormatting sqref="A7:D156">
    <cfRule type="expression" dxfId="66" priority="23" stopIfTrue="1">
      <formula>$Q7&gt;=1</formula>
    </cfRule>
  </conditionalFormatting>
  <conditionalFormatting sqref="B7:D37">
    <cfRule type="expression" dxfId="65" priority="1" stopIfTrue="1">
      <formula>$Q7&gt;=1</formula>
    </cfRule>
  </conditionalFormatting>
  <conditionalFormatting sqref="E7:E14">
    <cfRule type="expression" dxfId="64" priority="15" stopIfTrue="1">
      <formula>AND(ROUNDDOWN(($A$4-E7)/365.25,0)&lt;=13,G7&lt;&gt;"OK")</formula>
    </cfRule>
    <cfRule type="expression" dxfId="63" priority="16" stopIfTrue="1">
      <formula>AND(ROUNDDOWN(($A$4-E7)/365.25,0)&lt;=14,G7&lt;&gt;"OK")</formula>
    </cfRule>
    <cfRule type="expression" dxfId="62" priority="17" stopIfTrue="1">
      <formula>AND(ROUNDDOWN(($A$4-E7)/365.25,0)&lt;=17,G7&lt;&gt;"OK")</formula>
    </cfRule>
    <cfRule type="expression" dxfId="61" priority="20" stopIfTrue="1">
      <formula>AND(ROUNDDOWN(($A$4-E7)/365.25,0)&lt;=13,G7&lt;&gt;"OK")</formula>
    </cfRule>
    <cfRule type="expression" dxfId="60" priority="21" stopIfTrue="1">
      <formula>AND(ROUNDDOWN(($A$4-E7)/365.25,0)&lt;=14,G7&lt;&gt;"OK")</formula>
    </cfRule>
    <cfRule type="expression" dxfId="59" priority="22" stopIfTrue="1">
      <formula>AND(ROUNDDOWN(($A$4-E7)/365.25,0)&lt;=17,G7&lt;&gt;"OK")</formula>
    </cfRule>
  </conditionalFormatting>
  <conditionalFormatting sqref="E7:E27 E29:E37">
    <cfRule type="expression" dxfId="58" priority="11" stopIfTrue="1">
      <formula>AND(ROUNDDOWN(($A$4-E7)/365.25,0)&lt;=13,G7&lt;&gt;"OK")</formula>
    </cfRule>
    <cfRule type="expression" dxfId="57" priority="12" stopIfTrue="1">
      <formula>AND(ROUNDDOWN(($A$4-E7)/365.25,0)&lt;=14,G7&lt;&gt;"OK")</formula>
    </cfRule>
    <cfRule type="expression" dxfId="56" priority="13" stopIfTrue="1">
      <formula>AND(ROUNDDOWN(($A$4-E7)/365.25,0)&lt;=17,G7&lt;&gt;"OK")</formula>
    </cfRule>
  </conditionalFormatting>
  <conditionalFormatting sqref="E7:E156">
    <cfRule type="expression" dxfId="55" priority="25" stopIfTrue="1">
      <formula>AND(ROUNDDOWN(($A$4-E7)/365.25,0)&lt;=13,G7&lt;&gt;"OK")</formula>
    </cfRule>
    <cfRule type="expression" dxfId="54" priority="26" stopIfTrue="1">
      <formula>AND(ROUNDDOWN(($A$4-E7)/365.25,0)&lt;=14,G7&lt;&gt;"OK")</formula>
    </cfRule>
    <cfRule type="expression" dxfId="53" priority="27" stopIfTrue="1">
      <formula>AND(ROUNDDOWN(($A$4-E7)/365.25,0)&lt;=17,G7&lt;&gt;"OK")</formula>
    </cfRule>
  </conditionalFormatting>
  <conditionalFormatting sqref="E15">
    <cfRule type="expression" dxfId="52" priority="2" stopIfTrue="1">
      <formula>AND(ROUNDDOWN(($A$4-E15)/365.25,0)&lt;=13,G15&lt;&gt;"OK")</formula>
    </cfRule>
    <cfRule type="expression" dxfId="51" priority="3" stopIfTrue="1">
      <formula>AND(ROUNDDOWN(($A$4-E15)/365.25,0)&lt;=14,G15&lt;&gt;"OK")</formula>
    </cfRule>
    <cfRule type="expression" dxfId="50" priority="4" stopIfTrue="1">
      <formula>AND(ROUNDDOWN(($A$4-E15)/365.25,0)&lt;=17,G15&lt;&gt;"OK")</formula>
    </cfRule>
    <cfRule type="expression" dxfId="49" priority="7" stopIfTrue="1">
      <formula>AND(ROUNDDOWN(($A$4-E15)/365.25,0)&lt;=13,G15&lt;&gt;"OK")</formula>
    </cfRule>
    <cfRule type="expression" dxfId="48" priority="8" stopIfTrue="1">
      <formula>AND(ROUNDDOWN(($A$4-E15)/365.25,0)&lt;=14,G15&lt;&gt;"OK")</formula>
    </cfRule>
    <cfRule type="expression" dxfId="47" priority="9" stopIfTrue="1">
      <formula>AND(ROUNDDOWN(($A$4-E15)/365.25,0)&lt;=17,G15&lt;&gt;"OK")</formula>
    </cfRule>
  </conditionalFormatting>
  <conditionalFormatting sqref="J7:J156">
    <cfRule type="cellIs" dxfId="4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AF4-D894-41CA-9C1D-931926AB1254}">
  <sheetPr codeName="Sheet149">
    <tabColor indexed="11"/>
    <pageSetUpPr fitToPage="1"/>
  </sheetPr>
  <dimension ref="A1:AK57"/>
  <sheetViews>
    <sheetView showGridLines="0" showZeros="0" zoomScale="89" zoomScaleNormal="89" workbookViewId="0">
      <selection activeCell="V1" sqref="V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4.8867187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Metalcom Vidék Bajnokság</v>
      </c>
      <c r="B1" s="87"/>
      <c r="C1" s="118"/>
      <c r="D1" s="118"/>
      <c r="E1" s="118"/>
      <c r="F1" s="118"/>
      <c r="G1" s="118"/>
      <c r="H1" s="87"/>
      <c r="I1" s="231"/>
      <c r="J1" s="119"/>
      <c r="K1" s="258" t="s">
        <v>52</v>
      </c>
      <c r="L1" s="106"/>
      <c r="M1" s="88"/>
      <c r="N1" s="119"/>
      <c r="O1" s="119" t="s">
        <v>3</v>
      </c>
      <c r="P1" s="119"/>
      <c r="Q1" s="118"/>
      <c r="R1" s="119"/>
      <c r="Y1" s="341"/>
      <c r="Z1" s="341"/>
      <c r="AA1" s="341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</row>
    <row r="2" spans="1:37" s="98" customFormat="1" x14ac:dyDescent="0.25">
      <c r="A2" s="285" t="s">
        <v>51</v>
      </c>
      <c r="B2" s="89"/>
      <c r="C2" s="89"/>
      <c r="D2" s="89"/>
      <c r="E2" s="279" t="str">
        <f>Altalanos!$D$8</f>
        <v>F16 csapat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365"/>
      <c r="Z2" s="364"/>
      <c r="AA2" s="374" t="s">
        <v>64</v>
      </c>
      <c r="AB2" s="375">
        <v>300</v>
      </c>
      <c r="AC2" s="375">
        <v>250</v>
      </c>
      <c r="AD2" s="375">
        <v>200</v>
      </c>
      <c r="AE2" s="375">
        <v>150</v>
      </c>
      <c r="AF2" s="375">
        <v>120</v>
      </c>
      <c r="AG2" s="375">
        <v>90</v>
      </c>
      <c r="AH2" s="375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364" t="str">
        <f>IF(K4="OB","A",IF(K4="IX","W",IF(K4="","",K4)))</f>
        <v/>
      </c>
      <c r="Z3" s="364"/>
      <c r="AA3" s="374" t="s">
        <v>65</v>
      </c>
      <c r="AB3" s="375">
        <v>280</v>
      </c>
      <c r="AC3" s="375">
        <v>230</v>
      </c>
      <c r="AD3" s="375">
        <v>180</v>
      </c>
      <c r="AE3" s="375">
        <v>140</v>
      </c>
      <c r="AF3" s="375">
        <v>80</v>
      </c>
      <c r="AG3" s="375">
        <v>0</v>
      </c>
      <c r="AH3" s="375">
        <v>0</v>
      </c>
      <c r="AI3"/>
      <c r="AJ3"/>
      <c r="AK3"/>
    </row>
    <row r="4" spans="1:37" s="28" customFormat="1" ht="11.25" customHeight="1" thickBot="1" x14ac:dyDescent="0.3">
      <c r="A4" s="419" t="str">
        <f>Altalanos!$A$10</f>
        <v>2024.06.22-07.02.</v>
      </c>
      <c r="B4" s="419"/>
      <c r="C4" s="419"/>
      <c r="D4" s="252"/>
      <c r="E4" s="123"/>
      <c r="F4" s="123"/>
      <c r="G4" s="123" t="str">
        <f>Altalanos!$C$10</f>
        <v>SZENTES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Rákóczi Andrea</v>
      </c>
      <c r="Y4" s="364"/>
      <c r="Z4" s="364"/>
      <c r="AA4" s="374" t="s">
        <v>66</v>
      </c>
      <c r="AB4" s="375">
        <v>250</v>
      </c>
      <c r="AC4" s="375">
        <v>200</v>
      </c>
      <c r="AD4" s="375">
        <v>150</v>
      </c>
      <c r="AE4" s="375">
        <v>120</v>
      </c>
      <c r="AF4" s="375">
        <v>90</v>
      </c>
      <c r="AG4" s="375">
        <v>60</v>
      </c>
      <c r="AH4" s="375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6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 t="s">
        <v>57</v>
      </c>
      <c r="R5" s="131"/>
      <c r="Y5" s="364">
        <f>IF(OR(Altalanos!$A$8="F1",Altalanos!$A$8="F2",Altalanos!$A$8="N1",Altalanos!$A$8="N2"),1,2)</f>
        <v>2</v>
      </c>
      <c r="Z5" s="364"/>
      <c r="AA5" s="374" t="s">
        <v>67</v>
      </c>
      <c r="AB5" s="375">
        <v>200</v>
      </c>
      <c r="AC5" s="375">
        <v>150</v>
      </c>
      <c r="AD5" s="375">
        <v>120</v>
      </c>
      <c r="AE5" s="375">
        <v>90</v>
      </c>
      <c r="AF5" s="375">
        <v>60</v>
      </c>
      <c r="AG5" s="375">
        <v>40</v>
      </c>
      <c r="AH5" s="375">
        <v>15</v>
      </c>
      <c r="AI5"/>
      <c r="AJ5"/>
      <c r="AK5"/>
    </row>
    <row r="6" spans="1:37" s="19" customFormat="1" ht="11.1" customHeight="1" thickBot="1" x14ac:dyDescent="0.3">
      <c r="A6" s="132"/>
      <c r="B6" s="368"/>
      <c r="C6" s="368"/>
      <c r="D6" s="368"/>
      <c r="E6" s="368"/>
      <c r="F6" s="367" t="str">
        <f>IF(Y3="","",CONCATENATE(AH1," / ",VLOOKUP(Y3,AB1:AH1,5)," pont"))</f>
        <v/>
      </c>
      <c r="G6" s="369"/>
      <c r="H6" s="5"/>
      <c r="I6" s="369"/>
      <c r="J6" s="370"/>
      <c r="K6" s="368" t="str">
        <f>IF(Y3="","",CONCATENATE(VLOOKUP(Y3,AB1:AH1,4)," pont"))</f>
        <v/>
      </c>
      <c r="L6" s="370"/>
      <c r="M6" s="368" t="str">
        <f>IF(Y3="","",CONCATENATE(VLOOKUP(Y3,AB1:AH1,3)," pont"))</f>
        <v/>
      </c>
      <c r="N6" s="370"/>
      <c r="O6" s="368" t="str">
        <f>IF(Y3="","",CONCATENATE(VLOOKUP(Y3,AB1:AH1,2)," pont"))</f>
        <v/>
      </c>
      <c r="P6" s="370"/>
      <c r="Q6" s="368" t="str">
        <f>IF(Y3="","",CONCATENATE(VLOOKUP(Y3,AB1:AH1,1)," pont"))</f>
        <v/>
      </c>
      <c r="R6" s="371"/>
      <c r="Y6" s="364"/>
      <c r="Z6" s="364"/>
      <c r="AA6" s="374" t="s">
        <v>68</v>
      </c>
      <c r="AB6" s="375">
        <v>150</v>
      </c>
      <c r="AC6" s="375">
        <v>120</v>
      </c>
      <c r="AD6" s="375">
        <v>90</v>
      </c>
      <c r="AE6" s="375">
        <v>60</v>
      </c>
      <c r="AF6" s="375">
        <v>40</v>
      </c>
      <c r="AG6" s="375">
        <v>25</v>
      </c>
      <c r="AH6" s="375">
        <v>10</v>
      </c>
      <c r="AI6"/>
      <c r="AJ6"/>
      <c r="AK6"/>
    </row>
    <row r="7" spans="1:37" s="34" customFormat="1" ht="12.9" customHeight="1" x14ac:dyDescent="0.25">
      <c r="A7" s="133">
        <v>1</v>
      </c>
      <c r="B7" s="240">
        <f>IF($E7="","",VLOOKUP($E7,'F16 csapat ELO'!$A$7:$O$22,14))</f>
        <v>0</v>
      </c>
      <c r="C7" s="264">
        <f>IF($E7="","",VLOOKUP($E7,'F16 csapat ELO'!$A$7:$O$22,15))</f>
        <v>14</v>
      </c>
      <c r="D7" s="264">
        <f>IF($E7="","",VLOOKUP($E7,'F16 csapat ELO'!$A$7:$O$22,5))</f>
        <v>0</v>
      </c>
      <c r="E7" s="134">
        <v>1</v>
      </c>
      <c r="F7" s="135" t="str">
        <f>UPPER(IF($E7="","",VLOOKUP($E7,'F16 csapat ELO'!$A$7:$O$22,2)))</f>
        <v>MARSO TC</v>
      </c>
      <c r="G7" s="135">
        <f>IF($E7="","",VLOOKUP($E7,'F16 csapat ELO'!$A$7:$O$22,3))</f>
        <v>0</v>
      </c>
      <c r="H7" s="135"/>
      <c r="I7" s="135">
        <f>IF($E7="","",VLOOKUP($E7,'F16 csapat ELO'!$A$7:$O$22,4))</f>
        <v>0</v>
      </c>
      <c r="J7" s="137"/>
      <c r="K7" s="136"/>
      <c r="L7" s="136"/>
      <c r="M7" s="136"/>
      <c r="N7" s="136"/>
      <c r="O7" s="139"/>
      <c r="P7" s="140"/>
      <c r="Q7" s="141"/>
      <c r="R7" s="142"/>
      <c r="S7" s="143"/>
      <c r="U7" s="144" t="str">
        <f>Birók!P21</f>
        <v>Bíró</v>
      </c>
      <c r="Y7" s="364"/>
      <c r="Z7" s="364"/>
      <c r="AA7" s="374" t="s">
        <v>69</v>
      </c>
      <c r="AB7" s="375">
        <v>120</v>
      </c>
      <c r="AC7" s="375">
        <v>90</v>
      </c>
      <c r="AD7" s="375">
        <v>60</v>
      </c>
      <c r="AE7" s="375">
        <v>40</v>
      </c>
      <c r="AF7" s="375">
        <v>25</v>
      </c>
      <c r="AG7" s="375">
        <v>10</v>
      </c>
      <c r="AH7" s="375">
        <v>5</v>
      </c>
      <c r="AI7"/>
      <c r="AJ7"/>
      <c r="AK7"/>
    </row>
    <row r="8" spans="1:37" s="34" customFormat="1" ht="12.9" customHeight="1" x14ac:dyDescent="0.25">
      <c r="A8" s="145"/>
      <c r="B8" s="277"/>
      <c r="C8" s="273"/>
      <c r="D8" s="273"/>
      <c r="E8" s="146"/>
      <c r="F8" s="147"/>
      <c r="G8" s="147"/>
      <c r="H8" s="148"/>
      <c r="I8" s="395" t="s">
        <v>0</v>
      </c>
      <c r="J8" s="150" t="s">
        <v>129</v>
      </c>
      <c r="K8" s="151" t="str">
        <f>UPPER(IF(OR(J8="a",J8="as"),F7,IF(OR(J8="b",J8="bs"),F9,)))</f>
        <v>MARSO TC</v>
      </c>
      <c r="L8" s="151"/>
      <c r="M8" s="136"/>
      <c r="N8" s="136"/>
      <c r="O8" s="139"/>
      <c r="P8" s="140"/>
      <c r="Q8" s="141"/>
      <c r="R8" s="142"/>
      <c r="S8" s="143"/>
      <c r="U8" s="152" t="str">
        <f>Birók!P22</f>
        <v xml:space="preserve"> </v>
      </c>
      <c r="Y8" s="364"/>
      <c r="Z8" s="364"/>
      <c r="AA8" s="374" t="s">
        <v>70</v>
      </c>
      <c r="AB8" s="375">
        <v>90</v>
      </c>
      <c r="AC8" s="375">
        <v>60</v>
      </c>
      <c r="AD8" s="375">
        <v>40</v>
      </c>
      <c r="AE8" s="375">
        <v>25</v>
      </c>
      <c r="AF8" s="375">
        <v>10</v>
      </c>
      <c r="AG8" s="375">
        <v>5</v>
      </c>
      <c r="AH8" s="375">
        <v>2</v>
      </c>
      <c r="AI8"/>
      <c r="AJ8"/>
      <c r="AK8"/>
    </row>
    <row r="9" spans="1:37" s="34" customFormat="1" ht="12.9" customHeight="1" x14ac:dyDescent="0.25">
      <c r="A9" s="145">
        <v>2</v>
      </c>
      <c r="B9" s="240">
        <f>IF($E9="","",VLOOKUP($E9,'F16 csapat ELO'!$A$7:$O$22,14))</f>
        <v>0</v>
      </c>
      <c r="C9" s="264">
        <f>IF($E9="","",VLOOKUP($E9,'F16 csapat ELO'!$A$7:$O$22,15))</f>
        <v>91</v>
      </c>
      <c r="D9" s="264">
        <f>IF($E9="","",VLOOKUP($E9,'F16 csapat ELO'!$A$7:$O$22,5))</f>
        <v>0</v>
      </c>
      <c r="E9" s="134">
        <v>7</v>
      </c>
      <c r="F9" s="153" t="str">
        <f>UPPER(IF($E9="","",VLOOKUP($E9,'F16 csapat ELO'!$A$7:$O$22,2)))</f>
        <v>BUDAÖRSI SC 1</v>
      </c>
      <c r="G9" s="153">
        <f>IF($E9="","",VLOOKUP($E9,'F16 csapat ELO'!$A$7:$O$22,3))</f>
        <v>0</v>
      </c>
      <c r="H9" s="153"/>
      <c r="I9" s="135">
        <f>IF($E9="","",VLOOKUP($E9,'F16 csapat ELO'!$A$7:$O$22,4))</f>
        <v>0</v>
      </c>
      <c r="J9" s="154"/>
      <c r="K9" s="136" t="s">
        <v>138</v>
      </c>
      <c r="L9" s="155"/>
      <c r="M9" s="136"/>
      <c r="N9" s="136"/>
      <c r="O9" s="139"/>
      <c r="P9" s="140"/>
      <c r="Q9" s="141"/>
      <c r="R9" s="142"/>
      <c r="S9" s="143"/>
      <c r="U9" s="152" t="str">
        <f>Birók!P23</f>
        <v xml:space="preserve"> </v>
      </c>
      <c r="Y9" s="364"/>
      <c r="Z9" s="364"/>
      <c r="AA9" s="374" t="s">
        <v>71</v>
      </c>
      <c r="AB9" s="375">
        <v>60</v>
      </c>
      <c r="AC9" s="375">
        <v>40</v>
      </c>
      <c r="AD9" s="375">
        <v>25</v>
      </c>
      <c r="AE9" s="375">
        <v>10</v>
      </c>
      <c r="AF9" s="375">
        <v>5</v>
      </c>
      <c r="AG9" s="375">
        <v>2</v>
      </c>
      <c r="AH9" s="375">
        <v>1</v>
      </c>
      <c r="AI9"/>
      <c r="AJ9"/>
      <c r="AK9"/>
    </row>
    <row r="10" spans="1:37" s="34" customFormat="1" ht="12.9" customHeight="1" x14ac:dyDescent="0.25">
      <c r="A10" s="145"/>
      <c r="B10" s="277"/>
      <c r="C10" s="273"/>
      <c r="D10" s="273"/>
      <c r="E10" s="156"/>
      <c r="F10" s="147"/>
      <c r="G10" s="147"/>
      <c r="H10" s="148"/>
      <c r="I10" s="136"/>
      <c r="J10" s="157"/>
      <c r="K10" s="149" t="s">
        <v>0</v>
      </c>
      <c r="L10" s="158" t="s">
        <v>129</v>
      </c>
      <c r="M10" s="151" t="str">
        <f>UPPER(IF(OR(L10="a",L10="as"),K8,IF(OR(L10="b",L10="bs"),K12,)))</f>
        <v>MARSO TC</v>
      </c>
      <c r="N10" s="159"/>
      <c r="O10" s="160"/>
      <c r="P10" s="160"/>
      <c r="Q10" s="141"/>
      <c r="R10" s="142"/>
      <c r="S10" s="143"/>
      <c r="U10" s="152" t="str">
        <f>Birók!P24</f>
        <v xml:space="preserve"> </v>
      </c>
      <c r="Y10" s="364"/>
      <c r="Z10" s="364"/>
      <c r="AA10" s="374" t="s">
        <v>72</v>
      </c>
      <c r="AB10" s="375">
        <v>40</v>
      </c>
      <c r="AC10" s="375">
        <v>25</v>
      </c>
      <c r="AD10" s="375">
        <v>15</v>
      </c>
      <c r="AE10" s="375">
        <v>7</v>
      </c>
      <c r="AF10" s="375">
        <v>4</v>
      </c>
      <c r="AG10" s="375">
        <v>1</v>
      </c>
      <c r="AH10" s="375">
        <v>0</v>
      </c>
      <c r="AI10"/>
      <c r="AJ10"/>
      <c r="AK10"/>
    </row>
    <row r="11" spans="1:37" s="34" customFormat="1" ht="12.9" customHeight="1" x14ac:dyDescent="0.25">
      <c r="A11" s="145">
        <v>3</v>
      </c>
      <c r="B11" s="240">
        <f>IF($E11="","",VLOOKUP($E11,'F16 csapat ELO'!$A$7:$O$22,14))</f>
        <v>0</v>
      </c>
      <c r="C11" s="264">
        <f>IF($E11="","",VLOOKUP($E11,'F16 csapat ELO'!$A$7:$O$22,15))</f>
        <v>185</v>
      </c>
      <c r="D11" s="264">
        <f>IF($E11="","",VLOOKUP($E11,'F16 csapat ELO'!$A$7:$O$22,5))</f>
        <v>0</v>
      </c>
      <c r="E11" s="134">
        <v>13</v>
      </c>
      <c r="F11" s="153" t="str">
        <f>UPPER(IF($E11="","",VLOOKUP($E11,'F16 csapat ELO'!$A$7:$O$22,2)))</f>
        <v>SZTE-HAJNAL TENISZ</v>
      </c>
      <c r="G11" s="153">
        <f>IF($E11="","",VLOOKUP($E11,'F16 csapat ELO'!$A$7:$O$22,3))</f>
        <v>0</v>
      </c>
      <c r="H11" s="153"/>
      <c r="I11" s="153">
        <f>IF($E11="","",VLOOKUP($E11,'F16 csapat ELO'!$A$7:$O$22,4))</f>
        <v>0</v>
      </c>
      <c r="J11" s="137"/>
      <c r="K11" s="136"/>
      <c r="L11" s="161"/>
      <c r="M11" s="136" t="s">
        <v>138</v>
      </c>
      <c r="N11" s="162"/>
      <c r="O11" s="160"/>
      <c r="P11" s="160"/>
      <c r="Q11" s="141"/>
      <c r="R11" s="142"/>
      <c r="S11" s="143"/>
      <c r="U11" s="152" t="str">
        <f>Birók!P25</f>
        <v xml:space="preserve"> </v>
      </c>
      <c r="Y11" s="364"/>
      <c r="Z11" s="364"/>
      <c r="AA11" s="374" t="s">
        <v>73</v>
      </c>
      <c r="AB11" s="375">
        <v>25</v>
      </c>
      <c r="AC11" s="375">
        <v>15</v>
      </c>
      <c r="AD11" s="375">
        <v>10</v>
      </c>
      <c r="AE11" s="375">
        <v>6</v>
      </c>
      <c r="AF11" s="375">
        <v>3</v>
      </c>
      <c r="AG11" s="375">
        <v>1</v>
      </c>
      <c r="AH11" s="375">
        <v>0</v>
      </c>
      <c r="AI11"/>
      <c r="AJ11"/>
      <c r="AK11"/>
    </row>
    <row r="12" spans="1:37" s="34" customFormat="1" ht="12.9" customHeight="1" x14ac:dyDescent="0.25">
      <c r="A12" s="145"/>
      <c r="B12" s="277"/>
      <c r="C12" s="273"/>
      <c r="D12" s="273"/>
      <c r="E12" s="156"/>
      <c r="F12" s="147"/>
      <c r="G12" s="147"/>
      <c r="H12" s="148"/>
      <c r="I12" s="395" t="s">
        <v>0</v>
      </c>
      <c r="J12" s="150" t="s">
        <v>132</v>
      </c>
      <c r="K12" s="151" t="str">
        <f>UPPER(IF(OR(J12="a",J12="as"),F11,IF(OR(J12="b",J12="bs"),F13,)))</f>
        <v>SVSE 2</v>
      </c>
      <c r="L12" s="163"/>
      <c r="M12" s="136"/>
      <c r="N12" s="162"/>
      <c r="O12" s="160"/>
      <c r="P12" s="160"/>
      <c r="Q12" s="141"/>
      <c r="R12" s="142"/>
      <c r="S12" s="143"/>
      <c r="U12" s="152" t="str">
        <f>Birók!P26</f>
        <v xml:space="preserve"> </v>
      </c>
      <c r="Y12" s="364"/>
      <c r="Z12" s="364"/>
      <c r="AA12" s="374" t="s">
        <v>78</v>
      </c>
      <c r="AB12" s="375">
        <v>15</v>
      </c>
      <c r="AC12" s="375">
        <v>10</v>
      </c>
      <c r="AD12" s="375">
        <v>6</v>
      </c>
      <c r="AE12" s="375">
        <v>3</v>
      </c>
      <c r="AF12" s="375">
        <v>1</v>
      </c>
      <c r="AG12" s="375">
        <v>0</v>
      </c>
      <c r="AH12" s="375">
        <v>0</v>
      </c>
      <c r="AI12"/>
      <c r="AJ12"/>
      <c r="AK12"/>
    </row>
    <row r="13" spans="1:37" s="34" customFormat="1" ht="12.9" customHeight="1" x14ac:dyDescent="0.25">
      <c r="A13" s="145">
        <v>4</v>
      </c>
      <c r="B13" s="240">
        <f>IF($E13="","",VLOOKUP($E13,'F16 csapat ELO'!$A$7:$O$22,14))</f>
        <v>0</v>
      </c>
      <c r="C13" s="264">
        <f>IF($E13="","",VLOOKUP($E13,'F16 csapat ELO'!$A$7:$O$22,15))</f>
        <v>133</v>
      </c>
      <c r="D13" s="264">
        <f>IF($E13="","",VLOOKUP($E13,'F16 csapat ELO'!$A$7:$O$22,5))</f>
        <v>0</v>
      </c>
      <c r="E13" s="134">
        <v>8</v>
      </c>
      <c r="F13" s="153" t="str">
        <f>UPPER(IF($E13="","",VLOOKUP($E13,'F16 csapat ELO'!$A$7:$O$22,2)))</f>
        <v>SVSE 2</v>
      </c>
      <c r="G13" s="153">
        <f>IF($E13="","",VLOOKUP($E13,'F16 csapat ELO'!$A$7:$O$22,3))</f>
        <v>0</v>
      </c>
      <c r="H13" s="153"/>
      <c r="I13" s="153">
        <f>IF($E13="","",VLOOKUP($E13,'F16 csapat ELO'!$A$7:$O$22,4))</f>
        <v>0</v>
      </c>
      <c r="J13" s="164"/>
      <c r="K13" s="136" t="s">
        <v>138</v>
      </c>
      <c r="L13" s="136"/>
      <c r="M13" s="136"/>
      <c r="N13" s="162"/>
      <c r="O13" s="160"/>
      <c r="P13" s="160"/>
      <c r="Q13" s="141"/>
      <c r="R13" s="142"/>
      <c r="S13" s="143"/>
      <c r="U13" s="152" t="str">
        <f>Birók!P27</f>
        <v xml:space="preserve"> </v>
      </c>
      <c r="Y13" s="364"/>
      <c r="Z13" s="364"/>
      <c r="AA13" s="374" t="s">
        <v>74</v>
      </c>
      <c r="AB13" s="375">
        <v>10</v>
      </c>
      <c r="AC13" s="375">
        <v>6</v>
      </c>
      <c r="AD13" s="375">
        <v>3</v>
      </c>
      <c r="AE13" s="375">
        <v>1</v>
      </c>
      <c r="AF13" s="375">
        <v>0</v>
      </c>
      <c r="AG13" s="375">
        <v>0</v>
      </c>
      <c r="AH13" s="375">
        <v>0</v>
      </c>
      <c r="AI13"/>
      <c r="AJ13"/>
      <c r="AK13"/>
    </row>
    <row r="14" spans="1:37" s="34" customFormat="1" ht="12.9" customHeight="1" x14ac:dyDescent="0.25">
      <c r="A14" s="145"/>
      <c r="B14" s="277"/>
      <c r="C14" s="273"/>
      <c r="D14" s="273"/>
      <c r="E14" s="156"/>
      <c r="F14" s="136"/>
      <c r="G14" s="136"/>
      <c r="H14" s="65"/>
      <c r="I14" s="165"/>
      <c r="J14" s="157"/>
      <c r="K14" s="136"/>
      <c r="L14" s="136"/>
      <c r="M14" s="149" t="s">
        <v>0</v>
      </c>
      <c r="N14" s="158" t="s">
        <v>129</v>
      </c>
      <c r="O14" s="151" t="str">
        <f>UPPER(IF(OR(N14="a",N14="as"),M10,IF(OR(N14="b",N14="bs"),M18,)))</f>
        <v>MARSO TC</v>
      </c>
      <c r="P14" s="159"/>
      <c r="Q14" s="141"/>
      <c r="R14" s="142"/>
      <c r="S14" s="143"/>
      <c r="U14" s="152" t="str">
        <f>Birók!P28</f>
        <v xml:space="preserve"> </v>
      </c>
      <c r="Y14" s="364"/>
      <c r="Z14" s="364"/>
      <c r="AA14" s="374" t="s">
        <v>75</v>
      </c>
      <c r="AB14" s="375">
        <v>3</v>
      </c>
      <c r="AC14" s="375">
        <v>2</v>
      </c>
      <c r="AD14" s="375">
        <v>1</v>
      </c>
      <c r="AE14" s="375">
        <v>0</v>
      </c>
      <c r="AF14" s="375">
        <v>0</v>
      </c>
      <c r="AG14" s="375">
        <v>0</v>
      </c>
      <c r="AH14" s="375">
        <v>0</v>
      </c>
      <c r="AI14"/>
      <c r="AJ14"/>
      <c r="AK14"/>
    </row>
    <row r="15" spans="1:37" s="34" customFormat="1" ht="12.9" customHeight="1" x14ac:dyDescent="0.25">
      <c r="A15" s="133">
        <v>5</v>
      </c>
      <c r="B15" s="240">
        <f>IF($E15="","",VLOOKUP($E15,'F16 csapat ELO'!$A$7:$O$22,14))</f>
        <v>0</v>
      </c>
      <c r="C15" s="264">
        <f>IF($E15="","",VLOOKUP($E15,'F16 csapat ELO'!$A$7:$O$22,15))</f>
        <v>85</v>
      </c>
      <c r="D15" s="264">
        <f>IF($E15="","",VLOOKUP($E15,'F16 csapat ELO'!$A$7:$O$22,5))</f>
        <v>0</v>
      </c>
      <c r="E15" s="134">
        <v>3</v>
      </c>
      <c r="F15" s="135" t="str">
        <f>UPPER(IF($E15="","",VLOOKUP($E15,'F16 csapat ELO'!$A$7:$O$22,2)))</f>
        <v>BÍBIC TC</v>
      </c>
      <c r="G15" s="135">
        <f>IF($E15="","",VLOOKUP($E15,'F16 csapat ELO'!$A$7:$O$22,3))</f>
        <v>0</v>
      </c>
      <c r="H15" s="135"/>
      <c r="I15" s="135">
        <f>IF($E15="","",VLOOKUP($E15,'F16 csapat ELO'!$A$7:$O$22,4))</f>
        <v>0</v>
      </c>
      <c r="J15" s="166"/>
      <c r="K15" s="136"/>
      <c r="L15" s="136"/>
      <c r="M15" s="136"/>
      <c r="N15" s="162"/>
      <c r="O15" s="136" t="s">
        <v>138</v>
      </c>
      <c r="P15" s="162"/>
      <c r="Q15" s="141"/>
      <c r="R15" s="142"/>
      <c r="S15" s="143"/>
      <c r="U15" s="152" t="str">
        <f>Birók!P29</f>
        <v xml:space="preserve"> </v>
      </c>
      <c r="Y15" s="364"/>
      <c r="Z15" s="364"/>
      <c r="AA15" s="374"/>
      <c r="AB15" s="374"/>
      <c r="AC15" s="374"/>
      <c r="AD15" s="374"/>
      <c r="AE15" s="374"/>
      <c r="AF15" s="374"/>
      <c r="AG15" s="374"/>
      <c r="AH15" s="374"/>
      <c r="AI15"/>
      <c r="AJ15"/>
      <c r="AK15"/>
    </row>
    <row r="16" spans="1:37" s="34" customFormat="1" ht="12.9" customHeight="1" thickBot="1" x14ac:dyDescent="0.3">
      <c r="A16" s="145"/>
      <c r="B16" s="277"/>
      <c r="C16" s="273"/>
      <c r="D16" s="273"/>
      <c r="E16" s="156"/>
      <c r="F16" s="147"/>
      <c r="G16" s="147"/>
      <c r="H16" s="148"/>
      <c r="I16" s="395" t="s">
        <v>0</v>
      </c>
      <c r="J16" s="150" t="s">
        <v>129</v>
      </c>
      <c r="K16" s="151" t="str">
        <f>UPPER(IF(OR(J16="a",J16="as"),F15,IF(OR(J16="b",J16="bs"),F17,)))</f>
        <v>BÍBIC TC</v>
      </c>
      <c r="L16" s="151"/>
      <c r="M16" s="136"/>
      <c r="N16" s="162"/>
      <c r="O16" s="160"/>
      <c r="P16" s="162"/>
      <c r="Q16" s="141"/>
      <c r="R16" s="142"/>
      <c r="S16" s="143"/>
      <c r="U16" s="167" t="str">
        <f>Birók!P30</f>
        <v>Egyik sem</v>
      </c>
      <c r="Y16" s="364"/>
      <c r="Z16" s="364"/>
      <c r="AA16" s="374" t="s">
        <v>64</v>
      </c>
      <c r="AB16" s="375">
        <v>150</v>
      </c>
      <c r="AC16" s="375">
        <v>120</v>
      </c>
      <c r="AD16" s="375">
        <v>90</v>
      </c>
      <c r="AE16" s="375">
        <v>60</v>
      </c>
      <c r="AF16" s="375">
        <v>40</v>
      </c>
      <c r="AG16" s="375">
        <v>25</v>
      </c>
      <c r="AH16" s="375">
        <v>15</v>
      </c>
      <c r="AI16"/>
      <c r="AJ16"/>
      <c r="AK16"/>
    </row>
    <row r="17" spans="1:37" s="34" customFormat="1" ht="12.9" customHeight="1" x14ac:dyDescent="0.25">
      <c r="A17" s="145">
        <v>6</v>
      </c>
      <c r="B17" s="240">
        <f>IF($E17="","",VLOOKUP($E17,'F16 csapat ELO'!$A$7:$O$22,14))</f>
        <v>0</v>
      </c>
      <c r="C17" s="264">
        <f>IF($E17="","",VLOOKUP($E17,'F16 csapat ELO'!$A$7:$O$22,15))</f>
        <v>207</v>
      </c>
      <c r="D17" s="264">
        <f>IF($E17="","",VLOOKUP($E17,'F16 csapat ELO'!$A$7:$O$22,5))</f>
        <v>0</v>
      </c>
      <c r="E17" s="134">
        <v>15</v>
      </c>
      <c r="F17" s="153" t="str">
        <f>UPPER(IF($E17="","",VLOOKUP($E17,'F16 csapat ELO'!$A$7:$O$22,2)))</f>
        <v>TSZSK GYULA</v>
      </c>
      <c r="G17" s="153">
        <f>IF($E17="","",VLOOKUP($E17,'F16 csapat ELO'!$A$7:$O$22,3))</f>
        <v>0</v>
      </c>
      <c r="H17" s="153"/>
      <c r="I17" s="153">
        <f>IF($E17="","",VLOOKUP($E17,'F16 csapat ELO'!$A$7:$O$22,4))</f>
        <v>0</v>
      </c>
      <c r="J17" s="154"/>
      <c r="K17" s="136" t="s">
        <v>138</v>
      </c>
      <c r="L17" s="155"/>
      <c r="M17" s="136"/>
      <c r="N17" s="162"/>
      <c r="O17" s="160"/>
      <c r="P17" s="162"/>
      <c r="Q17" s="141"/>
      <c r="R17" s="142"/>
      <c r="S17" s="143"/>
      <c r="Y17" s="364"/>
      <c r="Z17" s="364"/>
      <c r="AA17" s="374" t="s">
        <v>66</v>
      </c>
      <c r="AB17" s="375">
        <v>120</v>
      </c>
      <c r="AC17" s="375">
        <v>90</v>
      </c>
      <c r="AD17" s="375">
        <v>60</v>
      </c>
      <c r="AE17" s="375">
        <v>40</v>
      </c>
      <c r="AF17" s="375">
        <v>25</v>
      </c>
      <c r="AG17" s="375">
        <v>15</v>
      </c>
      <c r="AH17" s="375">
        <v>8</v>
      </c>
      <c r="AI17"/>
      <c r="AJ17"/>
      <c r="AK17"/>
    </row>
    <row r="18" spans="1:37" s="34" customFormat="1" ht="12.9" customHeight="1" x14ac:dyDescent="0.25">
      <c r="A18" s="145"/>
      <c r="B18" s="277"/>
      <c r="C18" s="273"/>
      <c r="D18" s="273"/>
      <c r="E18" s="156"/>
      <c r="F18" s="147"/>
      <c r="G18" s="147"/>
      <c r="H18" s="148"/>
      <c r="I18" s="136"/>
      <c r="J18" s="157"/>
      <c r="K18" s="149" t="s">
        <v>0</v>
      </c>
      <c r="L18" s="158" t="s">
        <v>129</v>
      </c>
      <c r="M18" s="151" t="str">
        <f>UPPER(IF(OR(L18="a",L18="as"),K16,IF(OR(L18="b",L18="bs"),K20,)))</f>
        <v>BÍBIC TC</v>
      </c>
      <c r="N18" s="168"/>
      <c r="O18" s="160"/>
      <c r="P18" s="162"/>
      <c r="Q18" s="141"/>
      <c r="R18" s="142"/>
      <c r="S18" s="143"/>
      <c r="Y18" s="364"/>
      <c r="Z18" s="364"/>
      <c r="AA18" s="374" t="s">
        <v>67</v>
      </c>
      <c r="AB18" s="375">
        <v>90</v>
      </c>
      <c r="AC18" s="375">
        <v>60</v>
      </c>
      <c r="AD18" s="375">
        <v>40</v>
      </c>
      <c r="AE18" s="375">
        <v>25</v>
      </c>
      <c r="AF18" s="375">
        <v>15</v>
      </c>
      <c r="AG18" s="375">
        <v>8</v>
      </c>
      <c r="AH18" s="375">
        <v>4</v>
      </c>
      <c r="AI18"/>
      <c r="AJ18"/>
      <c r="AK18"/>
    </row>
    <row r="19" spans="1:37" s="34" customFormat="1" ht="12.9" customHeight="1" x14ac:dyDescent="0.25">
      <c r="A19" s="145">
        <v>7</v>
      </c>
      <c r="B19" s="240">
        <f>IF($E19="","",VLOOKUP($E19,'F16 csapat ELO'!$A$7:$O$22,14))</f>
        <v>0</v>
      </c>
      <c r="C19" s="264">
        <f>IF($E19="","",VLOOKUP($E19,'F16 csapat ELO'!$A$7:$O$22,15))</f>
        <v>88</v>
      </c>
      <c r="D19" s="264">
        <f>IF($E19="","",VLOOKUP($E19,'F16 csapat ELO'!$A$7:$O$22,5))</f>
        <v>0</v>
      </c>
      <c r="E19" s="134">
        <v>5</v>
      </c>
      <c r="F19" s="153" t="str">
        <f>UPPER(IF($E19="","",VLOOKUP($E19,'F16 csapat ELO'!$A$7:$O$22,2)))</f>
        <v>KŐSZEGI SE</v>
      </c>
      <c r="G19" s="153">
        <f>IF($E19="","",VLOOKUP($E19,'F16 csapat ELO'!$A$7:$O$22,3))</f>
        <v>0</v>
      </c>
      <c r="H19" s="153"/>
      <c r="I19" s="153">
        <f>IF($E19="","",VLOOKUP($E19,'F16 csapat ELO'!$A$7:$O$22,4))</f>
        <v>0</v>
      </c>
      <c r="J19" s="137"/>
      <c r="K19" s="136"/>
      <c r="L19" s="161"/>
      <c r="M19" s="160" t="s">
        <v>134</v>
      </c>
      <c r="N19" s="160"/>
      <c r="O19" s="160"/>
      <c r="P19" s="162"/>
      <c r="Q19" s="141"/>
      <c r="R19" s="142"/>
      <c r="S19" s="143"/>
      <c r="Y19" s="364"/>
      <c r="Z19" s="364"/>
      <c r="AA19" s="374" t="s">
        <v>68</v>
      </c>
      <c r="AB19" s="375">
        <v>60</v>
      </c>
      <c r="AC19" s="375">
        <v>40</v>
      </c>
      <c r="AD19" s="375">
        <v>25</v>
      </c>
      <c r="AE19" s="375">
        <v>15</v>
      </c>
      <c r="AF19" s="375">
        <v>8</v>
      </c>
      <c r="AG19" s="375">
        <v>4</v>
      </c>
      <c r="AH19" s="375">
        <v>2</v>
      </c>
      <c r="AI19"/>
      <c r="AJ19"/>
      <c r="AK19"/>
    </row>
    <row r="20" spans="1:37" s="34" customFormat="1" ht="12.9" customHeight="1" x14ac:dyDescent="0.25">
      <c r="A20" s="145"/>
      <c r="B20" s="277"/>
      <c r="C20" s="273"/>
      <c r="D20" s="273"/>
      <c r="E20" s="146"/>
      <c r="F20" s="147"/>
      <c r="G20" s="147"/>
      <c r="H20" s="148"/>
      <c r="I20" s="395" t="s">
        <v>0</v>
      </c>
      <c r="J20" s="150" t="s">
        <v>132</v>
      </c>
      <c r="K20" s="151" t="str">
        <f>UPPER(IF(OR(J20="a",J20="as"),F19,IF(OR(J20="b",J20="bs"),F21,)))</f>
        <v>GYAC</v>
      </c>
      <c r="L20" s="163"/>
      <c r="M20" s="136"/>
      <c r="N20" s="160"/>
      <c r="O20" s="160"/>
      <c r="P20" s="162"/>
      <c r="Q20" s="141"/>
      <c r="R20" s="142"/>
      <c r="S20" s="143"/>
      <c r="Y20" s="364"/>
      <c r="Z20" s="364"/>
      <c r="AA20" s="374" t="s">
        <v>69</v>
      </c>
      <c r="AB20" s="375">
        <v>40</v>
      </c>
      <c r="AC20" s="375">
        <v>25</v>
      </c>
      <c r="AD20" s="375">
        <v>15</v>
      </c>
      <c r="AE20" s="375">
        <v>8</v>
      </c>
      <c r="AF20" s="375">
        <v>4</v>
      </c>
      <c r="AG20" s="375">
        <v>2</v>
      </c>
      <c r="AH20" s="375">
        <v>1</v>
      </c>
      <c r="AI20"/>
      <c r="AJ20"/>
      <c r="AK20"/>
    </row>
    <row r="21" spans="1:37" s="34" customFormat="1" ht="12.9" customHeight="1" x14ac:dyDescent="0.25">
      <c r="A21" s="145">
        <v>8</v>
      </c>
      <c r="B21" s="240">
        <f>IF($E21="","",VLOOKUP($E21,'F16 csapat ELO'!$A$7:$O$22,14))</f>
        <v>0</v>
      </c>
      <c r="C21" s="264">
        <f>IF($E21="","",VLOOKUP($E21,'F16 csapat ELO'!$A$7:$O$22,15))</f>
        <v>178</v>
      </c>
      <c r="D21" s="264">
        <f>IF($E21="","",VLOOKUP($E21,'F16 csapat ELO'!$A$7:$O$22,5))</f>
        <v>0</v>
      </c>
      <c r="E21" s="134">
        <v>12</v>
      </c>
      <c r="F21" s="153" t="str">
        <f>UPPER(IF($E21="","",VLOOKUP($E21,'F16 csapat ELO'!$A$7:$O$22,2)))</f>
        <v>GYAC</v>
      </c>
      <c r="G21" s="153">
        <f>IF($E21="","",VLOOKUP($E21,'F16 csapat ELO'!$A$7:$O$22,3))</f>
        <v>0</v>
      </c>
      <c r="H21" s="153"/>
      <c r="I21" s="153">
        <f>IF($E21="","",VLOOKUP($E21,'F16 csapat ELO'!$A$7:$O$22,4))</f>
        <v>0</v>
      </c>
      <c r="J21" s="164"/>
      <c r="K21" s="136" t="s">
        <v>138</v>
      </c>
      <c r="L21" s="136"/>
      <c r="M21" s="136"/>
      <c r="N21" s="160"/>
      <c r="O21" s="160"/>
      <c r="P21" s="162"/>
      <c r="Q21" s="141"/>
      <c r="R21" s="142"/>
      <c r="S21" s="143"/>
      <c r="Y21" s="364"/>
      <c r="Z21" s="364"/>
      <c r="AA21" s="374" t="s">
        <v>70</v>
      </c>
      <c r="AB21" s="375">
        <v>25</v>
      </c>
      <c r="AC21" s="375">
        <v>15</v>
      </c>
      <c r="AD21" s="375">
        <v>10</v>
      </c>
      <c r="AE21" s="375">
        <v>6</v>
      </c>
      <c r="AF21" s="375">
        <v>3</v>
      </c>
      <c r="AG21" s="375">
        <v>1</v>
      </c>
      <c r="AH21" s="375">
        <v>0</v>
      </c>
      <c r="AI21"/>
      <c r="AJ21"/>
      <c r="AK21"/>
    </row>
    <row r="22" spans="1:37" s="34" customFormat="1" ht="12.9" customHeight="1" x14ac:dyDescent="0.25">
      <c r="A22" s="145"/>
      <c r="B22" s="277"/>
      <c r="C22" s="273"/>
      <c r="D22" s="273"/>
      <c r="E22" s="146"/>
      <c r="F22" s="165"/>
      <c r="G22" s="165"/>
      <c r="H22" s="169"/>
      <c r="I22" s="165"/>
      <c r="J22" s="157"/>
      <c r="K22" s="136"/>
      <c r="L22" s="136"/>
      <c r="M22" s="136"/>
      <c r="N22" s="160"/>
      <c r="O22" s="149" t="s">
        <v>0</v>
      </c>
      <c r="P22" s="158" t="s">
        <v>129</v>
      </c>
      <c r="Q22" s="151" t="str">
        <f>UPPER(IF(OR(P22="a",P22="as"),O14,IF(OR(P22="b",P22="bs"),O30,)))</f>
        <v>MARSO TC</v>
      </c>
      <c r="R22" s="159"/>
      <c r="S22" s="143"/>
      <c r="Y22" s="364"/>
      <c r="Z22" s="364"/>
      <c r="AA22" s="374" t="s">
        <v>71</v>
      </c>
      <c r="AB22" s="375">
        <v>15</v>
      </c>
      <c r="AC22" s="375">
        <v>10</v>
      </c>
      <c r="AD22" s="375">
        <v>6</v>
      </c>
      <c r="AE22" s="375">
        <v>3</v>
      </c>
      <c r="AF22" s="375">
        <v>1</v>
      </c>
      <c r="AG22" s="375">
        <v>0</v>
      </c>
      <c r="AH22" s="375">
        <v>0</v>
      </c>
      <c r="AI22"/>
      <c r="AJ22"/>
      <c r="AK22"/>
    </row>
    <row r="23" spans="1:37" s="34" customFormat="1" ht="12.9" customHeight="1" x14ac:dyDescent="0.25">
      <c r="A23" s="145">
        <v>9</v>
      </c>
      <c r="B23" s="240">
        <f>IF($E23="","",VLOOKUP($E23,'F16 csapat ELO'!$A$7:$O$22,14))</f>
        <v>0</v>
      </c>
      <c r="C23" s="264">
        <f>IF($E23="","",VLOOKUP($E23,'F16 csapat ELO'!$A$7:$O$22,15))</f>
        <v>186</v>
      </c>
      <c r="D23" s="264">
        <f>IF($E23="","",VLOOKUP($E23,'F16 csapat ELO'!$A$7:$O$22,5))</f>
        <v>0</v>
      </c>
      <c r="E23" s="134">
        <v>14</v>
      </c>
      <c r="F23" s="153" t="str">
        <f>UPPER(IF($E23="","",VLOOKUP($E23,'F16 csapat ELO'!$A$7:$O$22,2)))</f>
        <v>PVTC 2</v>
      </c>
      <c r="G23" s="153">
        <f>IF($E23="","",VLOOKUP($E23,'F16 csapat ELO'!$A$7:$O$22,3))</f>
        <v>0</v>
      </c>
      <c r="H23" s="153"/>
      <c r="I23" s="153">
        <f>IF($E23="","",VLOOKUP($E23,'F16 csapat ELO'!$A$7:$O$22,4))</f>
        <v>0</v>
      </c>
      <c r="J23" s="137"/>
      <c r="K23" s="136"/>
      <c r="L23" s="136"/>
      <c r="M23" s="136"/>
      <c r="N23" s="160"/>
      <c r="O23" s="136"/>
      <c r="P23" s="162"/>
      <c r="Q23" s="136" t="s">
        <v>138</v>
      </c>
      <c r="R23" s="160"/>
      <c r="S23" s="143"/>
      <c r="Y23" s="364"/>
      <c r="Z23" s="364"/>
      <c r="AA23" s="374" t="s">
        <v>72</v>
      </c>
      <c r="AB23" s="375">
        <v>10</v>
      </c>
      <c r="AC23" s="375">
        <v>6</v>
      </c>
      <c r="AD23" s="375">
        <v>3</v>
      </c>
      <c r="AE23" s="375">
        <v>1</v>
      </c>
      <c r="AF23" s="375">
        <v>0</v>
      </c>
      <c r="AG23" s="375">
        <v>0</v>
      </c>
      <c r="AH23" s="375">
        <v>0</v>
      </c>
      <c r="AI23"/>
      <c r="AJ23"/>
      <c r="AK23"/>
    </row>
    <row r="24" spans="1:37" s="34" customFormat="1" ht="12.9" customHeight="1" x14ac:dyDescent="0.25">
      <c r="A24" s="145"/>
      <c r="B24" s="277"/>
      <c r="C24" s="273"/>
      <c r="D24" s="273"/>
      <c r="E24" s="146"/>
      <c r="F24" s="147"/>
      <c r="G24" s="147"/>
      <c r="H24" s="148"/>
      <c r="I24" s="395" t="s">
        <v>0</v>
      </c>
      <c r="J24" s="150" t="s">
        <v>131</v>
      </c>
      <c r="K24" s="151" t="str">
        <f>UPPER(IF(OR(J24="a",J24="as"),F23,IF(OR(J24="b",J24="bs"),F25,)))</f>
        <v>PVTC 2</v>
      </c>
      <c r="L24" s="151"/>
      <c r="M24" s="136"/>
      <c r="N24" s="160"/>
      <c r="O24" s="160"/>
      <c r="P24" s="162"/>
      <c r="Q24" s="141"/>
      <c r="R24" s="142"/>
      <c r="S24" s="143"/>
      <c r="Y24" s="364"/>
      <c r="Z24" s="364"/>
      <c r="AA24" s="374" t="s">
        <v>73</v>
      </c>
      <c r="AB24" s="375">
        <v>6</v>
      </c>
      <c r="AC24" s="375">
        <v>3</v>
      </c>
      <c r="AD24" s="375">
        <v>1</v>
      </c>
      <c r="AE24" s="375">
        <v>0</v>
      </c>
      <c r="AF24" s="375">
        <v>0</v>
      </c>
      <c r="AG24" s="375">
        <v>0</v>
      </c>
      <c r="AH24" s="375">
        <v>0</v>
      </c>
      <c r="AI24"/>
      <c r="AJ24"/>
      <c r="AK24"/>
    </row>
    <row r="25" spans="1:37" s="34" customFormat="1" ht="12.9" customHeight="1" x14ac:dyDescent="0.25">
      <c r="A25" s="145">
        <v>10</v>
      </c>
      <c r="B25" s="240">
        <f>IF($E25="","",VLOOKUP($E25,'F16 csapat ELO'!$A$7:$O$22,14))</f>
        <v>0</v>
      </c>
      <c r="C25" s="264">
        <f>IF($E25="","",VLOOKUP($E25,'F16 csapat ELO'!$A$7:$O$22,15))</f>
        <v>143</v>
      </c>
      <c r="D25" s="264">
        <f>IF($E25="","",VLOOKUP($E25,'F16 csapat ELO'!$A$7:$O$22,5))</f>
        <v>0</v>
      </c>
      <c r="E25" s="134">
        <v>9</v>
      </c>
      <c r="F25" s="153" t="str">
        <f>UPPER(IF($E25="","",VLOOKUP($E25,'F16 csapat ELO'!$A$7:$O$22,2)))</f>
        <v>VIHARSAROK TA 1</v>
      </c>
      <c r="G25" s="153">
        <f>IF($E25="","",VLOOKUP($E25,'F16 csapat ELO'!$A$7:$O$22,3))</f>
        <v>0</v>
      </c>
      <c r="H25" s="153"/>
      <c r="I25" s="153">
        <f>IF($E25="","",VLOOKUP($E25,'F16 csapat ELO'!$A$7:$O$22,4))</f>
        <v>0</v>
      </c>
      <c r="J25" s="154"/>
      <c r="K25" s="160" t="s">
        <v>134</v>
      </c>
      <c r="L25" s="155"/>
      <c r="M25" s="136"/>
      <c r="N25" s="160"/>
      <c r="O25" s="160"/>
      <c r="P25" s="162"/>
      <c r="Q25" s="141"/>
      <c r="R25" s="142"/>
      <c r="S25" s="143"/>
      <c r="Y25" s="364"/>
      <c r="Z25" s="364"/>
      <c r="AA25" s="374" t="s">
        <v>78</v>
      </c>
      <c r="AB25" s="375">
        <v>3</v>
      </c>
      <c r="AC25" s="375">
        <v>2</v>
      </c>
      <c r="AD25" s="375">
        <v>1</v>
      </c>
      <c r="AE25" s="375">
        <v>0</v>
      </c>
      <c r="AF25" s="375">
        <v>0</v>
      </c>
      <c r="AG25" s="375">
        <v>0</v>
      </c>
      <c r="AH25" s="375">
        <v>0</v>
      </c>
      <c r="AI25"/>
      <c r="AJ25"/>
      <c r="AK25"/>
    </row>
    <row r="26" spans="1:37" s="34" customFormat="1" ht="12.9" customHeight="1" x14ac:dyDescent="0.25">
      <c r="A26" s="145"/>
      <c r="B26" s="277"/>
      <c r="C26" s="273"/>
      <c r="D26" s="273"/>
      <c r="E26" s="156"/>
      <c r="F26" s="147"/>
      <c r="G26" s="147"/>
      <c r="H26" s="148"/>
      <c r="I26" s="136"/>
      <c r="J26" s="157"/>
      <c r="K26" s="149" t="s">
        <v>0</v>
      </c>
      <c r="L26" s="158" t="s">
        <v>132</v>
      </c>
      <c r="M26" s="151" t="str">
        <f>UPPER(IF(OR(L26="a",L26="as"),K24,IF(OR(L26="b",L26="bs"),K28,)))</f>
        <v>PVTC</v>
      </c>
      <c r="N26" s="159"/>
      <c r="O26" s="160"/>
      <c r="P26" s="162"/>
      <c r="Q26" s="141"/>
      <c r="R26" s="142"/>
      <c r="S26" s="14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5">
        <v>11</v>
      </c>
      <c r="B27" s="240">
        <f>IF($E27="","",VLOOKUP($E27,'F16 csapat ELO'!$A$7:$O$22,14))</f>
        <v>0</v>
      </c>
      <c r="C27" s="264">
        <f>IF($E27="","",VLOOKUP($E27,'F16 csapat ELO'!$A$7:$O$22,15))</f>
        <v>148</v>
      </c>
      <c r="D27" s="264">
        <f>IF($E27="","",VLOOKUP($E27,'F16 csapat ELO'!$A$7:$O$22,5))</f>
        <v>0</v>
      </c>
      <c r="E27" s="134">
        <v>10</v>
      </c>
      <c r="F27" s="153" t="str">
        <f>UPPER(IF($E27="","",VLOOKUP($E27,'F16 csapat ELO'!$A$7:$O$22,2)))</f>
        <v>GELLÉRT SE</v>
      </c>
      <c r="G27" s="153">
        <f>IF($E27="","",VLOOKUP($E27,'F16 csapat ELO'!$A$7:$O$22,3))</f>
        <v>0</v>
      </c>
      <c r="H27" s="153"/>
      <c r="I27" s="153">
        <f>IF($E27="","",VLOOKUP($E27,'F16 csapat ELO'!$A$7:$O$22,4))</f>
        <v>0</v>
      </c>
      <c r="J27" s="137"/>
      <c r="K27" s="136"/>
      <c r="L27" s="161"/>
      <c r="M27" s="136" t="s">
        <v>138</v>
      </c>
      <c r="N27" s="162"/>
      <c r="O27" s="160"/>
      <c r="P27" s="162"/>
      <c r="Q27" s="141"/>
      <c r="R27" s="142"/>
      <c r="S27" s="14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70"/>
      <c r="B28" s="277"/>
      <c r="C28" s="273"/>
      <c r="D28" s="273"/>
      <c r="E28" s="156"/>
      <c r="F28" s="147"/>
      <c r="G28" s="147"/>
      <c r="H28" s="148"/>
      <c r="I28" s="395" t="s">
        <v>0</v>
      </c>
      <c r="J28" s="150" t="s">
        <v>130</v>
      </c>
      <c r="K28" s="151" t="str">
        <f>UPPER(IF(OR(J28="a",J28="as"),F27,IF(OR(J28="b",J28="bs"),F29,)))</f>
        <v>PVTC</v>
      </c>
      <c r="L28" s="163"/>
      <c r="M28" s="136"/>
      <c r="N28" s="162"/>
      <c r="O28" s="160"/>
      <c r="P28" s="162"/>
      <c r="Q28" s="141"/>
      <c r="R28" s="142"/>
      <c r="S28" s="143"/>
    </row>
    <row r="29" spans="1:37" s="34" customFormat="1" ht="12.9" customHeight="1" x14ac:dyDescent="0.25">
      <c r="A29" s="133">
        <v>12</v>
      </c>
      <c r="B29" s="240">
        <f>IF($E29="","",VLOOKUP($E29,'F16 csapat ELO'!$A$7:$O$22,14))</f>
        <v>0</v>
      </c>
      <c r="C29" s="264">
        <f>IF($E29="","",VLOOKUP($E29,'F16 csapat ELO'!$A$7:$O$22,15))</f>
        <v>85</v>
      </c>
      <c r="D29" s="264">
        <f>IF($E29="","",VLOOKUP($E29,'F16 csapat ELO'!$A$7:$O$22,5))</f>
        <v>0</v>
      </c>
      <c r="E29" s="134">
        <v>4</v>
      </c>
      <c r="F29" s="135" t="str">
        <f>UPPER(IF($E29="","",VLOOKUP($E29,'F16 csapat ELO'!$A$7:$O$22,2)))</f>
        <v>PVTC</v>
      </c>
      <c r="G29" s="135">
        <f>IF($E29="","",VLOOKUP($E29,'F16 csapat ELO'!$A$7:$O$22,3))</f>
        <v>0</v>
      </c>
      <c r="H29" s="135"/>
      <c r="I29" s="135">
        <f>IF($E29="","",VLOOKUP($E29,'F16 csapat ELO'!$A$7:$O$22,4))</f>
        <v>0</v>
      </c>
      <c r="J29" s="164"/>
      <c r="K29" s="160" t="s">
        <v>134</v>
      </c>
      <c r="L29" s="136"/>
      <c r="M29" s="136"/>
      <c r="N29" s="162"/>
      <c r="O29" s="160"/>
      <c r="P29" s="162"/>
      <c r="Q29" s="141"/>
      <c r="R29" s="142"/>
      <c r="S29" s="143"/>
    </row>
    <row r="30" spans="1:37" s="34" customFormat="1" ht="12.9" customHeight="1" x14ac:dyDescent="0.25">
      <c r="A30" s="145"/>
      <c r="B30" s="277"/>
      <c r="C30" s="273"/>
      <c r="D30" s="273"/>
      <c r="E30" s="156"/>
      <c r="F30" s="136"/>
      <c r="G30" s="136"/>
      <c r="H30" s="65"/>
      <c r="I30" s="165"/>
      <c r="J30" s="157"/>
      <c r="K30" s="136"/>
      <c r="L30" s="136"/>
      <c r="M30" s="149" t="s">
        <v>0</v>
      </c>
      <c r="N30" s="158" t="s">
        <v>131</v>
      </c>
      <c r="O30" s="151" t="str">
        <f>UPPER(IF(OR(N30="a",N30="as"),M26,IF(OR(N30="b",N30="bs"),M34,)))</f>
        <v>PVTC</v>
      </c>
      <c r="P30" s="168"/>
      <c r="Q30" s="141"/>
      <c r="R30" s="142"/>
      <c r="S30" s="143"/>
    </row>
    <row r="31" spans="1:37" s="34" customFormat="1" ht="12.9" customHeight="1" x14ac:dyDescent="0.25">
      <c r="A31" s="145">
        <v>13</v>
      </c>
      <c r="B31" s="240">
        <f>IF($E31="","",VLOOKUP($E31,'F16 csapat ELO'!$A$7:$O$22,14))</f>
        <v>0</v>
      </c>
      <c r="C31" s="264">
        <f>IF($E31="","",VLOOKUP($E31,'F16 csapat ELO'!$A$7:$O$22,15))</f>
        <v>292</v>
      </c>
      <c r="D31" s="264">
        <f>IF($E31="","",VLOOKUP($E31,'F16 csapat ELO'!$A$7:$O$22,5))</f>
        <v>0</v>
      </c>
      <c r="E31" s="134">
        <v>16</v>
      </c>
      <c r="F31" s="153" t="str">
        <f>UPPER(IF($E31="","",VLOOKUP($E31,'F16 csapat ELO'!$A$7:$O$22,2)))</f>
        <v>BUDAÖRSI SC 2</v>
      </c>
      <c r="G31" s="153">
        <f>IF($E31="","",VLOOKUP($E31,'F16 csapat ELO'!$A$7:$O$22,3))</f>
        <v>0</v>
      </c>
      <c r="H31" s="153"/>
      <c r="I31" s="153">
        <f>IF($E31="","",VLOOKUP($E31,'F16 csapat ELO'!$A$7:$O$22,4))</f>
        <v>0</v>
      </c>
      <c r="J31" s="166"/>
      <c r="K31" s="136"/>
      <c r="L31" s="136"/>
      <c r="M31" s="136"/>
      <c r="N31" s="162"/>
      <c r="O31" s="160" t="s">
        <v>134</v>
      </c>
      <c r="P31" s="160"/>
      <c r="Q31" s="141"/>
      <c r="R31" s="142"/>
      <c r="S31" s="143"/>
    </row>
    <row r="32" spans="1:37" s="34" customFormat="1" ht="12.9" customHeight="1" x14ac:dyDescent="0.25">
      <c r="A32" s="145"/>
      <c r="B32" s="277"/>
      <c r="C32" s="273"/>
      <c r="D32" s="273"/>
      <c r="E32" s="156"/>
      <c r="F32" s="147"/>
      <c r="G32" s="147"/>
      <c r="H32" s="148"/>
      <c r="I32" s="149" t="s">
        <v>0</v>
      </c>
      <c r="J32" s="150" t="s">
        <v>132</v>
      </c>
      <c r="K32" s="151" t="str">
        <f>UPPER(IF(OR(J32="a",J32="as"),F31,IF(OR(J32="b",J32="bs"),F33,)))</f>
        <v>SVSE 1</v>
      </c>
      <c r="L32" s="151"/>
      <c r="M32" s="136"/>
      <c r="N32" s="162"/>
      <c r="O32" s="160"/>
      <c r="P32" s="160"/>
      <c r="Q32" s="141"/>
      <c r="R32" s="142"/>
      <c r="S32" s="143"/>
    </row>
    <row r="33" spans="1:19" s="34" customFormat="1" ht="12.9" customHeight="1" x14ac:dyDescent="0.25">
      <c r="A33" s="145">
        <v>14</v>
      </c>
      <c r="B33" s="240">
        <f>IF($E33="","",VLOOKUP($E33,'F16 csapat ELO'!$A$7:$O$22,14))</f>
        <v>0</v>
      </c>
      <c r="C33" s="264">
        <f>IF($E33="","",VLOOKUP($E33,'F16 csapat ELO'!$A$7:$O$22,15))</f>
        <v>90</v>
      </c>
      <c r="D33" s="264">
        <f>IF($E33="","",VLOOKUP($E33,'F16 csapat ELO'!$A$7:$O$22,5))</f>
        <v>0</v>
      </c>
      <c r="E33" s="134">
        <v>6</v>
      </c>
      <c r="F33" s="153" t="str">
        <f>UPPER(IF($E33="","",VLOOKUP($E33,'F16 csapat ELO'!$A$7:$O$22,2)))</f>
        <v>SVSE 1</v>
      </c>
      <c r="G33" s="153">
        <f>IF($E33="","",VLOOKUP($E33,'F16 csapat ELO'!$A$7:$O$22,3))</f>
        <v>0</v>
      </c>
      <c r="H33" s="153"/>
      <c r="I33" s="153">
        <f>IF($E33="","",VLOOKUP($E33,'F16 csapat ELO'!$A$7:$O$22,4))</f>
        <v>0</v>
      </c>
      <c r="J33" s="154"/>
      <c r="K33" s="136" t="s">
        <v>139</v>
      </c>
      <c r="L33" s="155"/>
      <c r="M33" s="136"/>
      <c r="N33" s="162"/>
      <c r="O33" s="160"/>
      <c r="P33" s="160"/>
      <c r="Q33" s="141"/>
      <c r="R33" s="142"/>
      <c r="S33" s="143"/>
    </row>
    <row r="34" spans="1:19" s="34" customFormat="1" ht="12.9" customHeight="1" x14ac:dyDescent="0.25">
      <c r="A34" s="145"/>
      <c r="B34" s="277"/>
      <c r="C34" s="273"/>
      <c r="D34" s="273"/>
      <c r="E34" s="156"/>
      <c r="F34" s="147"/>
      <c r="G34" s="147"/>
      <c r="H34" s="148"/>
      <c r="I34" s="136"/>
      <c r="J34" s="157"/>
      <c r="K34" s="149" t="s">
        <v>0</v>
      </c>
      <c r="L34" s="158" t="s">
        <v>131</v>
      </c>
      <c r="M34" s="151" t="str">
        <f>UPPER(IF(OR(L34="a",L34="as"),K32,IF(OR(L34="b",L34="bs"),K36,)))</f>
        <v>SVSE 1</v>
      </c>
      <c r="N34" s="168"/>
      <c r="O34" s="160"/>
      <c r="P34" s="160"/>
      <c r="Q34" s="141"/>
      <c r="R34" s="142"/>
      <c r="S34" s="143"/>
    </row>
    <row r="35" spans="1:19" s="34" customFormat="1" ht="12.9" customHeight="1" x14ac:dyDescent="0.25">
      <c r="A35" s="145">
        <v>15</v>
      </c>
      <c r="B35" s="240">
        <f>IF($E35="","",VLOOKUP($E35,'F16 csapat ELO'!$A$7:$O$22,14))</f>
        <v>0</v>
      </c>
      <c r="C35" s="264">
        <f>IF($E35="","",VLOOKUP($E35,'F16 csapat ELO'!$A$7:$O$22,15))</f>
        <v>164</v>
      </c>
      <c r="D35" s="264">
        <f>IF($E35="","",VLOOKUP($E35,'F16 csapat ELO'!$A$7:$O$22,5))</f>
        <v>0</v>
      </c>
      <c r="E35" s="134">
        <v>11</v>
      </c>
      <c r="F35" s="153" t="str">
        <f>UPPER(IF($E35="","",VLOOKUP($E35,'F16 csapat ELO'!$A$7:$O$22,2)))</f>
        <v>SZENTESI TK</v>
      </c>
      <c r="G35" s="153">
        <f>IF($E35="","",VLOOKUP($E35,'F16 csapat ELO'!$A$7:$O$22,3))</f>
        <v>0</v>
      </c>
      <c r="H35" s="153"/>
      <c r="I35" s="153">
        <f>IF($E35="","",VLOOKUP($E35,'F16 csapat ELO'!$A$7:$O$22,4))</f>
        <v>0</v>
      </c>
      <c r="J35" s="137"/>
      <c r="K35" s="136"/>
      <c r="L35" s="161"/>
      <c r="M35" s="136" t="s">
        <v>138</v>
      </c>
      <c r="N35" s="160"/>
      <c r="O35" s="160"/>
      <c r="P35" s="160"/>
      <c r="Q35" s="141"/>
      <c r="R35" s="142"/>
      <c r="S35" s="143"/>
    </row>
    <row r="36" spans="1:19" s="34" customFormat="1" ht="12.9" customHeight="1" x14ac:dyDescent="0.25">
      <c r="A36" s="145"/>
      <c r="B36" s="277"/>
      <c r="C36" s="273"/>
      <c r="D36" s="273"/>
      <c r="E36" s="146"/>
      <c r="F36" s="147"/>
      <c r="G36" s="147"/>
      <c r="H36" s="148"/>
      <c r="I36" s="149" t="s">
        <v>0</v>
      </c>
      <c r="J36" s="150" t="s">
        <v>131</v>
      </c>
      <c r="K36" s="151" t="str">
        <f>UPPER(IF(OR(J36="a",J36="as"),F35,IF(OR(J36="b",J36="bs"),F37,)))</f>
        <v>SZENTESI TK</v>
      </c>
      <c r="L36" s="163"/>
      <c r="M36" s="136"/>
      <c r="N36" s="160"/>
      <c r="O36" s="160"/>
      <c r="P36" s="160"/>
      <c r="Q36" s="141"/>
      <c r="R36" s="142"/>
      <c r="S36" s="143"/>
    </row>
    <row r="37" spans="1:19" s="34" customFormat="1" ht="12.9" customHeight="1" x14ac:dyDescent="0.25">
      <c r="A37" s="133">
        <v>16</v>
      </c>
      <c r="B37" s="240">
        <f>IF($E37="","",VLOOKUP($E37,'F16 csapat ELO'!$A$7:$O$22,14))</f>
        <v>0</v>
      </c>
      <c r="C37" s="264">
        <f>IF($E37="","",VLOOKUP($E37,'F16 csapat ELO'!$A$7:$O$22,15))</f>
        <v>40</v>
      </c>
      <c r="D37" s="264">
        <f>IF($E37="","",VLOOKUP($E37,'F16 csapat ELO'!$A$7:$O$22,5))</f>
        <v>0</v>
      </c>
      <c r="E37" s="134">
        <v>2</v>
      </c>
      <c r="F37" s="135" t="str">
        <f>UPPER(IF($E37="","",VLOOKUP($E37,'F16 csapat ELO'!$A$7:$O$22,2)))</f>
        <v>CSOPAK TK</v>
      </c>
      <c r="G37" s="135">
        <f>IF($E37="","",VLOOKUP($E37,'F16 csapat ELO'!$A$7:$O$22,3))</f>
        <v>0</v>
      </c>
      <c r="H37" s="153"/>
      <c r="I37" s="135">
        <f>IF($E37="","",VLOOKUP($E37,'F16 csapat ELO'!$A$7:$O$22,4))</f>
        <v>0</v>
      </c>
      <c r="J37" s="164"/>
      <c r="K37" s="136" t="s">
        <v>139</v>
      </c>
      <c r="L37" s="136"/>
      <c r="M37" s="136"/>
      <c r="N37" s="160"/>
      <c r="O37" s="160"/>
      <c r="P37" s="160"/>
      <c r="Q37" s="141"/>
      <c r="R37" s="142"/>
      <c r="S37" s="143"/>
    </row>
    <row r="38" spans="1:19" s="34" customFormat="1" ht="9.6" customHeight="1" x14ac:dyDescent="0.25">
      <c r="A38" s="171"/>
      <c r="B38" s="146"/>
      <c r="C38" s="146"/>
      <c r="D38" s="146"/>
      <c r="E38" s="146"/>
      <c r="F38" s="165"/>
      <c r="G38" s="165"/>
      <c r="H38" s="169"/>
      <c r="I38" s="136"/>
      <c r="J38" s="157"/>
      <c r="K38" s="136"/>
      <c r="L38" s="136"/>
      <c r="M38" s="136"/>
      <c r="N38" s="160"/>
      <c r="O38" s="160"/>
      <c r="P38" s="160"/>
      <c r="Q38" s="141"/>
      <c r="R38" s="142"/>
      <c r="S38" s="143"/>
    </row>
    <row r="39" spans="1:19" s="34" customFormat="1" ht="9.6" customHeight="1" x14ac:dyDescent="0.25">
      <c r="A39" s="172"/>
      <c r="B39" s="138"/>
      <c r="C39" s="138"/>
      <c r="D39" s="138"/>
      <c r="E39" s="146"/>
      <c r="F39" s="138"/>
      <c r="G39" s="138"/>
      <c r="H39" s="138"/>
      <c r="I39" s="138"/>
      <c r="J39" s="146"/>
      <c r="K39" s="138"/>
      <c r="L39" s="138"/>
      <c r="M39" s="138"/>
      <c r="N39" s="173"/>
      <c r="O39" s="173"/>
      <c r="P39" s="173"/>
      <c r="Q39" s="141"/>
      <c r="R39" s="142"/>
      <c r="S39" s="143"/>
    </row>
    <row r="40" spans="1:19" s="34" customFormat="1" ht="9.6" customHeight="1" x14ac:dyDescent="0.25">
      <c r="A40" s="171"/>
      <c r="B40" s="146"/>
      <c r="C40" s="146"/>
      <c r="D40" s="146"/>
      <c r="E40" s="146"/>
      <c r="F40" s="138"/>
      <c r="G40" s="138"/>
      <c r="I40" s="138"/>
      <c r="J40" s="146"/>
      <c r="K40" s="138"/>
      <c r="L40" s="138"/>
      <c r="M40" s="174"/>
      <c r="N40" s="146"/>
      <c r="O40" s="138"/>
      <c r="P40" s="173"/>
      <c r="Q40" s="141"/>
      <c r="R40" s="142"/>
      <c r="S40" s="143"/>
    </row>
    <row r="41" spans="1:19" s="34" customFormat="1" ht="9.6" customHeight="1" x14ac:dyDescent="0.25">
      <c r="A41" s="171"/>
      <c r="B41" s="138"/>
      <c r="C41" s="138"/>
      <c r="D41" s="138"/>
      <c r="E41" s="146"/>
      <c r="F41" s="138"/>
      <c r="G41" s="138"/>
      <c r="H41" s="138"/>
      <c r="I41" s="138"/>
      <c r="J41" s="146"/>
      <c r="K41" s="138"/>
      <c r="L41" s="138"/>
      <c r="M41" s="138"/>
      <c r="N41" s="173"/>
      <c r="O41" s="138"/>
      <c r="P41" s="173"/>
      <c r="Q41" s="141"/>
      <c r="R41" s="142"/>
      <c r="S41" s="143"/>
    </row>
    <row r="42" spans="1:19" s="34" customFormat="1" ht="9.6" customHeight="1" x14ac:dyDescent="0.25">
      <c r="A42" s="171"/>
      <c r="B42" s="146"/>
      <c r="C42" s="146"/>
      <c r="D42" s="146"/>
      <c r="E42" s="146"/>
      <c r="F42" s="138"/>
      <c r="G42" s="138"/>
      <c r="I42" s="174"/>
      <c r="J42" s="146"/>
      <c r="K42" s="138"/>
      <c r="L42" s="138"/>
      <c r="M42" s="138"/>
      <c r="N42" s="173"/>
      <c r="O42" s="173"/>
      <c r="P42" s="173"/>
      <c r="Q42" s="141"/>
      <c r="R42" s="142"/>
      <c r="S42" s="143"/>
    </row>
    <row r="43" spans="1:19" s="34" customFormat="1" ht="9.6" customHeight="1" x14ac:dyDescent="0.25">
      <c r="A43" s="171"/>
      <c r="B43" s="138"/>
      <c r="C43" s="138"/>
      <c r="D43" s="138"/>
      <c r="E43" s="146"/>
      <c r="F43" s="138"/>
      <c r="G43" s="138"/>
      <c r="H43" s="138"/>
      <c r="I43" s="138"/>
      <c r="J43" s="146"/>
      <c r="K43" s="138"/>
      <c r="L43" s="175"/>
      <c r="M43" s="138"/>
      <c r="N43" s="173"/>
      <c r="O43" s="173"/>
      <c r="P43" s="173"/>
      <c r="Q43" s="141"/>
      <c r="R43" s="142"/>
      <c r="S43" s="143"/>
    </row>
    <row r="44" spans="1:19" s="34" customFormat="1" ht="9.6" customHeight="1" x14ac:dyDescent="0.25">
      <c r="A44" s="171"/>
      <c r="B44" s="146"/>
      <c r="C44" s="146"/>
      <c r="D44" s="146"/>
      <c r="E44" s="146"/>
      <c r="F44" s="138"/>
      <c r="G44" s="138"/>
      <c r="I44" s="138"/>
      <c r="J44" s="146"/>
      <c r="K44" s="174"/>
      <c r="L44" s="146"/>
      <c r="M44" s="138"/>
      <c r="N44" s="173"/>
      <c r="O44" s="173"/>
      <c r="P44" s="173"/>
      <c r="Q44" s="141"/>
      <c r="R44" s="142"/>
      <c r="S44" s="143"/>
    </row>
    <row r="45" spans="1:19" s="34" customFormat="1" ht="9.6" customHeight="1" x14ac:dyDescent="0.25">
      <c r="A45" s="171"/>
      <c r="B45" s="138"/>
      <c r="C45" s="138"/>
      <c r="D45" s="138"/>
      <c r="E45" s="146"/>
      <c r="F45" s="138"/>
      <c r="G45" s="138"/>
      <c r="H45" s="138"/>
      <c r="I45" s="138"/>
      <c r="J45" s="146"/>
      <c r="K45" s="138"/>
      <c r="L45" s="138"/>
      <c r="M45" s="138"/>
      <c r="N45" s="173"/>
      <c r="O45" s="173"/>
      <c r="P45" s="173"/>
      <c r="Q45" s="141"/>
      <c r="R45" s="142"/>
      <c r="S45" s="143"/>
    </row>
    <row r="46" spans="1:19" s="34" customFormat="1" ht="9.6" customHeight="1" x14ac:dyDescent="0.25">
      <c r="A46" s="171"/>
      <c r="B46" s="146"/>
      <c r="C46" s="146"/>
      <c r="D46" s="146"/>
      <c r="E46" s="146"/>
      <c r="F46" s="138"/>
      <c r="G46" s="138"/>
      <c r="I46" s="174"/>
      <c r="J46" s="146"/>
      <c r="K46" s="138"/>
      <c r="L46" s="138"/>
      <c r="M46" s="138"/>
      <c r="N46" s="173"/>
      <c r="O46" s="173"/>
      <c r="P46" s="173"/>
      <c r="Q46" s="141"/>
      <c r="R46" s="142"/>
      <c r="S46" s="143"/>
    </row>
    <row r="47" spans="1:19" s="34" customFormat="1" ht="9.6" customHeight="1" x14ac:dyDescent="0.25">
      <c r="A47" s="172"/>
      <c r="B47" s="138"/>
      <c r="C47" s="138"/>
      <c r="D47" s="138"/>
      <c r="E47" s="146"/>
      <c r="F47" s="138"/>
      <c r="G47" s="138"/>
      <c r="H47" s="138"/>
      <c r="I47" s="138"/>
      <c r="J47" s="146"/>
      <c r="K47" s="138"/>
      <c r="L47" s="138"/>
      <c r="M47" s="138"/>
      <c r="N47" s="138"/>
      <c r="O47" s="139"/>
      <c r="P47" s="139"/>
      <c r="Q47" s="141"/>
      <c r="R47" s="142"/>
      <c r="S47" s="143"/>
    </row>
    <row r="48" spans="1:19" s="2" customFormat="1" ht="6.75" customHeight="1" x14ac:dyDescent="0.25">
      <c r="A48" s="177"/>
      <c r="B48" s="177"/>
      <c r="C48" s="177"/>
      <c r="D48" s="177"/>
      <c r="E48" s="177"/>
      <c r="F48" s="178"/>
      <c r="G48" s="178"/>
      <c r="H48" s="178"/>
      <c r="I48" s="178"/>
      <c r="J48" s="179"/>
      <c r="K48" s="180"/>
      <c r="L48" s="181"/>
      <c r="M48" s="180"/>
      <c r="N48" s="181"/>
      <c r="O48" s="180"/>
      <c r="P48" s="181"/>
      <c r="Q48" s="180"/>
      <c r="R48" s="181"/>
      <c r="S48" s="182"/>
    </row>
    <row r="49" spans="1:18" s="18" customFormat="1" ht="10.5" customHeight="1" x14ac:dyDescent="0.25">
      <c r="A49" s="183" t="s">
        <v>44</v>
      </c>
      <c r="B49" s="184"/>
      <c r="C49" s="184"/>
      <c r="D49" s="268"/>
      <c r="E49" s="185" t="s">
        <v>5</v>
      </c>
      <c r="F49" s="186" t="s">
        <v>46</v>
      </c>
      <c r="G49" s="185"/>
      <c r="H49" s="187"/>
      <c r="I49" s="188"/>
      <c r="J49" s="185" t="s">
        <v>5</v>
      </c>
      <c r="K49" s="186" t="s">
        <v>54</v>
      </c>
      <c r="L49" s="189"/>
      <c r="M49" s="186" t="s">
        <v>55</v>
      </c>
      <c r="N49" s="190"/>
      <c r="O49" s="191" t="s">
        <v>56</v>
      </c>
      <c r="P49" s="191"/>
      <c r="Q49" s="192"/>
      <c r="R49" s="193"/>
    </row>
    <row r="50" spans="1:18" s="18" customFormat="1" ht="9" customHeight="1" x14ac:dyDescent="0.25">
      <c r="A50" s="269" t="s">
        <v>45</v>
      </c>
      <c r="B50" s="270"/>
      <c r="C50" s="271"/>
      <c r="D50" s="272"/>
      <c r="E50" s="195">
        <v>1</v>
      </c>
      <c r="F50" s="86" t="str">
        <f>IF(E50&gt;$R$57,,UPPER(VLOOKUP(E50,'F16 csapat ELO'!$A$7:$Q$134,2)))</f>
        <v>MARSO TC</v>
      </c>
      <c r="G50" s="196"/>
      <c r="H50" s="86"/>
      <c r="I50" s="85"/>
      <c r="J50" s="197" t="s">
        <v>6</v>
      </c>
      <c r="K50" s="194"/>
      <c r="L50" s="198"/>
      <c r="M50" s="194"/>
      <c r="N50" s="199"/>
      <c r="O50" s="200" t="s">
        <v>47</v>
      </c>
      <c r="P50" s="201"/>
      <c r="Q50" s="201"/>
      <c r="R50" s="202"/>
    </row>
    <row r="51" spans="1:18" s="18" customFormat="1" ht="9" customHeight="1" x14ac:dyDescent="0.25">
      <c r="A51" s="207" t="s">
        <v>53</v>
      </c>
      <c r="B51" s="205"/>
      <c r="C51" s="265"/>
      <c r="D51" s="208"/>
      <c r="E51" s="195">
        <v>2</v>
      </c>
      <c r="F51" s="86" t="str">
        <f>IF(E51&gt;$R$57,,UPPER(VLOOKUP(E51,'F16 csapat ELO'!$A$7:$Q$134,2)))</f>
        <v>CSOPAK TK</v>
      </c>
      <c r="G51" s="196"/>
      <c r="H51" s="86"/>
      <c r="I51" s="85"/>
      <c r="J51" s="197" t="s">
        <v>7</v>
      </c>
      <c r="K51" s="194"/>
      <c r="L51" s="198"/>
      <c r="M51" s="194"/>
      <c r="N51" s="199"/>
      <c r="O51" s="203"/>
      <c r="P51" s="204"/>
      <c r="Q51" s="205"/>
      <c r="R51" s="206"/>
    </row>
    <row r="52" spans="1:18" s="18" customFormat="1" ht="9" customHeight="1" x14ac:dyDescent="0.25">
      <c r="A52" s="234"/>
      <c r="B52" s="235"/>
      <c r="C52" s="266"/>
      <c r="D52" s="236"/>
      <c r="E52" s="195">
        <v>3</v>
      </c>
      <c r="F52" s="86" t="str">
        <f>IF(E52&gt;$R$57,,UPPER(VLOOKUP(E52,'F16 csapat ELO'!$A$7:$Q$134,2)))</f>
        <v>BÍBIC TC</v>
      </c>
      <c r="G52" s="196"/>
      <c r="H52" s="86"/>
      <c r="I52" s="85"/>
      <c r="J52" s="197" t="s">
        <v>8</v>
      </c>
      <c r="K52" s="194"/>
      <c r="L52" s="198"/>
      <c r="M52" s="194"/>
      <c r="N52" s="199"/>
      <c r="O52" s="200" t="s">
        <v>48</v>
      </c>
      <c r="P52" s="201"/>
      <c r="Q52" s="201"/>
      <c r="R52" s="202"/>
    </row>
    <row r="53" spans="1:18" s="18" customFormat="1" ht="9" customHeight="1" x14ac:dyDescent="0.25">
      <c r="A53" s="209"/>
      <c r="B53" s="127"/>
      <c r="C53" s="127"/>
      <c r="D53" s="210"/>
      <c r="E53" s="195">
        <v>4</v>
      </c>
      <c r="F53" s="86" t="str">
        <f>IF(E53&gt;$R$57,,UPPER(VLOOKUP(E53,'F16 csapat ELO'!$A$7:$Q$134,2)))</f>
        <v>PVTC</v>
      </c>
      <c r="G53" s="196"/>
      <c r="H53" s="86"/>
      <c r="I53" s="85"/>
      <c r="J53" s="197" t="s">
        <v>9</v>
      </c>
      <c r="K53" s="194"/>
      <c r="L53" s="198"/>
      <c r="M53" s="194"/>
      <c r="N53" s="199"/>
      <c r="O53" s="194"/>
      <c r="P53" s="198"/>
      <c r="Q53" s="194"/>
      <c r="R53" s="199"/>
    </row>
    <row r="54" spans="1:18" s="18" customFormat="1" ht="9" customHeight="1" x14ac:dyDescent="0.25">
      <c r="A54" s="222"/>
      <c r="B54" s="237"/>
      <c r="C54" s="237"/>
      <c r="D54" s="267"/>
      <c r="E54" s="195"/>
      <c r="F54" s="86"/>
      <c r="G54" s="196"/>
      <c r="H54" s="86"/>
      <c r="I54" s="85"/>
      <c r="J54" s="197" t="s">
        <v>10</v>
      </c>
      <c r="K54" s="194"/>
      <c r="L54" s="198"/>
      <c r="M54" s="194"/>
      <c r="N54" s="199"/>
      <c r="O54" s="205"/>
      <c r="P54" s="204"/>
      <c r="Q54" s="205"/>
      <c r="R54" s="206"/>
    </row>
    <row r="55" spans="1:18" s="18" customFormat="1" ht="9" customHeight="1" x14ac:dyDescent="0.25">
      <c r="A55" s="223"/>
      <c r="B55" s="22"/>
      <c r="C55" s="127"/>
      <c r="D55" s="210"/>
      <c r="E55" s="195"/>
      <c r="F55" s="86"/>
      <c r="G55" s="196"/>
      <c r="H55" s="86"/>
      <c r="I55" s="85"/>
      <c r="J55" s="197" t="s">
        <v>11</v>
      </c>
      <c r="K55" s="194"/>
      <c r="L55" s="198"/>
      <c r="M55" s="194"/>
      <c r="N55" s="199"/>
      <c r="O55" s="200" t="s">
        <v>34</v>
      </c>
      <c r="P55" s="201"/>
      <c r="Q55" s="201"/>
      <c r="R55" s="202"/>
    </row>
    <row r="56" spans="1:18" s="18" customFormat="1" ht="9" customHeight="1" x14ac:dyDescent="0.25">
      <c r="A56" s="223"/>
      <c r="B56" s="22"/>
      <c r="C56" s="262"/>
      <c r="D56" s="232"/>
      <c r="E56" s="195"/>
      <c r="F56" s="86"/>
      <c r="G56" s="196"/>
      <c r="H56" s="86"/>
      <c r="I56" s="85"/>
      <c r="J56" s="197" t="s">
        <v>12</v>
      </c>
      <c r="K56" s="194"/>
      <c r="L56" s="198"/>
      <c r="M56" s="194"/>
      <c r="N56" s="199"/>
      <c r="O56" s="194"/>
      <c r="P56" s="198"/>
      <c r="Q56" s="194"/>
      <c r="R56" s="199"/>
    </row>
    <row r="57" spans="1:18" s="18" customFormat="1" ht="9" customHeight="1" x14ac:dyDescent="0.25">
      <c r="A57" s="224"/>
      <c r="B57" s="221"/>
      <c r="C57" s="263"/>
      <c r="D57" s="233"/>
      <c r="E57" s="211"/>
      <c r="F57" s="212"/>
      <c r="G57" s="213"/>
      <c r="H57" s="212"/>
      <c r="I57" s="214"/>
      <c r="J57" s="215" t="s">
        <v>13</v>
      </c>
      <c r="K57" s="205"/>
      <c r="L57" s="204"/>
      <c r="M57" s="205"/>
      <c r="N57" s="206"/>
      <c r="O57" s="205" t="str">
        <f>R4</f>
        <v>Rákóczi Andrea</v>
      </c>
      <c r="P57" s="204"/>
      <c r="Q57" s="205"/>
      <c r="R57" s="216">
        <f>MIN(4,'F16 csapat ELO'!Q5)</f>
        <v>4</v>
      </c>
    </row>
  </sheetData>
  <mergeCells count="1">
    <mergeCell ref="A4:C4"/>
  </mergeCells>
  <conditionalFormatting sqref="B39 B41 B43 B45 B47">
    <cfRule type="cellIs" dxfId="45" priority="4" stopIfTrue="1" operator="equal">
      <formula>"QA"</formula>
    </cfRule>
    <cfRule type="cellIs" dxfId="44" priority="5" stopIfTrue="1" operator="equal">
      <formula>"DA"</formula>
    </cfRule>
  </conditionalFormatting>
  <conditionalFormatting sqref="E7 E9 E11 E13 E15 E17 E19 E21 E23 E25 E27 E29 E31 E33 E35 E37">
    <cfRule type="expression" dxfId="43" priority="2" stopIfTrue="1">
      <formula>$E7&lt;5</formula>
    </cfRule>
  </conditionalFormatting>
  <conditionalFormatting sqref="E39 E41 E43 E45 E47">
    <cfRule type="expression" dxfId="42" priority="10" stopIfTrue="1">
      <formula>AND($E39&lt;9,$C39&gt;0)</formula>
    </cfRule>
  </conditionalFormatting>
  <conditionalFormatting sqref="F7 F9 F11 F13 F15 F17 F19 F21 F23 F25 F27 F29 F31 F33 F35 F37">
    <cfRule type="cellIs" dxfId="41" priority="1" stopIfTrue="1" operator="equal">
      <formula>"Bye"</formula>
    </cfRule>
  </conditionalFormatting>
  <conditionalFormatting sqref="F39 F41 F43 F45 F47">
    <cfRule type="cellIs" dxfId="40" priority="8" stopIfTrue="1" operator="equal">
      <formula>"Bye"</formula>
    </cfRule>
  </conditionalFormatting>
  <conditionalFormatting sqref="F39:I39 F41:I41 F43:I43 F45:I45 F47:I47">
    <cfRule type="expression" dxfId="39" priority="9" stopIfTrue="1">
      <formula>AND($E39&lt;9,$C39&gt;0)</formula>
    </cfRule>
  </conditionalFormatting>
  <conditionalFormatting sqref="H7 H9 H11 H13 H15 H17 H19 H21 H23 H25 H27 H29 H31 H33 H35 H37">
    <cfRule type="expression" dxfId="38" priority="14" stopIfTrue="1">
      <formula>AND($E7&lt;9,$C7&gt;0)</formula>
    </cfRule>
  </conditionalFormatting>
  <conditionalFormatting sqref="I8 K10 I12 M14 I16 K18 I20 O22 I24 K26 I28 M30 I32 K34 I36 M40 I42 K44 I46">
    <cfRule type="expression" dxfId="37" priority="11" stopIfTrue="1">
      <formula>AND($O$1="CU",I8="Umpire")</formula>
    </cfRule>
    <cfRule type="expression" dxfId="36" priority="12" stopIfTrue="1">
      <formula>AND($O$1="CU",I8&lt;&gt;"Umpire",J8&lt;&gt;"")</formula>
    </cfRule>
    <cfRule type="expression" dxfId="35" priority="13" stopIfTrue="1">
      <formula>AND($O$1="CU",I8&lt;&gt;"Umpire")</formula>
    </cfRule>
  </conditionalFormatting>
  <conditionalFormatting sqref="J8 L10 J12 N14 J16 L18 J20 P22 J24 L26 J28 N30 J32 L34 J36 R57">
    <cfRule type="expression" dxfId="34" priority="3" stopIfTrue="1">
      <formula>$O$1="CU"</formula>
    </cfRule>
  </conditionalFormatting>
  <conditionalFormatting sqref="K8 M10 K12 O14 K16 M18 K20 Q22 K24 M26 K28 O30 K32 M34 K36 O40 K42 M44 K46">
    <cfRule type="expression" dxfId="33" priority="6" stopIfTrue="1">
      <formula>J8="as"</formula>
    </cfRule>
    <cfRule type="expression" dxfId="32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581C5B5B-E1CA-42F7-9A1A-0B8CD844E2A8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34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8D89-AA7D-44C7-BEED-AC4D7DAA6C13}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S13" sqref="S13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1.109375" style="40" customWidth="1"/>
    <col min="5" max="5" width="9.33203125" style="400" customWidth="1"/>
    <col min="6" max="6" width="6.109375" style="93" hidden="1" customWidth="1"/>
    <col min="7" max="7" width="33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2" t="str">
        <f>Altalanos!$A$6</f>
        <v>Metalcom Vidék Bajnokság</v>
      </c>
      <c r="B1" s="87"/>
      <c r="C1" s="87"/>
      <c r="D1" s="238"/>
      <c r="E1" s="258" t="s">
        <v>52</v>
      </c>
      <c r="F1" s="106"/>
      <c r="G1" s="249"/>
      <c r="H1" s="88"/>
      <c r="I1" s="88"/>
      <c r="J1" s="250"/>
      <c r="K1" s="250"/>
      <c r="L1" s="250"/>
      <c r="M1" s="250"/>
      <c r="N1" s="250"/>
      <c r="O1" s="250"/>
      <c r="P1" s="250"/>
      <c r="Q1" s="251"/>
    </row>
    <row r="2" spans="1:17" ht="13.8" thickBot="1" x14ac:dyDescent="0.3">
      <c r="B2" s="89" t="s">
        <v>51</v>
      </c>
      <c r="C2" s="280" t="str">
        <f>Altalanos!$E$8</f>
        <v>F18 csapat</v>
      </c>
      <c r="D2" s="106"/>
      <c r="E2" s="258" t="s">
        <v>35</v>
      </c>
      <c r="F2" s="94"/>
      <c r="G2" s="94"/>
      <c r="H2" s="388"/>
      <c r="I2" s="388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382" t="s">
        <v>50</v>
      </c>
      <c r="B3" s="386"/>
      <c r="C3" s="386"/>
      <c r="D3" s="386"/>
      <c r="E3" s="386"/>
      <c r="F3" s="386"/>
      <c r="G3" s="386"/>
      <c r="H3" s="386"/>
      <c r="I3" s="387"/>
      <c r="J3" s="101"/>
      <c r="K3" s="107"/>
      <c r="L3" s="107"/>
      <c r="M3" s="107"/>
      <c r="N3" s="288" t="s">
        <v>34</v>
      </c>
      <c r="O3" s="102"/>
      <c r="P3" s="108"/>
      <c r="Q3" s="259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02" t="s">
        <v>31</v>
      </c>
      <c r="I4" s="392"/>
      <c r="J4" s="110"/>
      <c r="K4" s="111"/>
      <c r="L4" s="111"/>
      <c r="M4" s="111"/>
      <c r="N4" s="110"/>
      <c r="O4" s="260"/>
      <c r="P4" s="260"/>
      <c r="Q4" s="112"/>
    </row>
    <row r="5" spans="1:17" s="2" customFormat="1" ht="13.8" thickBot="1" x14ac:dyDescent="0.3">
      <c r="A5" s="252" t="str">
        <f>Altalanos!$A$10</f>
        <v>2024.06.22-07.02.</v>
      </c>
      <c r="B5" s="252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84" t="str">
        <f>Altalanos!$E$10</f>
        <v>Rákóczi Andrea</v>
      </c>
      <c r="I5" s="403"/>
      <c r="J5" s="113"/>
      <c r="K5" s="83"/>
      <c r="L5" s="83"/>
      <c r="M5" s="83"/>
      <c r="N5" s="113"/>
      <c r="O5" s="91"/>
      <c r="P5" s="91"/>
      <c r="Q5" s="406"/>
    </row>
    <row r="6" spans="1:17" ht="30" customHeight="1" thickBot="1" x14ac:dyDescent="0.3">
      <c r="A6" s="241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85</v>
      </c>
      <c r="H6" s="389" t="s">
        <v>38</v>
      </c>
      <c r="I6" s="390"/>
      <c r="J6" s="244" t="s">
        <v>17</v>
      </c>
      <c r="K6" s="105" t="s">
        <v>15</v>
      </c>
      <c r="L6" s="246" t="s">
        <v>1</v>
      </c>
      <c r="M6" s="217" t="s">
        <v>16</v>
      </c>
      <c r="N6" s="274" t="s">
        <v>49</v>
      </c>
      <c r="O6" s="256" t="s">
        <v>39</v>
      </c>
      <c r="P6" s="257" t="s">
        <v>2</v>
      </c>
      <c r="Q6" s="104" t="s">
        <v>40</v>
      </c>
    </row>
    <row r="7" spans="1:17" s="11" customFormat="1" ht="18.899999999999999" customHeight="1" x14ac:dyDescent="0.25">
      <c r="A7" s="248">
        <v>1</v>
      </c>
      <c r="B7" s="95" t="s">
        <v>112</v>
      </c>
      <c r="C7" s="95"/>
      <c r="D7" s="96"/>
      <c r="E7" s="261"/>
      <c r="F7" s="383"/>
      <c r="G7" s="384"/>
      <c r="H7" s="96"/>
      <c r="I7" s="96"/>
      <c r="J7" s="245"/>
      <c r="K7" s="243"/>
      <c r="L7" s="247"/>
      <c r="M7" s="243"/>
      <c r="N7" s="239"/>
      <c r="O7" s="96">
        <v>51</v>
      </c>
      <c r="P7" s="114"/>
      <c r="Q7" s="97"/>
    </row>
    <row r="8" spans="1:17" s="11" customFormat="1" ht="18.899999999999999" customHeight="1" x14ac:dyDescent="0.25">
      <c r="A8" s="248">
        <v>2</v>
      </c>
      <c r="B8" s="95" t="s">
        <v>123</v>
      </c>
      <c r="C8" s="95"/>
      <c r="D8" s="96"/>
      <c r="E8" s="261"/>
      <c r="F8" s="385"/>
      <c r="G8" s="282"/>
      <c r="H8" s="96"/>
      <c r="I8" s="96"/>
      <c r="J8" s="245"/>
      <c r="K8" s="243"/>
      <c r="L8" s="247"/>
      <c r="M8" s="243"/>
      <c r="N8" s="239"/>
      <c r="O8" s="96">
        <v>70</v>
      </c>
      <c r="P8" s="114"/>
      <c r="Q8" s="97"/>
    </row>
    <row r="9" spans="1:17" s="11" customFormat="1" ht="18.899999999999999" customHeight="1" x14ac:dyDescent="0.25">
      <c r="A9" s="248">
        <v>3</v>
      </c>
      <c r="B9" s="95" t="s">
        <v>124</v>
      </c>
      <c r="C9" s="95"/>
      <c r="D9" s="96"/>
      <c r="E9" s="261"/>
      <c r="F9" s="385"/>
      <c r="G9" s="282"/>
      <c r="H9" s="96"/>
      <c r="I9" s="96"/>
      <c r="J9" s="245"/>
      <c r="K9" s="243"/>
      <c r="L9" s="247"/>
      <c r="M9" s="243"/>
      <c r="N9" s="239"/>
      <c r="O9" s="96">
        <v>127</v>
      </c>
      <c r="P9" s="394"/>
      <c r="Q9" s="275"/>
    </row>
    <row r="10" spans="1:17" s="11" customFormat="1" ht="18.899999999999999" customHeight="1" x14ac:dyDescent="0.25">
      <c r="A10" s="248">
        <v>4</v>
      </c>
      <c r="B10" s="95" t="s">
        <v>125</v>
      </c>
      <c r="C10" s="95"/>
      <c r="D10" s="96"/>
      <c r="E10" s="261"/>
      <c r="F10" s="385"/>
      <c r="G10" s="282"/>
      <c r="H10" s="96"/>
      <c r="I10" s="96"/>
      <c r="J10" s="245"/>
      <c r="K10" s="243"/>
      <c r="L10" s="247"/>
      <c r="M10" s="243"/>
      <c r="N10" s="239"/>
      <c r="O10" s="96">
        <v>152</v>
      </c>
      <c r="P10" s="393"/>
      <c r="Q10" s="391"/>
    </row>
    <row r="11" spans="1:17" s="11" customFormat="1" ht="18.899999999999999" customHeight="1" x14ac:dyDescent="0.25">
      <c r="A11" s="248">
        <v>5</v>
      </c>
      <c r="B11" s="95" t="s">
        <v>97</v>
      </c>
      <c r="C11" s="95"/>
      <c r="D11" s="96"/>
      <c r="E11" s="261"/>
      <c r="F11" s="385"/>
      <c r="G11" s="282"/>
      <c r="H11" s="96"/>
      <c r="I11" s="96"/>
      <c r="J11" s="245"/>
      <c r="K11" s="243"/>
      <c r="L11" s="247"/>
      <c r="M11" s="243"/>
      <c r="N11" s="239"/>
      <c r="O11" s="96">
        <v>162</v>
      </c>
      <c r="P11" s="393"/>
      <c r="Q11" s="391"/>
    </row>
    <row r="12" spans="1:17" s="11" customFormat="1" ht="18.899999999999999" customHeight="1" x14ac:dyDescent="0.25">
      <c r="A12" s="248">
        <v>6</v>
      </c>
      <c r="B12" s="95" t="s">
        <v>108</v>
      </c>
      <c r="C12" s="95"/>
      <c r="D12" s="96"/>
      <c r="E12" s="261"/>
      <c r="F12" s="385"/>
      <c r="G12" s="282"/>
      <c r="H12" s="96"/>
      <c r="I12" s="96"/>
      <c r="J12" s="245"/>
      <c r="K12" s="243"/>
      <c r="L12" s="247"/>
      <c r="M12" s="243"/>
      <c r="N12" s="239"/>
      <c r="O12" s="96">
        <v>181</v>
      </c>
      <c r="P12" s="393"/>
      <c r="Q12" s="391"/>
    </row>
    <row r="13" spans="1:17" s="11" customFormat="1" ht="18.899999999999999" customHeight="1" x14ac:dyDescent="0.25">
      <c r="A13" s="248">
        <v>7</v>
      </c>
      <c r="B13" s="95" t="s">
        <v>107</v>
      </c>
      <c r="C13" s="95"/>
      <c r="D13" s="96"/>
      <c r="E13" s="261"/>
      <c r="F13" s="385"/>
      <c r="G13" s="282"/>
      <c r="H13" s="96"/>
      <c r="I13" s="96"/>
      <c r="J13" s="245"/>
      <c r="K13" s="243"/>
      <c r="L13" s="247"/>
      <c r="M13" s="243"/>
      <c r="N13" s="239"/>
      <c r="O13" s="96">
        <v>198</v>
      </c>
      <c r="P13" s="393"/>
      <c r="Q13" s="391"/>
    </row>
    <row r="14" spans="1:17" s="11" customFormat="1" ht="18.899999999999999" customHeight="1" x14ac:dyDescent="0.25">
      <c r="A14" s="248">
        <v>8</v>
      </c>
      <c r="B14" s="95" t="s">
        <v>126</v>
      </c>
      <c r="C14" s="95"/>
      <c r="D14" s="96"/>
      <c r="E14" s="261"/>
      <c r="F14" s="385"/>
      <c r="G14" s="282"/>
      <c r="H14" s="96"/>
      <c r="I14" s="96"/>
      <c r="J14" s="245"/>
      <c r="K14" s="243"/>
      <c r="L14" s="247"/>
      <c r="M14" s="243"/>
      <c r="N14" s="239"/>
      <c r="O14" s="96">
        <v>200</v>
      </c>
      <c r="P14" s="393"/>
      <c r="Q14" s="391"/>
    </row>
    <row r="15" spans="1:17" s="11" customFormat="1" ht="18.899999999999999" customHeight="1" x14ac:dyDescent="0.25">
      <c r="A15" s="248">
        <v>9</v>
      </c>
      <c r="B15" s="95"/>
      <c r="C15" s="95"/>
      <c r="D15" s="96"/>
      <c r="E15" s="261"/>
      <c r="F15" s="97"/>
      <c r="G15" s="97"/>
      <c r="H15" s="96"/>
      <c r="I15" s="96"/>
      <c r="J15" s="245"/>
      <c r="K15" s="243"/>
      <c r="L15" s="247"/>
      <c r="M15" s="281"/>
      <c r="N15" s="239"/>
      <c r="O15" s="96"/>
      <c r="P15" s="97"/>
      <c r="Q15" s="97"/>
    </row>
    <row r="16" spans="1:17" s="11" customFormat="1" ht="18.899999999999999" customHeight="1" x14ac:dyDescent="0.25">
      <c r="A16" s="248">
        <v>10</v>
      </c>
      <c r="B16" s="409"/>
      <c r="C16" s="95"/>
      <c r="D16" s="96"/>
      <c r="E16" s="261"/>
      <c r="F16" s="97"/>
      <c r="G16" s="97"/>
      <c r="H16" s="96"/>
      <c r="I16" s="96"/>
      <c r="J16" s="245"/>
      <c r="K16" s="243"/>
      <c r="L16" s="247"/>
      <c r="M16" s="281"/>
      <c r="N16" s="239"/>
      <c r="O16" s="96"/>
      <c r="P16" s="114"/>
      <c r="Q16" s="97"/>
    </row>
    <row r="17" spans="1:17" s="11" customFormat="1" ht="18.899999999999999" customHeight="1" x14ac:dyDescent="0.25">
      <c r="A17" s="248">
        <v>11</v>
      </c>
      <c r="B17" s="95"/>
      <c r="C17" s="95"/>
      <c r="D17" s="96"/>
      <c r="E17" s="261"/>
      <c r="F17" s="97"/>
      <c r="G17" s="97"/>
      <c r="H17" s="96"/>
      <c r="I17" s="96"/>
      <c r="J17" s="245"/>
      <c r="K17" s="243"/>
      <c r="L17" s="247"/>
      <c r="M17" s="281"/>
      <c r="N17" s="239"/>
      <c r="O17" s="96"/>
      <c r="P17" s="114"/>
      <c r="Q17" s="97"/>
    </row>
    <row r="18" spans="1:17" s="11" customFormat="1" ht="18.899999999999999" customHeight="1" x14ac:dyDescent="0.25">
      <c r="A18" s="248">
        <v>12</v>
      </c>
      <c r="B18" s="95"/>
      <c r="C18" s="95"/>
      <c r="D18" s="96"/>
      <c r="E18" s="261"/>
      <c r="F18" s="97"/>
      <c r="G18" s="97"/>
      <c r="H18" s="96"/>
      <c r="I18" s="96"/>
      <c r="J18" s="245"/>
      <c r="K18" s="243"/>
      <c r="L18" s="247"/>
      <c r="M18" s="281"/>
      <c r="N18" s="239"/>
      <c r="O18" s="96"/>
      <c r="P18" s="114"/>
      <c r="Q18" s="97"/>
    </row>
    <row r="19" spans="1:17" s="11" customFormat="1" ht="18.899999999999999" customHeight="1" x14ac:dyDescent="0.25">
      <c r="A19" s="248">
        <v>13</v>
      </c>
      <c r="B19" s="95"/>
      <c r="C19" s="95"/>
      <c r="D19" s="96"/>
      <c r="E19" s="261"/>
      <c r="F19" s="97"/>
      <c r="G19" s="97"/>
      <c r="H19" s="96"/>
      <c r="I19" s="96"/>
      <c r="J19" s="245"/>
      <c r="K19" s="243"/>
      <c r="L19" s="247"/>
      <c r="M19" s="281"/>
      <c r="N19" s="239"/>
      <c r="O19" s="96"/>
      <c r="P19" s="114"/>
      <c r="Q19" s="97"/>
    </row>
    <row r="20" spans="1:17" s="11" customFormat="1" ht="18.899999999999999" customHeight="1" x14ac:dyDescent="0.25">
      <c r="A20" s="248">
        <v>14</v>
      </c>
      <c r="B20" s="95"/>
      <c r="C20" s="95"/>
      <c r="D20" s="96"/>
      <c r="E20" s="261"/>
      <c r="F20" s="97"/>
      <c r="G20" s="97"/>
      <c r="H20" s="96"/>
      <c r="I20" s="96"/>
      <c r="J20" s="245"/>
      <c r="K20" s="243"/>
      <c r="L20" s="247"/>
      <c r="M20" s="281"/>
      <c r="N20" s="239"/>
      <c r="O20" s="96"/>
      <c r="P20" s="114"/>
      <c r="Q20" s="97"/>
    </row>
    <row r="21" spans="1:17" s="11" customFormat="1" ht="18.899999999999999" customHeight="1" x14ac:dyDescent="0.25">
      <c r="A21" s="248">
        <v>15</v>
      </c>
      <c r="B21" s="95"/>
      <c r="C21" s="95"/>
      <c r="D21" s="96"/>
      <c r="E21" s="261"/>
      <c r="F21" s="97"/>
      <c r="G21" s="97"/>
      <c r="H21" s="96"/>
      <c r="I21" s="96"/>
      <c r="J21" s="245"/>
      <c r="K21" s="243"/>
      <c r="L21" s="247"/>
      <c r="M21" s="281"/>
      <c r="N21" s="239"/>
      <c r="O21" s="96"/>
      <c r="P21" s="114"/>
      <c r="Q21" s="97"/>
    </row>
    <row r="22" spans="1:17" s="11" customFormat="1" ht="18.899999999999999" customHeight="1" x14ac:dyDescent="0.25">
      <c r="A22" s="248">
        <v>16</v>
      </c>
      <c r="B22" s="95"/>
      <c r="C22" s="95"/>
      <c r="D22" s="96"/>
      <c r="E22" s="261"/>
      <c r="F22" s="97"/>
      <c r="G22" s="97"/>
      <c r="H22" s="96"/>
      <c r="I22" s="96"/>
      <c r="J22" s="245"/>
      <c r="K22" s="243"/>
      <c r="L22" s="247"/>
      <c r="M22" s="281"/>
      <c r="N22" s="239"/>
      <c r="O22" s="96"/>
      <c r="P22" s="114"/>
      <c r="Q22" s="97"/>
    </row>
    <row r="23" spans="1:17" s="11" customFormat="1" ht="18.899999999999999" customHeight="1" x14ac:dyDescent="0.25">
      <c r="A23" s="248">
        <v>17</v>
      </c>
      <c r="B23" s="95"/>
      <c r="C23" s="95"/>
      <c r="D23" s="96"/>
      <c r="E23" s="261"/>
      <c r="F23" s="97"/>
      <c r="G23" s="97"/>
      <c r="H23" s="96"/>
      <c r="I23" s="96"/>
      <c r="J23" s="245"/>
      <c r="K23" s="243"/>
      <c r="L23" s="247"/>
      <c r="M23" s="281"/>
      <c r="N23" s="239"/>
      <c r="O23" s="96"/>
      <c r="P23" s="114"/>
      <c r="Q23" s="97"/>
    </row>
    <row r="24" spans="1:17" s="11" customFormat="1" ht="18.899999999999999" customHeight="1" x14ac:dyDescent="0.25">
      <c r="A24" s="248">
        <v>18</v>
      </c>
      <c r="B24" s="95"/>
      <c r="C24" s="95"/>
      <c r="D24" s="96"/>
      <c r="E24" s="261"/>
      <c r="F24" s="97"/>
      <c r="G24" s="97"/>
      <c r="H24" s="96"/>
      <c r="I24" s="96"/>
      <c r="J24" s="245"/>
      <c r="K24" s="243"/>
      <c r="L24" s="247"/>
      <c r="M24" s="281"/>
      <c r="N24" s="239"/>
      <c r="O24" s="96"/>
      <c r="P24" s="114"/>
      <c r="Q24" s="97"/>
    </row>
    <row r="25" spans="1:17" s="11" customFormat="1" ht="18.899999999999999" customHeight="1" x14ac:dyDescent="0.25">
      <c r="A25" s="248">
        <v>19</v>
      </c>
      <c r="B25" s="95"/>
      <c r="C25" s="95"/>
      <c r="D25" s="96"/>
      <c r="E25" s="261"/>
      <c r="F25" s="97"/>
      <c r="G25" s="97"/>
      <c r="H25" s="96"/>
      <c r="I25" s="96"/>
      <c r="J25" s="245"/>
      <c r="K25" s="243"/>
      <c r="L25" s="247"/>
      <c r="M25" s="281"/>
      <c r="N25" s="239"/>
      <c r="O25" s="96"/>
      <c r="P25" s="114"/>
      <c r="Q25" s="97"/>
    </row>
    <row r="26" spans="1:17" s="11" customFormat="1" ht="18.899999999999999" customHeight="1" x14ac:dyDescent="0.25">
      <c r="A26" s="248">
        <v>20</v>
      </c>
      <c r="B26" s="95"/>
      <c r="C26" s="95"/>
      <c r="D26" s="96"/>
      <c r="E26" s="261"/>
      <c r="F26" s="97"/>
      <c r="G26" s="97"/>
      <c r="H26" s="96"/>
      <c r="I26" s="96"/>
      <c r="J26" s="245"/>
      <c r="K26" s="243"/>
      <c r="L26" s="247"/>
      <c r="M26" s="281"/>
      <c r="N26" s="239"/>
      <c r="O26" s="96"/>
      <c r="P26" s="114"/>
      <c r="Q26" s="97"/>
    </row>
    <row r="27" spans="1:17" s="11" customFormat="1" ht="18.899999999999999" customHeight="1" x14ac:dyDescent="0.25">
      <c r="A27" s="248">
        <v>21</v>
      </c>
      <c r="B27" s="95"/>
      <c r="C27" s="95"/>
      <c r="D27" s="96"/>
      <c r="E27" s="261"/>
      <c r="F27" s="97"/>
      <c r="G27" s="97"/>
      <c r="H27" s="96"/>
      <c r="I27" s="96"/>
      <c r="J27" s="245"/>
      <c r="K27" s="243"/>
      <c r="L27" s="247"/>
      <c r="M27" s="281"/>
      <c r="N27" s="239"/>
      <c r="O27" s="96"/>
      <c r="P27" s="114"/>
      <c r="Q27" s="97"/>
    </row>
    <row r="28" spans="1:17" s="11" customFormat="1" ht="18.899999999999999" customHeight="1" x14ac:dyDescent="0.25">
      <c r="A28" s="248">
        <v>22</v>
      </c>
      <c r="B28" s="95"/>
      <c r="C28" s="95"/>
      <c r="D28" s="96"/>
      <c r="E28" s="410"/>
      <c r="F28" s="404"/>
      <c r="G28" s="275"/>
      <c r="H28" s="96"/>
      <c r="I28" s="96"/>
      <c r="J28" s="245"/>
      <c r="K28" s="243"/>
      <c r="L28" s="247"/>
      <c r="M28" s="281"/>
      <c r="N28" s="239"/>
      <c r="O28" s="96"/>
      <c r="P28" s="114"/>
      <c r="Q28" s="97"/>
    </row>
    <row r="29" spans="1:17" s="11" customFormat="1" ht="18.899999999999999" customHeight="1" x14ac:dyDescent="0.25">
      <c r="A29" s="248">
        <v>23</v>
      </c>
      <c r="B29" s="95"/>
      <c r="C29" s="95"/>
      <c r="D29" s="96"/>
      <c r="E29" s="411"/>
      <c r="F29" s="97"/>
      <c r="G29" s="97"/>
      <c r="H29" s="96"/>
      <c r="I29" s="96"/>
      <c r="J29" s="245"/>
      <c r="K29" s="243"/>
      <c r="L29" s="247"/>
      <c r="M29" s="281"/>
      <c r="N29" s="239"/>
      <c r="O29" s="96"/>
      <c r="P29" s="114"/>
      <c r="Q29" s="97"/>
    </row>
    <row r="30" spans="1:17" s="11" customFormat="1" ht="18.899999999999999" customHeight="1" x14ac:dyDescent="0.25">
      <c r="A30" s="248">
        <v>24</v>
      </c>
      <c r="B30" s="95"/>
      <c r="C30" s="95"/>
      <c r="D30" s="96"/>
      <c r="E30" s="261"/>
      <c r="F30" s="97"/>
      <c r="G30" s="97"/>
      <c r="H30" s="96"/>
      <c r="I30" s="96"/>
      <c r="J30" s="245"/>
      <c r="K30" s="243"/>
      <c r="L30" s="247"/>
      <c r="M30" s="281"/>
      <c r="N30" s="239"/>
      <c r="O30" s="96"/>
      <c r="P30" s="114"/>
      <c r="Q30" s="97"/>
    </row>
    <row r="31" spans="1:17" s="11" customFormat="1" ht="18.899999999999999" customHeight="1" x14ac:dyDescent="0.25">
      <c r="A31" s="248">
        <v>25</v>
      </c>
      <c r="B31" s="95"/>
      <c r="C31" s="95"/>
      <c r="D31" s="96"/>
      <c r="E31" s="261"/>
      <c r="F31" s="97"/>
      <c r="G31" s="97"/>
      <c r="H31" s="96"/>
      <c r="I31" s="96"/>
      <c r="J31" s="245"/>
      <c r="K31" s="243"/>
      <c r="L31" s="247"/>
      <c r="M31" s="281"/>
      <c r="N31" s="239"/>
      <c r="O31" s="96"/>
      <c r="P31" s="114"/>
      <c r="Q31" s="97"/>
    </row>
    <row r="32" spans="1:17" s="11" customFormat="1" ht="18.899999999999999" customHeight="1" x14ac:dyDescent="0.25">
      <c r="A32" s="248">
        <v>26</v>
      </c>
      <c r="B32" s="95"/>
      <c r="C32" s="95"/>
      <c r="D32" s="96"/>
      <c r="E32" s="401"/>
      <c r="F32" s="97"/>
      <c r="G32" s="97"/>
      <c r="H32" s="96"/>
      <c r="I32" s="96"/>
      <c r="J32" s="245"/>
      <c r="K32" s="243"/>
      <c r="L32" s="247"/>
      <c r="M32" s="281"/>
      <c r="N32" s="239"/>
      <c r="O32" s="96"/>
      <c r="P32" s="114"/>
      <c r="Q32" s="97"/>
    </row>
    <row r="33" spans="1:17" s="11" customFormat="1" ht="18.899999999999999" customHeight="1" x14ac:dyDescent="0.25">
      <c r="A33" s="248">
        <v>27</v>
      </c>
      <c r="B33" s="95"/>
      <c r="C33" s="95"/>
      <c r="D33" s="96"/>
      <c r="E33" s="261"/>
      <c r="F33" s="97"/>
      <c r="G33" s="97"/>
      <c r="H33" s="96"/>
      <c r="I33" s="96"/>
      <c r="J33" s="245"/>
      <c r="K33" s="243"/>
      <c r="L33" s="247"/>
      <c r="M33" s="281"/>
      <c r="N33" s="239"/>
      <c r="O33" s="96"/>
      <c r="P33" s="114"/>
      <c r="Q33" s="97"/>
    </row>
    <row r="34" spans="1:17" s="11" customFormat="1" ht="18.899999999999999" customHeight="1" x14ac:dyDescent="0.25">
      <c r="A34" s="248">
        <v>28</v>
      </c>
      <c r="B34" s="95"/>
      <c r="C34" s="95"/>
      <c r="D34" s="96"/>
      <c r="E34" s="261"/>
      <c r="F34" s="97"/>
      <c r="G34" s="97"/>
      <c r="H34" s="96"/>
      <c r="I34" s="96"/>
      <c r="J34" s="245"/>
      <c r="K34" s="243"/>
      <c r="L34" s="247"/>
      <c r="M34" s="281"/>
      <c r="N34" s="239"/>
      <c r="O34" s="96"/>
      <c r="P34" s="114"/>
      <c r="Q34" s="97"/>
    </row>
    <row r="35" spans="1:17" s="11" customFormat="1" ht="18.899999999999999" customHeight="1" x14ac:dyDescent="0.25">
      <c r="A35" s="248">
        <v>29</v>
      </c>
      <c r="B35" s="95"/>
      <c r="C35" s="95"/>
      <c r="D35" s="96"/>
      <c r="E35" s="261"/>
      <c r="F35" s="97"/>
      <c r="G35" s="97"/>
      <c r="H35" s="96"/>
      <c r="I35" s="96"/>
      <c r="J35" s="245"/>
      <c r="K35" s="243"/>
      <c r="L35" s="247"/>
      <c r="M35" s="281"/>
      <c r="N35" s="239"/>
      <c r="O35" s="96"/>
      <c r="P35" s="114"/>
      <c r="Q35" s="97"/>
    </row>
    <row r="36" spans="1:17" s="11" customFormat="1" ht="18.899999999999999" customHeight="1" x14ac:dyDescent="0.25">
      <c r="A36" s="248">
        <v>30</v>
      </c>
      <c r="B36" s="95"/>
      <c r="C36" s="95"/>
      <c r="D36" s="96"/>
      <c r="E36" s="261"/>
      <c r="F36" s="97"/>
      <c r="G36" s="97"/>
      <c r="H36" s="96"/>
      <c r="I36" s="96"/>
      <c r="J36" s="245"/>
      <c r="K36" s="243"/>
      <c r="L36" s="247"/>
      <c r="M36" s="281"/>
      <c r="N36" s="239"/>
      <c r="O36" s="96"/>
      <c r="P36" s="114"/>
      <c r="Q36" s="97"/>
    </row>
    <row r="37" spans="1:17" s="11" customFormat="1" ht="18.899999999999999" customHeight="1" x14ac:dyDescent="0.25">
      <c r="A37" s="248">
        <v>31</v>
      </c>
      <c r="B37" s="95"/>
      <c r="C37" s="95"/>
      <c r="D37" s="96"/>
      <c r="E37" s="261"/>
      <c r="F37" s="97"/>
      <c r="G37" s="97"/>
      <c r="H37" s="96"/>
      <c r="I37" s="96"/>
      <c r="J37" s="245"/>
      <c r="K37" s="243"/>
      <c r="L37" s="247"/>
      <c r="M37" s="281"/>
      <c r="N37" s="239"/>
      <c r="O37" s="96"/>
      <c r="P37" s="114"/>
      <c r="Q37" s="97"/>
    </row>
    <row r="38" spans="1:17" s="11" customFormat="1" ht="18.899999999999999" customHeight="1" x14ac:dyDescent="0.25">
      <c r="A38" s="248">
        <v>32</v>
      </c>
      <c r="B38" s="95"/>
      <c r="C38" s="95"/>
      <c r="D38" s="96"/>
      <c r="E38" s="261"/>
      <c r="F38" s="97"/>
      <c r="G38" s="97"/>
      <c r="H38" s="385"/>
      <c r="I38" s="282"/>
      <c r="J38" s="245"/>
      <c r="K38" s="243"/>
      <c r="L38" s="247"/>
      <c r="M38" s="281"/>
      <c r="N38" s="239"/>
      <c r="O38" s="97"/>
      <c r="P38" s="114"/>
      <c r="Q38" s="97"/>
    </row>
    <row r="39" spans="1:17" s="11" customFormat="1" ht="18.899999999999999" customHeight="1" x14ac:dyDescent="0.25">
      <c r="A39" s="248">
        <v>33</v>
      </c>
      <c r="B39" s="95"/>
      <c r="C39" s="95"/>
      <c r="D39" s="96"/>
      <c r="E39" s="261"/>
      <c r="F39" s="97"/>
      <c r="G39" s="97"/>
      <c r="H39" s="385"/>
      <c r="I39" s="282"/>
      <c r="J39" s="245"/>
      <c r="K39" s="243"/>
      <c r="L39" s="247"/>
      <c r="M39" s="281"/>
      <c r="N39" s="275"/>
      <c r="O39" s="97"/>
      <c r="P39" s="114"/>
      <c r="Q39" s="97"/>
    </row>
    <row r="40" spans="1:17" s="11" customFormat="1" ht="18.899999999999999" customHeight="1" x14ac:dyDescent="0.25">
      <c r="A40" s="248">
        <v>34</v>
      </c>
      <c r="B40" s="95"/>
      <c r="C40" s="95"/>
      <c r="D40" s="96"/>
      <c r="E40" s="261"/>
      <c r="F40" s="97"/>
      <c r="G40" s="97"/>
      <c r="H40" s="385"/>
      <c r="I40" s="282"/>
      <c r="J40" s="245" t="e">
        <f>IF(AND(Q40="",#REF!&gt;0,#REF!&lt;5),K40,)</f>
        <v>#REF!</v>
      </c>
      <c r="K40" s="243" t="str">
        <f>IF(D40="","ZZZ9",IF(AND(#REF!&gt;0,#REF!&lt;5),D40&amp;#REF!,D40&amp;"9"))</f>
        <v>ZZZ9</v>
      </c>
      <c r="L40" s="247">
        <f t="shared" ref="L40:L103" si="0">IF(Q40="",999,Q40)</f>
        <v>999</v>
      </c>
      <c r="M40" s="281">
        <f t="shared" ref="M40:M103" si="1">IF(P40=999,999,1)</f>
        <v>999</v>
      </c>
      <c r="N40" s="275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48">
        <v>35</v>
      </c>
      <c r="B41" s="95"/>
      <c r="C41" s="95"/>
      <c r="D41" s="96"/>
      <c r="E41" s="261"/>
      <c r="F41" s="97"/>
      <c r="G41" s="97"/>
      <c r="H41" s="385"/>
      <c r="I41" s="282"/>
      <c r="J41" s="245" t="e">
        <f>IF(AND(Q41="",#REF!&gt;0,#REF!&lt;5),K41,)</f>
        <v>#REF!</v>
      </c>
      <c r="K41" s="243" t="str">
        <f>IF(D41="","ZZZ9",IF(AND(#REF!&gt;0,#REF!&lt;5),D41&amp;#REF!,D41&amp;"9"))</f>
        <v>ZZZ9</v>
      </c>
      <c r="L41" s="247">
        <f t="shared" si="0"/>
        <v>999</v>
      </c>
      <c r="M41" s="281">
        <f t="shared" si="1"/>
        <v>999</v>
      </c>
      <c r="N41" s="275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48">
        <v>36</v>
      </c>
      <c r="B42" s="95"/>
      <c r="C42" s="95"/>
      <c r="D42" s="96"/>
      <c r="E42" s="261"/>
      <c r="F42" s="97"/>
      <c r="G42" s="97"/>
      <c r="H42" s="385"/>
      <c r="I42" s="282"/>
      <c r="J42" s="245" t="e">
        <f>IF(AND(Q42="",#REF!&gt;0,#REF!&lt;5),K42,)</f>
        <v>#REF!</v>
      </c>
      <c r="K42" s="243" t="str">
        <f>IF(D42="","ZZZ9",IF(AND(#REF!&gt;0,#REF!&lt;5),D42&amp;#REF!,D42&amp;"9"))</f>
        <v>ZZZ9</v>
      </c>
      <c r="L42" s="247">
        <f t="shared" si="0"/>
        <v>999</v>
      </c>
      <c r="M42" s="281">
        <f t="shared" si="1"/>
        <v>999</v>
      </c>
      <c r="N42" s="275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48">
        <v>37</v>
      </c>
      <c r="B43" s="95"/>
      <c r="C43" s="95"/>
      <c r="D43" s="96"/>
      <c r="E43" s="261"/>
      <c r="F43" s="97"/>
      <c r="G43" s="97"/>
      <c r="H43" s="385"/>
      <c r="I43" s="282"/>
      <c r="J43" s="245" t="e">
        <f>IF(AND(Q43="",#REF!&gt;0,#REF!&lt;5),K43,)</f>
        <v>#REF!</v>
      </c>
      <c r="K43" s="243" t="str">
        <f>IF(D43="","ZZZ9",IF(AND(#REF!&gt;0,#REF!&lt;5),D43&amp;#REF!,D43&amp;"9"))</f>
        <v>ZZZ9</v>
      </c>
      <c r="L43" s="247">
        <f t="shared" si="0"/>
        <v>999</v>
      </c>
      <c r="M43" s="281">
        <f t="shared" si="1"/>
        <v>999</v>
      </c>
      <c r="N43" s="275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48">
        <v>38</v>
      </c>
      <c r="B44" s="95"/>
      <c r="C44" s="95"/>
      <c r="D44" s="96"/>
      <c r="E44" s="261"/>
      <c r="F44" s="97"/>
      <c r="G44" s="97"/>
      <c r="H44" s="385"/>
      <c r="I44" s="282"/>
      <c r="J44" s="245" t="e">
        <f>IF(AND(Q44="",#REF!&gt;0,#REF!&lt;5),K44,)</f>
        <v>#REF!</v>
      </c>
      <c r="K44" s="243" t="str">
        <f>IF(D44="","ZZZ9",IF(AND(#REF!&gt;0,#REF!&lt;5),D44&amp;#REF!,D44&amp;"9"))</f>
        <v>ZZZ9</v>
      </c>
      <c r="L44" s="247">
        <f t="shared" si="0"/>
        <v>999</v>
      </c>
      <c r="M44" s="281">
        <f t="shared" si="1"/>
        <v>999</v>
      </c>
      <c r="N44" s="275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48">
        <v>39</v>
      </c>
      <c r="B45" s="95"/>
      <c r="C45" s="95"/>
      <c r="D45" s="96"/>
      <c r="E45" s="261"/>
      <c r="F45" s="97"/>
      <c r="G45" s="97"/>
      <c r="H45" s="385"/>
      <c r="I45" s="282"/>
      <c r="J45" s="245" t="e">
        <f>IF(AND(Q45="",#REF!&gt;0,#REF!&lt;5),K45,)</f>
        <v>#REF!</v>
      </c>
      <c r="K45" s="243" t="str">
        <f>IF(D45="","ZZZ9",IF(AND(#REF!&gt;0,#REF!&lt;5),D45&amp;#REF!,D45&amp;"9"))</f>
        <v>ZZZ9</v>
      </c>
      <c r="L45" s="247">
        <f t="shared" si="0"/>
        <v>999</v>
      </c>
      <c r="M45" s="281">
        <f t="shared" si="1"/>
        <v>999</v>
      </c>
      <c r="N45" s="275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48">
        <v>40</v>
      </c>
      <c r="B46" s="95"/>
      <c r="C46" s="95"/>
      <c r="D46" s="96"/>
      <c r="E46" s="261"/>
      <c r="F46" s="97"/>
      <c r="G46" s="97"/>
      <c r="H46" s="385"/>
      <c r="I46" s="282"/>
      <c r="J46" s="245" t="e">
        <f>IF(AND(Q46="",#REF!&gt;0,#REF!&lt;5),K46,)</f>
        <v>#REF!</v>
      </c>
      <c r="K46" s="243" t="str">
        <f>IF(D46="","ZZZ9",IF(AND(#REF!&gt;0,#REF!&lt;5),D46&amp;#REF!,D46&amp;"9"))</f>
        <v>ZZZ9</v>
      </c>
      <c r="L46" s="247">
        <f t="shared" si="0"/>
        <v>999</v>
      </c>
      <c r="M46" s="281">
        <f t="shared" si="1"/>
        <v>999</v>
      </c>
      <c r="N46" s="275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48">
        <v>41</v>
      </c>
      <c r="B47" s="95"/>
      <c r="C47" s="95"/>
      <c r="D47" s="96"/>
      <c r="E47" s="261"/>
      <c r="F47" s="97"/>
      <c r="G47" s="97"/>
      <c r="H47" s="385"/>
      <c r="I47" s="282"/>
      <c r="J47" s="245" t="e">
        <f>IF(AND(Q47="",#REF!&gt;0,#REF!&lt;5),K47,)</f>
        <v>#REF!</v>
      </c>
      <c r="K47" s="243" t="str">
        <f>IF(D47="","ZZZ9",IF(AND(#REF!&gt;0,#REF!&lt;5),D47&amp;#REF!,D47&amp;"9"))</f>
        <v>ZZZ9</v>
      </c>
      <c r="L47" s="247">
        <f t="shared" si="0"/>
        <v>999</v>
      </c>
      <c r="M47" s="281">
        <f t="shared" si="1"/>
        <v>999</v>
      </c>
      <c r="N47" s="275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48">
        <v>42</v>
      </c>
      <c r="B48" s="95"/>
      <c r="C48" s="95"/>
      <c r="D48" s="96"/>
      <c r="E48" s="261"/>
      <c r="F48" s="97"/>
      <c r="G48" s="97"/>
      <c r="H48" s="385"/>
      <c r="I48" s="282"/>
      <c r="J48" s="245" t="e">
        <f>IF(AND(Q48="",#REF!&gt;0,#REF!&lt;5),K48,)</f>
        <v>#REF!</v>
      </c>
      <c r="K48" s="243" t="str">
        <f>IF(D48="","ZZZ9",IF(AND(#REF!&gt;0,#REF!&lt;5),D48&amp;#REF!,D48&amp;"9"))</f>
        <v>ZZZ9</v>
      </c>
      <c r="L48" s="247">
        <f t="shared" si="0"/>
        <v>999</v>
      </c>
      <c r="M48" s="281">
        <f t="shared" si="1"/>
        <v>999</v>
      </c>
      <c r="N48" s="275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48">
        <v>43</v>
      </c>
      <c r="B49" s="95"/>
      <c r="C49" s="95"/>
      <c r="D49" s="96"/>
      <c r="E49" s="261"/>
      <c r="F49" s="97"/>
      <c r="G49" s="97"/>
      <c r="H49" s="385"/>
      <c r="I49" s="282"/>
      <c r="J49" s="245" t="e">
        <f>IF(AND(Q49="",#REF!&gt;0,#REF!&lt;5),K49,)</f>
        <v>#REF!</v>
      </c>
      <c r="K49" s="243" t="str">
        <f>IF(D49="","ZZZ9",IF(AND(#REF!&gt;0,#REF!&lt;5),D49&amp;#REF!,D49&amp;"9"))</f>
        <v>ZZZ9</v>
      </c>
      <c r="L49" s="247">
        <f t="shared" si="0"/>
        <v>999</v>
      </c>
      <c r="M49" s="281">
        <f t="shared" si="1"/>
        <v>999</v>
      </c>
      <c r="N49" s="275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48">
        <v>44</v>
      </c>
      <c r="B50" s="95"/>
      <c r="C50" s="95"/>
      <c r="D50" s="96"/>
      <c r="E50" s="261"/>
      <c r="F50" s="97"/>
      <c r="G50" s="97"/>
      <c r="H50" s="385"/>
      <c r="I50" s="282"/>
      <c r="J50" s="245" t="e">
        <f>IF(AND(Q50="",#REF!&gt;0,#REF!&lt;5),K50,)</f>
        <v>#REF!</v>
      </c>
      <c r="K50" s="243" t="str">
        <f>IF(D50="","ZZZ9",IF(AND(#REF!&gt;0,#REF!&lt;5),D50&amp;#REF!,D50&amp;"9"))</f>
        <v>ZZZ9</v>
      </c>
      <c r="L50" s="247">
        <f t="shared" si="0"/>
        <v>999</v>
      </c>
      <c r="M50" s="281">
        <f t="shared" si="1"/>
        <v>999</v>
      </c>
      <c r="N50" s="275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48">
        <v>45</v>
      </c>
      <c r="B51" s="95"/>
      <c r="C51" s="95"/>
      <c r="D51" s="96"/>
      <c r="E51" s="261"/>
      <c r="F51" s="97"/>
      <c r="G51" s="97"/>
      <c r="H51" s="385"/>
      <c r="I51" s="282"/>
      <c r="J51" s="245" t="e">
        <f>IF(AND(Q51="",#REF!&gt;0,#REF!&lt;5),K51,)</f>
        <v>#REF!</v>
      </c>
      <c r="K51" s="243" t="str">
        <f>IF(D51="","ZZZ9",IF(AND(#REF!&gt;0,#REF!&lt;5),D51&amp;#REF!,D51&amp;"9"))</f>
        <v>ZZZ9</v>
      </c>
      <c r="L51" s="247">
        <f t="shared" si="0"/>
        <v>999</v>
      </c>
      <c r="M51" s="281">
        <f t="shared" si="1"/>
        <v>999</v>
      </c>
      <c r="N51" s="275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48">
        <v>46</v>
      </c>
      <c r="B52" s="95"/>
      <c r="C52" s="95"/>
      <c r="D52" s="96"/>
      <c r="E52" s="261"/>
      <c r="F52" s="97"/>
      <c r="G52" s="97"/>
      <c r="H52" s="385"/>
      <c r="I52" s="282"/>
      <c r="J52" s="245" t="e">
        <f>IF(AND(Q52="",#REF!&gt;0,#REF!&lt;5),K52,)</f>
        <v>#REF!</v>
      </c>
      <c r="K52" s="243" t="str">
        <f>IF(D52="","ZZZ9",IF(AND(#REF!&gt;0,#REF!&lt;5),D52&amp;#REF!,D52&amp;"9"))</f>
        <v>ZZZ9</v>
      </c>
      <c r="L52" s="247">
        <f t="shared" si="0"/>
        <v>999</v>
      </c>
      <c r="M52" s="281">
        <f t="shared" si="1"/>
        <v>999</v>
      </c>
      <c r="N52" s="275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48">
        <v>47</v>
      </c>
      <c r="B53" s="95"/>
      <c r="C53" s="95"/>
      <c r="D53" s="96"/>
      <c r="E53" s="261"/>
      <c r="F53" s="97"/>
      <c r="G53" s="97"/>
      <c r="H53" s="385"/>
      <c r="I53" s="282"/>
      <c r="J53" s="245" t="e">
        <f>IF(AND(Q53="",#REF!&gt;0,#REF!&lt;5),K53,)</f>
        <v>#REF!</v>
      </c>
      <c r="K53" s="243" t="str">
        <f>IF(D53="","ZZZ9",IF(AND(#REF!&gt;0,#REF!&lt;5),D53&amp;#REF!,D53&amp;"9"))</f>
        <v>ZZZ9</v>
      </c>
      <c r="L53" s="247">
        <f t="shared" si="0"/>
        <v>999</v>
      </c>
      <c r="M53" s="281">
        <f t="shared" si="1"/>
        <v>999</v>
      </c>
      <c r="N53" s="275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48">
        <v>48</v>
      </c>
      <c r="B54" s="95"/>
      <c r="C54" s="95"/>
      <c r="D54" s="96"/>
      <c r="E54" s="261"/>
      <c r="F54" s="97"/>
      <c r="G54" s="97"/>
      <c r="H54" s="385"/>
      <c r="I54" s="282"/>
      <c r="J54" s="245" t="e">
        <f>IF(AND(Q54="",#REF!&gt;0,#REF!&lt;5),K54,)</f>
        <v>#REF!</v>
      </c>
      <c r="K54" s="243" t="str">
        <f>IF(D54="","ZZZ9",IF(AND(#REF!&gt;0,#REF!&lt;5),D54&amp;#REF!,D54&amp;"9"))</f>
        <v>ZZZ9</v>
      </c>
      <c r="L54" s="247">
        <f t="shared" si="0"/>
        <v>999</v>
      </c>
      <c r="M54" s="281">
        <f t="shared" si="1"/>
        <v>999</v>
      </c>
      <c r="N54" s="275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48">
        <v>49</v>
      </c>
      <c r="B55" s="95"/>
      <c r="C55" s="95"/>
      <c r="D55" s="96"/>
      <c r="E55" s="261"/>
      <c r="F55" s="97"/>
      <c r="G55" s="97"/>
      <c r="H55" s="385"/>
      <c r="I55" s="282"/>
      <c r="J55" s="245" t="e">
        <f>IF(AND(Q55="",#REF!&gt;0,#REF!&lt;5),K55,)</f>
        <v>#REF!</v>
      </c>
      <c r="K55" s="243" t="str">
        <f>IF(D55="","ZZZ9",IF(AND(#REF!&gt;0,#REF!&lt;5),D55&amp;#REF!,D55&amp;"9"))</f>
        <v>ZZZ9</v>
      </c>
      <c r="L55" s="247">
        <f t="shared" si="0"/>
        <v>999</v>
      </c>
      <c r="M55" s="281">
        <f t="shared" si="1"/>
        <v>999</v>
      </c>
      <c r="N55" s="275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48">
        <v>50</v>
      </c>
      <c r="B56" s="95"/>
      <c r="C56" s="95"/>
      <c r="D56" s="96"/>
      <c r="E56" s="261"/>
      <c r="F56" s="97"/>
      <c r="G56" s="97"/>
      <c r="H56" s="385"/>
      <c r="I56" s="282"/>
      <c r="J56" s="245" t="e">
        <f>IF(AND(Q56="",#REF!&gt;0,#REF!&lt;5),K56,)</f>
        <v>#REF!</v>
      </c>
      <c r="K56" s="243" t="str">
        <f>IF(D56="","ZZZ9",IF(AND(#REF!&gt;0,#REF!&lt;5),D56&amp;#REF!,D56&amp;"9"))</f>
        <v>ZZZ9</v>
      </c>
      <c r="L56" s="247">
        <f t="shared" si="0"/>
        <v>999</v>
      </c>
      <c r="M56" s="281">
        <f t="shared" si="1"/>
        <v>999</v>
      </c>
      <c r="N56" s="275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48">
        <v>51</v>
      </c>
      <c r="B57" s="95"/>
      <c r="C57" s="95"/>
      <c r="D57" s="96"/>
      <c r="E57" s="261"/>
      <c r="F57" s="97"/>
      <c r="G57" s="97"/>
      <c r="H57" s="385"/>
      <c r="I57" s="282"/>
      <c r="J57" s="245" t="e">
        <f>IF(AND(Q57="",#REF!&gt;0,#REF!&lt;5),K57,)</f>
        <v>#REF!</v>
      </c>
      <c r="K57" s="243" t="str">
        <f>IF(D57="","ZZZ9",IF(AND(#REF!&gt;0,#REF!&lt;5),D57&amp;#REF!,D57&amp;"9"))</f>
        <v>ZZZ9</v>
      </c>
      <c r="L57" s="247">
        <f t="shared" si="0"/>
        <v>999</v>
      </c>
      <c r="M57" s="281">
        <f t="shared" si="1"/>
        <v>999</v>
      </c>
      <c r="N57" s="275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48">
        <v>52</v>
      </c>
      <c r="B58" s="95"/>
      <c r="C58" s="95"/>
      <c r="D58" s="96"/>
      <c r="E58" s="261"/>
      <c r="F58" s="97"/>
      <c r="G58" s="97"/>
      <c r="H58" s="385"/>
      <c r="I58" s="282"/>
      <c r="J58" s="245" t="e">
        <f>IF(AND(Q58="",#REF!&gt;0,#REF!&lt;5),K58,)</f>
        <v>#REF!</v>
      </c>
      <c r="K58" s="243" t="str">
        <f>IF(D58="","ZZZ9",IF(AND(#REF!&gt;0,#REF!&lt;5),D58&amp;#REF!,D58&amp;"9"))</f>
        <v>ZZZ9</v>
      </c>
      <c r="L58" s="247">
        <f t="shared" si="0"/>
        <v>999</v>
      </c>
      <c r="M58" s="281">
        <f t="shared" si="1"/>
        <v>999</v>
      </c>
      <c r="N58" s="275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48">
        <v>53</v>
      </c>
      <c r="B59" s="95"/>
      <c r="C59" s="95"/>
      <c r="D59" s="96"/>
      <c r="E59" s="261"/>
      <c r="F59" s="97"/>
      <c r="G59" s="97"/>
      <c r="H59" s="385"/>
      <c r="I59" s="282"/>
      <c r="J59" s="245" t="e">
        <f>IF(AND(Q59="",#REF!&gt;0,#REF!&lt;5),K59,)</f>
        <v>#REF!</v>
      </c>
      <c r="K59" s="243" t="str">
        <f>IF(D59="","ZZZ9",IF(AND(#REF!&gt;0,#REF!&lt;5),D59&amp;#REF!,D59&amp;"9"))</f>
        <v>ZZZ9</v>
      </c>
      <c r="L59" s="247">
        <f t="shared" si="0"/>
        <v>999</v>
      </c>
      <c r="M59" s="281">
        <f t="shared" si="1"/>
        <v>999</v>
      </c>
      <c r="N59" s="275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48">
        <v>54</v>
      </c>
      <c r="B60" s="95"/>
      <c r="C60" s="95"/>
      <c r="D60" s="96"/>
      <c r="E60" s="261"/>
      <c r="F60" s="97"/>
      <c r="G60" s="97"/>
      <c r="H60" s="385"/>
      <c r="I60" s="282"/>
      <c r="J60" s="245" t="e">
        <f>IF(AND(Q60="",#REF!&gt;0,#REF!&lt;5),K60,)</f>
        <v>#REF!</v>
      </c>
      <c r="K60" s="243" t="str">
        <f>IF(D60="","ZZZ9",IF(AND(#REF!&gt;0,#REF!&lt;5),D60&amp;#REF!,D60&amp;"9"))</f>
        <v>ZZZ9</v>
      </c>
      <c r="L60" s="247">
        <f t="shared" si="0"/>
        <v>999</v>
      </c>
      <c r="M60" s="281">
        <f t="shared" si="1"/>
        <v>999</v>
      </c>
      <c r="N60" s="275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48">
        <v>55</v>
      </c>
      <c r="B61" s="95"/>
      <c r="C61" s="95"/>
      <c r="D61" s="96"/>
      <c r="E61" s="261"/>
      <c r="F61" s="97"/>
      <c r="G61" s="97"/>
      <c r="H61" s="385"/>
      <c r="I61" s="282"/>
      <c r="J61" s="245" t="e">
        <f>IF(AND(Q61="",#REF!&gt;0,#REF!&lt;5),K61,)</f>
        <v>#REF!</v>
      </c>
      <c r="K61" s="243" t="str">
        <f>IF(D61="","ZZZ9",IF(AND(#REF!&gt;0,#REF!&lt;5),D61&amp;#REF!,D61&amp;"9"))</f>
        <v>ZZZ9</v>
      </c>
      <c r="L61" s="247">
        <f t="shared" si="0"/>
        <v>999</v>
      </c>
      <c r="M61" s="281">
        <f t="shared" si="1"/>
        <v>999</v>
      </c>
      <c r="N61" s="275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48">
        <v>56</v>
      </c>
      <c r="B62" s="95"/>
      <c r="C62" s="95"/>
      <c r="D62" s="96"/>
      <c r="E62" s="261"/>
      <c r="F62" s="97"/>
      <c r="G62" s="97"/>
      <c r="H62" s="385"/>
      <c r="I62" s="282"/>
      <c r="J62" s="245" t="e">
        <f>IF(AND(Q62="",#REF!&gt;0,#REF!&lt;5),K62,)</f>
        <v>#REF!</v>
      </c>
      <c r="K62" s="243" t="str">
        <f>IF(D62="","ZZZ9",IF(AND(#REF!&gt;0,#REF!&lt;5),D62&amp;#REF!,D62&amp;"9"))</f>
        <v>ZZZ9</v>
      </c>
      <c r="L62" s="247">
        <f t="shared" si="0"/>
        <v>999</v>
      </c>
      <c r="M62" s="281">
        <f t="shared" si="1"/>
        <v>999</v>
      </c>
      <c r="N62" s="275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48">
        <v>57</v>
      </c>
      <c r="B63" s="95"/>
      <c r="C63" s="95"/>
      <c r="D63" s="96"/>
      <c r="E63" s="261"/>
      <c r="F63" s="97"/>
      <c r="G63" s="97"/>
      <c r="H63" s="385"/>
      <c r="I63" s="282"/>
      <c r="J63" s="245" t="e">
        <f>IF(AND(Q63="",#REF!&gt;0,#REF!&lt;5),K63,)</f>
        <v>#REF!</v>
      </c>
      <c r="K63" s="243" t="str">
        <f>IF(D63="","ZZZ9",IF(AND(#REF!&gt;0,#REF!&lt;5),D63&amp;#REF!,D63&amp;"9"))</f>
        <v>ZZZ9</v>
      </c>
      <c r="L63" s="247">
        <f t="shared" si="0"/>
        <v>999</v>
      </c>
      <c r="M63" s="281">
        <f t="shared" si="1"/>
        <v>999</v>
      </c>
      <c r="N63" s="275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48">
        <v>58</v>
      </c>
      <c r="B64" s="95"/>
      <c r="C64" s="95"/>
      <c r="D64" s="96"/>
      <c r="E64" s="261"/>
      <c r="F64" s="97"/>
      <c r="G64" s="97"/>
      <c r="H64" s="385"/>
      <c r="I64" s="282"/>
      <c r="J64" s="245" t="e">
        <f>IF(AND(Q64="",#REF!&gt;0,#REF!&lt;5),K64,)</f>
        <v>#REF!</v>
      </c>
      <c r="K64" s="243" t="str">
        <f>IF(D64="","ZZZ9",IF(AND(#REF!&gt;0,#REF!&lt;5),D64&amp;#REF!,D64&amp;"9"))</f>
        <v>ZZZ9</v>
      </c>
      <c r="L64" s="247">
        <f t="shared" si="0"/>
        <v>999</v>
      </c>
      <c r="M64" s="281">
        <f t="shared" si="1"/>
        <v>999</v>
      </c>
      <c r="N64" s="275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48">
        <v>59</v>
      </c>
      <c r="B65" s="95"/>
      <c r="C65" s="95"/>
      <c r="D65" s="96"/>
      <c r="E65" s="261"/>
      <c r="F65" s="97"/>
      <c r="G65" s="97"/>
      <c r="H65" s="385"/>
      <c r="I65" s="282"/>
      <c r="J65" s="245" t="e">
        <f>IF(AND(Q65="",#REF!&gt;0,#REF!&lt;5),K65,)</f>
        <v>#REF!</v>
      </c>
      <c r="K65" s="243" t="str">
        <f>IF(D65="","ZZZ9",IF(AND(#REF!&gt;0,#REF!&lt;5),D65&amp;#REF!,D65&amp;"9"))</f>
        <v>ZZZ9</v>
      </c>
      <c r="L65" s="247">
        <f t="shared" si="0"/>
        <v>999</v>
      </c>
      <c r="M65" s="281">
        <f t="shared" si="1"/>
        <v>999</v>
      </c>
      <c r="N65" s="275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48">
        <v>60</v>
      </c>
      <c r="B66" s="95"/>
      <c r="C66" s="95"/>
      <c r="D66" s="96"/>
      <c r="E66" s="261"/>
      <c r="F66" s="97"/>
      <c r="G66" s="97"/>
      <c r="H66" s="385"/>
      <c r="I66" s="282"/>
      <c r="J66" s="245" t="e">
        <f>IF(AND(Q66="",#REF!&gt;0,#REF!&lt;5),K66,)</f>
        <v>#REF!</v>
      </c>
      <c r="K66" s="243" t="str">
        <f>IF(D66="","ZZZ9",IF(AND(#REF!&gt;0,#REF!&lt;5),D66&amp;#REF!,D66&amp;"9"))</f>
        <v>ZZZ9</v>
      </c>
      <c r="L66" s="247">
        <f t="shared" si="0"/>
        <v>999</v>
      </c>
      <c r="M66" s="281">
        <f t="shared" si="1"/>
        <v>999</v>
      </c>
      <c r="N66" s="275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48">
        <v>61</v>
      </c>
      <c r="B67" s="95"/>
      <c r="C67" s="95"/>
      <c r="D67" s="96"/>
      <c r="E67" s="261"/>
      <c r="F67" s="97"/>
      <c r="G67" s="97"/>
      <c r="H67" s="385"/>
      <c r="I67" s="282"/>
      <c r="J67" s="245" t="e">
        <f>IF(AND(Q67="",#REF!&gt;0,#REF!&lt;5),K67,)</f>
        <v>#REF!</v>
      </c>
      <c r="K67" s="243" t="str">
        <f>IF(D67="","ZZZ9",IF(AND(#REF!&gt;0,#REF!&lt;5),D67&amp;#REF!,D67&amp;"9"))</f>
        <v>ZZZ9</v>
      </c>
      <c r="L67" s="247">
        <f t="shared" si="0"/>
        <v>999</v>
      </c>
      <c r="M67" s="281">
        <f t="shared" si="1"/>
        <v>999</v>
      </c>
      <c r="N67" s="275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48">
        <v>62</v>
      </c>
      <c r="B68" s="95"/>
      <c r="C68" s="95"/>
      <c r="D68" s="96"/>
      <c r="E68" s="261"/>
      <c r="F68" s="97"/>
      <c r="G68" s="97"/>
      <c r="H68" s="385"/>
      <c r="I68" s="282"/>
      <c r="J68" s="245" t="e">
        <f>IF(AND(Q68="",#REF!&gt;0,#REF!&lt;5),K68,)</f>
        <v>#REF!</v>
      </c>
      <c r="K68" s="243" t="str">
        <f>IF(D68="","ZZZ9",IF(AND(#REF!&gt;0,#REF!&lt;5),D68&amp;#REF!,D68&amp;"9"))</f>
        <v>ZZZ9</v>
      </c>
      <c r="L68" s="247">
        <f t="shared" si="0"/>
        <v>999</v>
      </c>
      <c r="M68" s="281">
        <f t="shared" si="1"/>
        <v>999</v>
      </c>
      <c r="N68" s="275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48">
        <v>63</v>
      </c>
      <c r="B69" s="95"/>
      <c r="C69" s="95"/>
      <c r="D69" s="96"/>
      <c r="E69" s="261"/>
      <c r="F69" s="97"/>
      <c r="G69" s="97"/>
      <c r="H69" s="385"/>
      <c r="I69" s="282"/>
      <c r="J69" s="245" t="e">
        <f>IF(AND(Q69="",#REF!&gt;0,#REF!&lt;5),K69,)</f>
        <v>#REF!</v>
      </c>
      <c r="K69" s="243" t="str">
        <f>IF(D69="","ZZZ9",IF(AND(#REF!&gt;0,#REF!&lt;5),D69&amp;#REF!,D69&amp;"9"))</f>
        <v>ZZZ9</v>
      </c>
      <c r="L69" s="247">
        <f t="shared" si="0"/>
        <v>999</v>
      </c>
      <c r="M69" s="281">
        <f t="shared" si="1"/>
        <v>999</v>
      </c>
      <c r="N69" s="275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48">
        <v>64</v>
      </c>
      <c r="B70" s="95"/>
      <c r="C70" s="95"/>
      <c r="D70" s="96"/>
      <c r="E70" s="261"/>
      <c r="F70" s="97"/>
      <c r="G70" s="97"/>
      <c r="H70" s="385"/>
      <c r="I70" s="282"/>
      <c r="J70" s="245" t="e">
        <f>IF(AND(Q70="",#REF!&gt;0,#REF!&lt;5),K70,)</f>
        <v>#REF!</v>
      </c>
      <c r="K70" s="243" t="str">
        <f>IF(D70="","ZZZ9",IF(AND(#REF!&gt;0,#REF!&lt;5),D70&amp;#REF!,D70&amp;"9"))</f>
        <v>ZZZ9</v>
      </c>
      <c r="L70" s="247">
        <f t="shared" si="0"/>
        <v>999</v>
      </c>
      <c r="M70" s="281">
        <f t="shared" si="1"/>
        <v>999</v>
      </c>
      <c r="N70" s="275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48">
        <v>65</v>
      </c>
      <c r="B71" s="95"/>
      <c r="C71" s="95"/>
      <c r="D71" s="96"/>
      <c r="E71" s="261"/>
      <c r="F71" s="97"/>
      <c r="G71" s="97"/>
      <c r="H71" s="385"/>
      <c r="I71" s="282"/>
      <c r="J71" s="245" t="e">
        <f>IF(AND(Q71="",#REF!&gt;0,#REF!&lt;5),K71,)</f>
        <v>#REF!</v>
      </c>
      <c r="K71" s="243" t="str">
        <f>IF(D71="","ZZZ9",IF(AND(#REF!&gt;0,#REF!&lt;5),D71&amp;#REF!,D71&amp;"9"))</f>
        <v>ZZZ9</v>
      </c>
      <c r="L71" s="247">
        <f t="shared" si="0"/>
        <v>999</v>
      </c>
      <c r="M71" s="281">
        <f t="shared" si="1"/>
        <v>999</v>
      </c>
      <c r="N71" s="275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48">
        <v>66</v>
      </c>
      <c r="B72" s="95"/>
      <c r="C72" s="95"/>
      <c r="D72" s="96"/>
      <c r="E72" s="261"/>
      <c r="F72" s="97"/>
      <c r="G72" s="97"/>
      <c r="H72" s="385"/>
      <c r="I72" s="282"/>
      <c r="J72" s="245" t="e">
        <f>IF(AND(Q72="",#REF!&gt;0,#REF!&lt;5),K72,)</f>
        <v>#REF!</v>
      </c>
      <c r="K72" s="243" t="str">
        <f>IF(D72="","ZZZ9",IF(AND(#REF!&gt;0,#REF!&lt;5),D72&amp;#REF!,D72&amp;"9"))</f>
        <v>ZZZ9</v>
      </c>
      <c r="L72" s="247">
        <f t="shared" si="0"/>
        <v>999</v>
      </c>
      <c r="M72" s="281">
        <f t="shared" si="1"/>
        <v>999</v>
      </c>
      <c r="N72" s="275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48">
        <v>67</v>
      </c>
      <c r="B73" s="95"/>
      <c r="C73" s="95"/>
      <c r="D73" s="96"/>
      <c r="E73" s="261"/>
      <c r="F73" s="97"/>
      <c r="G73" s="97"/>
      <c r="H73" s="385"/>
      <c r="I73" s="282"/>
      <c r="J73" s="245" t="e">
        <f>IF(AND(Q73="",#REF!&gt;0,#REF!&lt;5),K73,)</f>
        <v>#REF!</v>
      </c>
      <c r="K73" s="243" t="str">
        <f>IF(D73="","ZZZ9",IF(AND(#REF!&gt;0,#REF!&lt;5),D73&amp;#REF!,D73&amp;"9"))</f>
        <v>ZZZ9</v>
      </c>
      <c r="L73" s="247">
        <f t="shared" si="0"/>
        <v>999</v>
      </c>
      <c r="M73" s="281">
        <f t="shared" si="1"/>
        <v>999</v>
      </c>
      <c r="N73" s="275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48">
        <v>68</v>
      </c>
      <c r="B74" s="95"/>
      <c r="C74" s="95"/>
      <c r="D74" s="96"/>
      <c r="E74" s="261"/>
      <c r="F74" s="97"/>
      <c r="G74" s="97"/>
      <c r="H74" s="385"/>
      <c r="I74" s="282"/>
      <c r="J74" s="245" t="e">
        <f>IF(AND(Q74="",#REF!&gt;0,#REF!&lt;5),K74,)</f>
        <v>#REF!</v>
      </c>
      <c r="K74" s="243" t="str">
        <f>IF(D74="","ZZZ9",IF(AND(#REF!&gt;0,#REF!&lt;5),D74&amp;#REF!,D74&amp;"9"))</f>
        <v>ZZZ9</v>
      </c>
      <c r="L74" s="247">
        <f t="shared" si="0"/>
        <v>999</v>
      </c>
      <c r="M74" s="281">
        <f t="shared" si="1"/>
        <v>999</v>
      </c>
      <c r="N74" s="275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48">
        <v>69</v>
      </c>
      <c r="B75" s="95"/>
      <c r="C75" s="95"/>
      <c r="D75" s="96"/>
      <c r="E75" s="261"/>
      <c r="F75" s="97"/>
      <c r="G75" s="97"/>
      <c r="H75" s="385"/>
      <c r="I75" s="282"/>
      <c r="J75" s="245" t="e">
        <f>IF(AND(Q75="",#REF!&gt;0,#REF!&lt;5),K75,)</f>
        <v>#REF!</v>
      </c>
      <c r="K75" s="243" t="str">
        <f>IF(D75="","ZZZ9",IF(AND(#REF!&gt;0,#REF!&lt;5),D75&amp;#REF!,D75&amp;"9"))</f>
        <v>ZZZ9</v>
      </c>
      <c r="L75" s="247">
        <f t="shared" si="0"/>
        <v>999</v>
      </c>
      <c r="M75" s="281">
        <f t="shared" si="1"/>
        <v>999</v>
      </c>
      <c r="N75" s="275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48">
        <v>70</v>
      </c>
      <c r="B76" s="95"/>
      <c r="C76" s="95"/>
      <c r="D76" s="96"/>
      <c r="E76" s="261"/>
      <c r="F76" s="97"/>
      <c r="G76" s="97"/>
      <c r="H76" s="385"/>
      <c r="I76" s="282"/>
      <c r="J76" s="245" t="e">
        <f>IF(AND(Q76="",#REF!&gt;0,#REF!&lt;5),K76,)</f>
        <v>#REF!</v>
      </c>
      <c r="K76" s="243" t="str">
        <f>IF(D76="","ZZZ9",IF(AND(#REF!&gt;0,#REF!&lt;5),D76&amp;#REF!,D76&amp;"9"))</f>
        <v>ZZZ9</v>
      </c>
      <c r="L76" s="247">
        <f t="shared" si="0"/>
        <v>999</v>
      </c>
      <c r="M76" s="281">
        <f t="shared" si="1"/>
        <v>999</v>
      </c>
      <c r="N76" s="275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48">
        <v>71</v>
      </c>
      <c r="B77" s="95"/>
      <c r="C77" s="95"/>
      <c r="D77" s="96"/>
      <c r="E77" s="261"/>
      <c r="F77" s="97"/>
      <c r="G77" s="97"/>
      <c r="H77" s="385"/>
      <c r="I77" s="282"/>
      <c r="J77" s="245" t="e">
        <f>IF(AND(Q77="",#REF!&gt;0,#REF!&lt;5),K77,)</f>
        <v>#REF!</v>
      </c>
      <c r="K77" s="243" t="str">
        <f>IF(D77="","ZZZ9",IF(AND(#REF!&gt;0,#REF!&lt;5),D77&amp;#REF!,D77&amp;"9"))</f>
        <v>ZZZ9</v>
      </c>
      <c r="L77" s="247">
        <f t="shared" si="0"/>
        <v>999</v>
      </c>
      <c r="M77" s="281">
        <f t="shared" si="1"/>
        <v>999</v>
      </c>
      <c r="N77" s="275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48">
        <v>72</v>
      </c>
      <c r="B78" s="95"/>
      <c r="C78" s="95"/>
      <c r="D78" s="96"/>
      <c r="E78" s="261"/>
      <c r="F78" s="97"/>
      <c r="G78" s="97"/>
      <c r="H78" s="385"/>
      <c r="I78" s="282"/>
      <c r="J78" s="245" t="e">
        <f>IF(AND(Q78="",#REF!&gt;0,#REF!&lt;5),K78,)</f>
        <v>#REF!</v>
      </c>
      <c r="K78" s="243" t="str">
        <f>IF(D78="","ZZZ9",IF(AND(#REF!&gt;0,#REF!&lt;5),D78&amp;#REF!,D78&amp;"9"))</f>
        <v>ZZZ9</v>
      </c>
      <c r="L78" s="247">
        <f t="shared" si="0"/>
        <v>999</v>
      </c>
      <c r="M78" s="281">
        <f t="shared" si="1"/>
        <v>999</v>
      </c>
      <c r="N78" s="275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48">
        <v>73</v>
      </c>
      <c r="B79" s="95"/>
      <c r="C79" s="95"/>
      <c r="D79" s="96"/>
      <c r="E79" s="261"/>
      <c r="F79" s="97"/>
      <c r="G79" s="97"/>
      <c r="H79" s="385"/>
      <c r="I79" s="282"/>
      <c r="J79" s="245" t="e">
        <f>IF(AND(Q79="",#REF!&gt;0,#REF!&lt;5),K79,)</f>
        <v>#REF!</v>
      </c>
      <c r="K79" s="243" t="str">
        <f>IF(D79="","ZZZ9",IF(AND(#REF!&gt;0,#REF!&lt;5),D79&amp;#REF!,D79&amp;"9"))</f>
        <v>ZZZ9</v>
      </c>
      <c r="L79" s="247">
        <f t="shared" si="0"/>
        <v>999</v>
      </c>
      <c r="M79" s="281">
        <f t="shared" si="1"/>
        <v>999</v>
      </c>
      <c r="N79" s="275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48">
        <v>74</v>
      </c>
      <c r="B80" s="95"/>
      <c r="C80" s="95"/>
      <c r="D80" s="96"/>
      <c r="E80" s="261"/>
      <c r="F80" s="97"/>
      <c r="G80" s="97"/>
      <c r="H80" s="385"/>
      <c r="I80" s="282"/>
      <c r="J80" s="245" t="e">
        <f>IF(AND(Q80="",#REF!&gt;0,#REF!&lt;5),K80,)</f>
        <v>#REF!</v>
      </c>
      <c r="K80" s="243" t="str">
        <f>IF(D80="","ZZZ9",IF(AND(#REF!&gt;0,#REF!&lt;5),D80&amp;#REF!,D80&amp;"9"))</f>
        <v>ZZZ9</v>
      </c>
      <c r="L80" s="247">
        <f t="shared" si="0"/>
        <v>999</v>
      </c>
      <c r="M80" s="281">
        <f t="shared" si="1"/>
        <v>999</v>
      </c>
      <c r="N80" s="275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48">
        <v>75</v>
      </c>
      <c r="B81" s="95"/>
      <c r="C81" s="95"/>
      <c r="D81" s="96"/>
      <c r="E81" s="261"/>
      <c r="F81" s="97"/>
      <c r="G81" s="97"/>
      <c r="H81" s="385"/>
      <c r="I81" s="282"/>
      <c r="J81" s="245" t="e">
        <f>IF(AND(Q81="",#REF!&gt;0,#REF!&lt;5),K81,)</f>
        <v>#REF!</v>
      </c>
      <c r="K81" s="243" t="str">
        <f>IF(D81="","ZZZ9",IF(AND(#REF!&gt;0,#REF!&lt;5),D81&amp;#REF!,D81&amp;"9"))</f>
        <v>ZZZ9</v>
      </c>
      <c r="L81" s="247">
        <f t="shared" si="0"/>
        <v>999</v>
      </c>
      <c r="M81" s="281">
        <f t="shared" si="1"/>
        <v>999</v>
      </c>
      <c r="N81" s="275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48">
        <v>76</v>
      </c>
      <c r="B82" s="95"/>
      <c r="C82" s="95"/>
      <c r="D82" s="96"/>
      <c r="E82" s="261"/>
      <c r="F82" s="97"/>
      <c r="G82" s="97"/>
      <c r="H82" s="385"/>
      <c r="I82" s="282"/>
      <c r="J82" s="245" t="e">
        <f>IF(AND(Q82="",#REF!&gt;0,#REF!&lt;5),K82,)</f>
        <v>#REF!</v>
      </c>
      <c r="K82" s="243" t="str">
        <f>IF(D82="","ZZZ9",IF(AND(#REF!&gt;0,#REF!&lt;5),D82&amp;#REF!,D82&amp;"9"))</f>
        <v>ZZZ9</v>
      </c>
      <c r="L82" s="247">
        <f t="shared" si="0"/>
        <v>999</v>
      </c>
      <c r="M82" s="281">
        <f t="shared" si="1"/>
        <v>999</v>
      </c>
      <c r="N82" s="275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48">
        <v>77</v>
      </c>
      <c r="B83" s="95"/>
      <c r="C83" s="95"/>
      <c r="D83" s="96"/>
      <c r="E83" s="261"/>
      <c r="F83" s="97"/>
      <c r="G83" s="97"/>
      <c r="H83" s="385"/>
      <c r="I83" s="282"/>
      <c r="J83" s="245" t="e">
        <f>IF(AND(Q83="",#REF!&gt;0,#REF!&lt;5),K83,)</f>
        <v>#REF!</v>
      </c>
      <c r="K83" s="243" t="str">
        <f>IF(D83="","ZZZ9",IF(AND(#REF!&gt;0,#REF!&lt;5),D83&amp;#REF!,D83&amp;"9"))</f>
        <v>ZZZ9</v>
      </c>
      <c r="L83" s="247">
        <f t="shared" si="0"/>
        <v>999</v>
      </c>
      <c r="M83" s="281">
        <f t="shared" si="1"/>
        <v>999</v>
      </c>
      <c r="N83" s="275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48">
        <v>78</v>
      </c>
      <c r="B84" s="95"/>
      <c r="C84" s="95"/>
      <c r="D84" s="96"/>
      <c r="E84" s="261"/>
      <c r="F84" s="97"/>
      <c r="G84" s="97"/>
      <c r="H84" s="385"/>
      <c r="I84" s="282"/>
      <c r="J84" s="245" t="e">
        <f>IF(AND(Q84="",#REF!&gt;0,#REF!&lt;5),K84,)</f>
        <v>#REF!</v>
      </c>
      <c r="K84" s="243" t="str">
        <f>IF(D84="","ZZZ9",IF(AND(#REF!&gt;0,#REF!&lt;5),D84&amp;#REF!,D84&amp;"9"))</f>
        <v>ZZZ9</v>
      </c>
      <c r="L84" s="247">
        <f t="shared" si="0"/>
        <v>999</v>
      </c>
      <c r="M84" s="281">
        <f t="shared" si="1"/>
        <v>999</v>
      </c>
      <c r="N84" s="275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48">
        <v>79</v>
      </c>
      <c r="B85" s="95"/>
      <c r="C85" s="95"/>
      <c r="D85" s="96"/>
      <c r="E85" s="261"/>
      <c r="F85" s="97"/>
      <c r="G85" s="97"/>
      <c r="H85" s="385"/>
      <c r="I85" s="282"/>
      <c r="J85" s="245" t="e">
        <f>IF(AND(Q85="",#REF!&gt;0,#REF!&lt;5),K85,)</f>
        <v>#REF!</v>
      </c>
      <c r="K85" s="243" t="str">
        <f>IF(D85="","ZZZ9",IF(AND(#REF!&gt;0,#REF!&lt;5),D85&amp;#REF!,D85&amp;"9"))</f>
        <v>ZZZ9</v>
      </c>
      <c r="L85" s="247">
        <f t="shared" si="0"/>
        <v>999</v>
      </c>
      <c r="M85" s="281">
        <f t="shared" si="1"/>
        <v>999</v>
      </c>
      <c r="N85" s="275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48">
        <v>80</v>
      </c>
      <c r="B86" s="95"/>
      <c r="C86" s="95"/>
      <c r="D86" s="96"/>
      <c r="E86" s="261"/>
      <c r="F86" s="97"/>
      <c r="G86" s="97"/>
      <c r="H86" s="385"/>
      <c r="I86" s="282"/>
      <c r="J86" s="245" t="e">
        <f>IF(AND(Q86="",#REF!&gt;0,#REF!&lt;5),K86,)</f>
        <v>#REF!</v>
      </c>
      <c r="K86" s="243" t="str">
        <f>IF(D86="","ZZZ9",IF(AND(#REF!&gt;0,#REF!&lt;5),D86&amp;#REF!,D86&amp;"9"))</f>
        <v>ZZZ9</v>
      </c>
      <c r="L86" s="247">
        <f t="shared" si="0"/>
        <v>999</v>
      </c>
      <c r="M86" s="281">
        <f t="shared" si="1"/>
        <v>999</v>
      </c>
      <c r="N86" s="275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48">
        <v>81</v>
      </c>
      <c r="B87" s="95"/>
      <c r="C87" s="95"/>
      <c r="D87" s="96"/>
      <c r="E87" s="261"/>
      <c r="F87" s="97"/>
      <c r="G87" s="97"/>
      <c r="H87" s="385"/>
      <c r="I87" s="282"/>
      <c r="J87" s="245" t="e">
        <f>IF(AND(Q87="",#REF!&gt;0,#REF!&lt;5),K87,)</f>
        <v>#REF!</v>
      </c>
      <c r="K87" s="243" t="str">
        <f>IF(D87="","ZZZ9",IF(AND(#REF!&gt;0,#REF!&lt;5),D87&amp;#REF!,D87&amp;"9"))</f>
        <v>ZZZ9</v>
      </c>
      <c r="L87" s="247">
        <f t="shared" si="0"/>
        <v>999</v>
      </c>
      <c r="M87" s="281">
        <f t="shared" si="1"/>
        <v>999</v>
      </c>
      <c r="N87" s="275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48">
        <v>82</v>
      </c>
      <c r="B88" s="95"/>
      <c r="C88" s="95"/>
      <c r="D88" s="96"/>
      <c r="E88" s="261"/>
      <c r="F88" s="97"/>
      <c r="G88" s="97"/>
      <c r="H88" s="385"/>
      <c r="I88" s="282"/>
      <c r="J88" s="245" t="e">
        <f>IF(AND(Q88="",#REF!&gt;0,#REF!&lt;5),K88,)</f>
        <v>#REF!</v>
      </c>
      <c r="K88" s="243" t="str">
        <f>IF(D88="","ZZZ9",IF(AND(#REF!&gt;0,#REF!&lt;5),D88&amp;#REF!,D88&amp;"9"))</f>
        <v>ZZZ9</v>
      </c>
      <c r="L88" s="247">
        <f t="shared" si="0"/>
        <v>999</v>
      </c>
      <c r="M88" s="281">
        <f t="shared" si="1"/>
        <v>999</v>
      </c>
      <c r="N88" s="275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48">
        <v>83</v>
      </c>
      <c r="B89" s="95"/>
      <c r="C89" s="95"/>
      <c r="D89" s="96"/>
      <c r="E89" s="261"/>
      <c r="F89" s="97"/>
      <c r="G89" s="97"/>
      <c r="H89" s="385"/>
      <c r="I89" s="282"/>
      <c r="J89" s="245" t="e">
        <f>IF(AND(Q89="",#REF!&gt;0,#REF!&lt;5),K89,)</f>
        <v>#REF!</v>
      </c>
      <c r="K89" s="243" t="str">
        <f>IF(D89="","ZZZ9",IF(AND(#REF!&gt;0,#REF!&lt;5),D89&amp;#REF!,D89&amp;"9"))</f>
        <v>ZZZ9</v>
      </c>
      <c r="L89" s="247">
        <f t="shared" si="0"/>
        <v>999</v>
      </c>
      <c r="M89" s="281">
        <f t="shared" si="1"/>
        <v>999</v>
      </c>
      <c r="N89" s="275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48">
        <v>84</v>
      </c>
      <c r="B90" s="95"/>
      <c r="C90" s="95"/>
      <c r="D90" s="96"/>
      <c r="E90" s="261"/>
      <c r="F90" s="97"/>
      <c r="G90" s="97"/>
      <c r="H90" s="385"/>
      <c r="I90" s="282"/>
      <c r="J90" s="245" t="e">
        <f>IF(AND(Q90="",#REF!&gt;0,#REF!&lt;5),K90,)</f>
        <v>#REF!</v>
      </c>
      <c r="K90" s="243" t="str">
        <f>IF(D90="","ZZZ9",IF(AND(#REF!&gt;0,#REF!&lt;5),D90&amp;#REF!,D90&amp;"9"))</f>
        <v>ZZZ9</v>
      </c>
      <c r="L90" s="247">
        <f t="shared" si="0"/>
        <v>999</v>
      </c>
      <c r="M90" s="281">
        <f t="shared" si="1"/>
        <v>999</v>
      </c>
      <c r="N90" s="275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48">
        <v>85</v>
      </c>
      <c r="B91" s="95"/>
      <c r="C91" s="95"/>
      <c r="D91" s="96"/>
      <c r="E91" s="261"/>
      <c r="F91" s="97"/>
      <c r="G91" s="97"/>
      <c r="H91" s="385"/>
      <c r="I91" s="282"/>
      <c r="J91" s="245" t="e">
        <f>IF(AND(Q91="",#REF!&gt;0,#REF!&lt;5),K91,)</f>
        <v>#REF!</v>
      </c>
      <c r="K91" s="243" t="str">
        <f>IF(D91="","ZZZ9",IF(AND(#REF!&gt;0,#REF!&lt;5),D91&amp;#REF!,D91&amp;"9"))</f>
        <v>ZZZ9</v>
      </c>
      <c r="L91" s="247">
        <f t="shared" si="0"/>
        <v>999</v>
      </c>
      <c r="M91" s="281">
        <f t="shared" si="1"/>
        <v>999</v>
      </c>
      <c r="N91" s="275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48">
        <v>86</v>
      </c>
      <c r="B92" s="95"/>
      <c r="C92" s="95"/>
      <c r="D92" s="96"/>
      <c r="E92" s="261"/>
      <c r="F92" s="97"/>
      <c r="G92" s="97"/>
      <c r="H92" s="385"/>
      <c r="I92" s="282"/>
      <c r="J92" s="245" t="e">
        <f>IF(AND(Q92="",#REF!&gt;0,#REF!&lt;5),K92,)</f>
        <v>#REF!</v>
      </c>
      <c r="K92" s="243" t="str">
        <f>IF(D92="","ZZZ9",IF(AND(#REF!&gt;0,#REF!&lt;5),D92&amp;#REF!,D92&amp;"9"))</f>
        <v>ZZZ9</v>
      </c>
      <c r="L92" s="247">
        <f t="shared" si="0"/>
        <v>999</v>
      </c>
      <c r="M92" s="281">
        <f t="shared" si="1"/>
        <v>999</v>
      </c>
      <c r="N92" s="275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48">
        <v>87</v>
      </c>
      <c r="B93" s="95"/>
      <c r="C93" s="95"/>
      <c r="D93" s="96"/>
      <c r="E93" s="261"/>
      <c r="F93" s="97"/>
      <c r="G93" s="97"/>
      <c r="H93" s="385"/>
      <c r="I93" s="282"/>
      <c r="J93" s="245" t="e">
        <f>IF(AND(Q93="",#REF!&gt;0,#REF!&lt;5),K93,)</f>
        <v>#REF!</v>
      </c>
      <c r="K93" s="243" t="str">
        <f>IF(D93="","ZZZ9",IF(AND(#REF!&gt;0,#REF!&lt;5),D93&amp;#REF!,D93&amp;"9"))</f>
        <v>ZZZ9</v>
      </c>
      <c r="L93" s="247">
        <f t="shared" si="0"/>
        <v>999</v>
      </c>
      <c r="M93" s="281">
        <f t="shared" si="1"/>
        <v>999</v>
      </c>
      <c r="N93" s="275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48">
        <v>88</v>
      </c>
      <c r="B94" s="95"/>
      <c r="C94" s="95"/>
      <c r="D94" s="96"/>
      <c r="E94" s="261"/>
      <c r="F94" s="97"/>
      <c r="G94" s="97"/>
      <c r="H94" s="385"/>
      <c r="I94" s="282"/>
      <c r="J94" s="245" t="e">
        <f>IF(AND(Q94="",#REF!&gt;0,#REF!&lt;5),K94,)</f>
        <v>#REF!</v>
      </c>
      <c r="K94" s="243" t="str">
        <f>IF(D94="","ZZZ9",IF(AND(#REF!&gt;0,#REF!&lt;5),D94&amp;#REF!,D94&amp;"9"))</f>
        <v>ZZZ9</v>
      </c>
      <c r="L94" s="247">
        <f t="shared" si="0"/>
        <v>999</v>
      </c>
      <c r="M94" s="281">
        <f t="shared" si="1"/>
        <v>999</v>
      </c>
      <c r="N94" s="275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48">
        <v>89</v>
      </c>
      <c r="B95" s="95"/>
      <c r="C95" s="95"/>
      <c r="D95" s="96"/>
      <c r="E95" s="261"/>
      <c r="F95" s="97"/>
      <c r="G95" s="97"/>
      <c r="H95" s="385"/>
      <c r="I95" s="282"/>
      <c r="J95" s="245" t="e">
        <f>IF(AND(Q95="",#REF!&gt;0,#REF!&lt;5),K95,)</f>
        <v>#REF!</v>
      </c>
      <c r="K95" s="243" t="str">
        <f>IF(D95="","ZZZ9",IF(AND(#REF!&gt;0,#REF!&lt;5),D95&amp;#REF!,D95&amp;"9"))</f>
        <v>ZZZ9</v>
      </c>
      <c r="L95" s="247">
        <f t="shared" si="0"/>
        <v>999</v>
      </c>
      <c r="M95" s="281">
        <f t="shared" si="1"/>
        <v>999</v>
      </c>
      <c r="N95" s="275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48">
        <v>90</v>
      </c>
      <c r="B96" s="95"/>
      <c r="C96" s="95"/>
      <c r="D96" s="96"/>
      <c r="E96" s="261"/>
      <c r="F96" s="97"/>
      <c r="G96" s="97"/>
      <c r="H96" s="385"/>
      <c r="I96" s="282"/>
      <c r="J96" s="245" t="e">
        <f>IF(AND(Q96="",#REF!&gt;0,#REF!&lt;5),K96,)</f>
        <v>#REF!</v>
      </c>
      <c r="K96" s="243" t="str">
        <f>IF(D96="","ZZZ9",IF(AND(#REF!&gt;0,#REF!&lt;5),D96&amp;#REF!,D96&amp;"9"))</f>
        <v>ZZZ9</v>
      </c>
      <c r="L96" s="247">
        <f t="shared" si="0"/>
        <v>999</v>
      </c>
      <c r="M96" s="281">
        <f t="shared" si="1"/>
        <v>999</v>
      </c>
      <c r="N96" s="275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48">
        <v>91</v>
      </c>
      <c r="B97" s="95"/>
      <c r="C97" s="95"/>
      <c r="D97" s="96"/>
      <c r="E97" s="261"/>
      <c r="F97" s="97"/>
      <c r="G97" s="97"/>
      <c r="H97" s="385"/>
      <c r="I97" s="282"/>
      <c r="J97" s="245" t="e">
        <f>IF(AND(Q97="",#REF!&gt;0,#REF!&lt;5),K97,)</f>
        <v>#REF!</v>
      </c>
      <c r="K97" s="243" t="str">
        <f>IF(D97="","ZZZ9",IF(AND(#REF!&gt;0,#REF!&lt;5),D97&amp;#REF!,D97&amp;"9"))</f>
        <v>ZZZ9</v>
      </c>
      <c r="L97" s="247">
        <f t="shared" si="0"/>
        <v>999</v>
      </c>
      <c r="M97" s="281">
        <f t="shared" si="1"/>
        <v>999</v>
      </c>
      <c r="N97" s="275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48">
        <v>92</v>
      </c>
      <c r="B98" s="95"/>
      <c r="C98" s="95"/>
      <c r="D98" s="96"/>
      <c r="E98" s="261"/>
      <c r="F98" s="97"/>
      <c r="G98" s="97"/>
      <c r="H98" s="385"/>
      <c r="I98" s="282"/>
      <c r="J98" s="245" t="e">
        <f>IF(AND(Q98="",#REF!&gt;0,#REF!&lt;5),K98,)</f>
        <v>#REF!</v>
      </c>
      <c r="K98" s="243" t="str">
        <f>IF(D98="","ZZZ9",IF(AND(#REF!&gt;0,#REF!&lt;5),D98&amp;#REF!,D98&amp;"9"))</f>
        <v>ZZZ9</v>
      </c>
      <c r="L98" s="247">
        <f t="shared" si="0"/>
        <v>999</v>
      </c>
      <c r="M98" s="281">
        <f t="shared" si="1"/>
        <v>999</v>
      </c>
      <c r="N98" s="275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48">
        <v>93</v>
      </c>
      <c r="B99" s="95"/>
      <c r="C99" s="95"/>
      <c r="D99" s="96"/>
      <c r="E99" s="261"/>
      <c r="F99" s="97"/>
      <c r="G99" s="97"/>
      <c r="H99" s="385"/>
      <c r="I99" s="282"/>
      <c r="J99" s="245" t="e">
        <f>IF(AND(Q99="",#REF!&gt;0,#REF!&lt;5),K99,)</f>
        <v>#REF!</v>
      </c>
      <c r="K99" s="243" t="str">
        <f>IF(D99="","ZZZ9",IF(AND(#REF!&gt;0,#REF!&lt;5),D99&amp;#REF!,D99&amp;"9"))</f>
        <v>ZZZ9</v>
      </c>
      <c r="L99" s="247">
        <f t="shared" si="0"/>
        <v>999</v>
      </c>
      <c r="M99" s="281">
        <f t="shared" si="1"/>
        <v>999</v>
      </c>
      <c r="N99" s="275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48">
        <v>94</v>
      </c>
      <c r="B100" s="95"/>
      <c r="C100" s="95"/>
      <c r="D100" s="96"/>
      <c r="E100" s="261"/>
      <c r="F100" s="97"/>
      <c r="G100" s="97"/>
      <c r="H100" s="385"/>
      <c r="I100" s="282"/>
      <c r="J100" s="245" t="e">
        <f>IF(AND(Q100="",#REF!&gt;0,#REF!&lt;5),K100,)</f>
        <v>#REF!</v>
      </c>
      <c r="K100" s="243" t="str">
        <f>IF(D100="","ZZZ9",IF(AND(#REF!&gt;0,#REF!&lt;5),D100&amp;#REF!,D100&amp;"9"))</f>
        <v>ZZZ9</v>
      </c>
      <c r="L100" s="247">
        <f t="shared" si="0"/>
        <v>999</v>
      </c>
      <c r="M100" s="281">
        <f t="shared" si="1"/>
        <v>999</v>
      </c>
      <c r="N100" s="275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48">
        <v>95</v>
      </c>
      <c r="B101" s="95"/>
      <c r="C101" s="95"/>
      <c r="D101" s="96"/>
      <c r="E101" s="261"/>
      <c r="F101" s="97"/>
      <c r="G101" s="97"/>
      <c r="H101" s="385"/>
      <c r="I101" s="282"/>
      <c r="J101" s="245" t="e">
        <f>IF(AND(Q101="",#REF!&gt;0,#REF!&lt;5),K101,)</f>
        <v>#REF!</v>
      </c>
      <c r="K101" s="243" t="str">
        <f>IF(D101="","ZZZ9",IF(AND(#REF!&gt;0,#REF!&lt;5),D101&amp;#REF!,D101&amp;"9"))</f>
        <v>ZZZ9</v>
      </c>
      <c r="L101" s="247">
        <f t="shared" si="0"/>
        <v>999</v>
      </c>
      <c r="M101" s="281">
        <f t="shared" si="1"/>
        <v>999</v>
      </c>
      <c r="N101" s="275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48">
        <v>96</v>
      </c>
      <c r="B102" s="95"/>
      <c r="C102" s="95"/>
      <c r="D102" s="96"/>
      <c r="E102" s="261"/>
      <c r="F102" s="97"/>
      <c r="G102" s="97"/>
      <c r="H102" s="385"/>
      <c r="I102" s="282"/>
      <c r="J102" s="245" t="e">
        <f>IF(AND(Q102="",#REF!&gt;0,#REF!&lt;5),K102,)</f>
        <v>#REF!</v>
      </c>
      <c r="K102" s="243" t="str">
        <f>IF(D102="","ZZZ9",IF(AND(#REF!&gt;0,#REF!&lt;5),D102&amp;#REF!,D102&amp;"9"))</f>
        <v>ZZZ9</v>
      </c>
      <c r="L102" s="247">
        <f t="shared" si="0"/>
        <v>999</v>
      </c>
      <c r="M102" s="281">
        <f t="shared" si="1"/>
        <v>999</v>
      </c>
      <c r="N102" s="275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48">
        <v>97</v>
      </c>
      <c r="B103" s="95"/>
      <c r="C103" s="95"/>
      <c r="D103" s="96"/>
      <c r="E103" s="261"/>
      <c r="F103" s="97"/>
      <c r="G103" s="97"/>
      <c r="H103" s="385"/>
      <c r="I103" s="282"/>
      <c r="J103" s="245" t="e">
        <f>IF(AND(Q103="",#REF!&gt;0,#REF!&lt;5),K103,)</f>
        <v>#REF!</v>
      </c>
      <c r="K103" s="243" t="str">
        <f>IF(D103="","ZZZ9",IF(AND(#REF!&gt;0,#REF!&lt;5),D103&amp;#REF!,D103&amp;"9"))</f>
        <v>ZZZ9</v>
      </c>
      <c r="L103" s="247">
        <f t="shared" si="0"/>
        <v>999</v>
      </c>
      <c r="M103" s="281">
        <f t="shared" si="1"/>
        <v>999</v>
      </c>
      <c r="N103" s="275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48">
        <v>98</v>
      </c>
      <c r="B104" s="95"/>
      <c r="C104" s="95"/>
      <c r="D104" s="96"/>
      <c r="E104" s="261"/>
      <c r="F104" s="97"/>
      <c r="G104" s="97"/>
      <c r="H104" s="385"/>
      <c r="I104" s="282"/>
      <c r="J104" s="245" t="e">
        <f>IF(AND(Q104="",#REF!&gt;0,#REF!&lt;5),K104,)</f>
        <v>#REF!</v>
      </c>
      <c r="K104" s="243" t="str">
        <f>IF(D104="","ZZZ9",IF(AND(#REF!&gt;0,#REF!&lt;5),D104&amp;#REF!,D104&amp;"9"))</f>
        <v>ZZZ9</v>
      </c>
      <c r="L104" s="247">
        <f t="shared" ref="L104:L156" si="3">IF(Q104="",999,Q104)</f>
        <v>999</v>
      </c>
      <c r="M104" s="281">
        <f t="shared" ref="M104:M156" si="4">IF(P104=999,999,1)</f>
        <v>999</v>
      </c>
      <c r="N104" s="275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48">
        <v>99</v>
      </c>
      <c r="B105" s="95"/>
      <c r="C105" s="95"/>
      <c r="D105" s="96"/>
      <c r="E105" s="261"/>
      <c r="F105" s="97"/>
      <c r="G105" s="97"/>
      <c r="H105" s="385"/>
      <c r="I105" s="282"/>
      <c r="J105" s="245" t="e">
        <f>IF(AND(Q105="",#REF!&gt;0,#REF!&lt;5),K105,)</f>
        <v>#REF!</v>
      </c>
      <c r="K105" s="243" t="str">
        <f>IF(D105="","ZZZ9",IF(AND(#REF!&gt;0,#REF!&lt;5),D105&amp;#REF!,D105&amp;"9"))</f>
        <v>ZZZ9</v>
      </c>
      <c r="L105" s="247">
        <f t="shared" si="3"/>
        <v>999</v>
      </c>
      <c r="M105" s="281">
        <f t="shared" si="4"/>
        <v>999</v>
      </c>
      <c r="N105" s="275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48">
        <v>100</v>
      </c>
      <c r="B106" s="95"/>
      <c r="C106" s="95"/>
      <c r="D106" s="96"/>
      <c r="E106" s="261"/>
      <c r="F106" s="97"/>
      <c r="G106" s="97"/>
      <c r="H106" s="385"/>
      <c r="I106" s="282"/>
      <c r="J106" s="245" t="e">
        <f>IF(AND(Q106="",#REF!&gt;0,#REF!&lt;5),K106,)</f>
        <v>#REF!</v>
      </c>
      <c r="K106" s="243" t="str">
        <f>IF(D106="","ZZZ9",IF(AND(#REF!&gt;0,#REF!&lt;5),D106&amp;#REF!,D106&amp;"9"))</f>
        <v>ZZZ9</v>
      </c>
      <c r="L106" s="247">
        <f t="shared" si="3"/>
        <v>999</v>
      </c>
      <c r="M106" s="281">
        <f t="shared" si="4"/>
        <v>999</v>
      </c>
      <c r="N106" s="275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48">
        <v>101</v>
      </c>
      <c r="B107" s="95"/>
      <c r="C107" s="95"/>
      <c r="D107" s="96"/>
      <c r="E107" s="261"/>
      <c r="F107" s="97"/>
      <c r="G107" s="97"/>
      <c r="H107" s="385"/>
      <c r="I107" s="282"/>
      <c r="J107" s="245" t="e">
        <f>IF(AND(Q107="",#REF!&gt;0,#REF!&lt;5),K107,)</f>
        <v>#REF!</v>
      </c>
      <c r="K107" s="243" t="str">
        <f>IF(D107="","ZZZ9",IF(AND(#REF!&gt;0,#REF!&lt;5),D107&amp;#REF!,D107&amp;"9"))</f>
        <v>ZZZ9</v>
      </c>
      <c r="L107" s="247">
        <f t="shared" si="3"/>
        <v>999</v>
      </c>
      <c r="M107" s="281">
        <f t="shared" si="4"/>
        <v>999</v>
      </c>
      <c r="N107" s="275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48">
        <v>102</v>
      </c>
      <c r="B108" s="95"/>
      <c r="C108" s="95"/>
      <c r="D108" s="96"/>
      <c r="E108" s="261"/>
      <c r="F108" s="97"/>
      <c r="G108" s="97"/>
      <c r="H108" s="385"/>
      <c r="I108" s="282"/>
      <c r="J108" s="245" t="e">
        <f>IF(AND(Q108="",#REF!&gt;0,#REF!&lt;5),K108,)</f>
        <v>#REF!</v>
      </c>
      <c r="K108" s="243" t="str">
        <f>IF(D108="","ZZZ9",IF(AND(#REF!&gt;0,#REF!&lt;5),D108&amp;#REF!,D108&amp;"9"))</f>
        <v>ZZZ9</v>
      </c>
      <c r="L108" s="247">
        <f t="shared" si="3"/>
        <v>999</v>
      </c>
      <c r="M108" s="281">
        <f t="shared" si="4"/>
        <v>999</v>
      </c>
      <c r="N108" s="275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48">
        <v>103</v>
      </c>
      <c r="B109" s="95"/>
      <c r="C109" s="95"/>
      <c r="D109" s="96"/>
      <c r="E109" s="261"/>
      <c r="F109" s="97"/>
      <c r="G109" s="97"/>
      <c r="H109" s="385"/>
      <c r="I109" s="282"/>
      <c r="J109" s="245" t="e">
        <f>IF(AND(Q109="",#REF!&gt;0,#REF!&lt;5),K109,)</f>
        <v>#REF!</v>
      </c>
      <c r="K109" s="243" t="str">
        <f>IF(D109="","ZZZ9",IF(AND(#REF!&gt;0,#REF!&lt;5),D109&amp;#REF!,D109&amp;"9"))</f>
        <v>ZZZ9</v>
      </c>
      <c r="L109" s="247">
        <f t="shared" si="3"/>
        <v>999</v>
      </c>
      <c r="M109" s="281">
        <f t="shared" si="4"/>
        <v>999</v>
      </c>
      <c r="N109" s="275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48">
        <v>104</v>
      </c>
      <c r="B110" s="95"/>
      <c r="C110" s="95"/>
      <c r="D110" s="96"/>
      <c r="E110" s="261"/>
      <c r="F110" s="97"/>
      <c r="G110" s="97"/>
      <c r="H110" s="385"/>
      <c r="I110" s="282"/>
      <c r="J110" s="245" t="e">
        <f>IF(AND(Q110="",#REF!&gt;0,#REF!&lt;5),K110,)</f>
        <v>#REF!</v>
      </c>
      <c r="K110" s="243" t="str">
        <f>IF(D110="","ZZZ9",IF(AND(#REF!&gt;0,#REF!&lt;5),D110&amp;#REF!,D110&amp;"9"))</f>
        <v>ZZZ9</v>
      </c>
      <c r="L110" s="247">
        <f t="shared" si="3"/>
        <v>999</v>
      </c>
      <c r="M110" s="281">
        <f t="shared" si="4"/>
        <v>999</v>
      </c>
      <c r="N110" s="275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48">
        <v>105</v>
      </c>
      <c r="B111" s="95"/>
      <c r="C111" s="95"/>
      <c r="D111" s="96"/>
      <c r="E111" s="261"/>
      <c r="F111" s="97"/>
      <c r="G111" s="97"/>
      <c r="H111" s="385"/>
      <c r="I111" s="282"/>
      <c r="J111" s="245" t="e">
        <f>IF(AND(Q111="",#REF!&gt;0,#REF!&lt;5),K111,)</f>
        <v>#REF!</v>
      </c>
      <c r="K111" s="243" t="str">
        <f>IF(D111="","ZZZ9",IF(AND(#REF!&gt;0,#REF!&lt;5),D111&amp;#REF!,D111&amp;"9"))</f>
        <v>ZZZ9</v>
      </c>
      <c r="L111" s="247">
        <f t="shared" si="3"/>
        <v>999</v>
      </c>
      <c r="M111" s="281">
        <f t="shared" si="4"/>
        <v>999</v>
      </c>
      <c r="N111" s="275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48">
        <v>106</v>
      </c>
      <c r="B112" s="95"/>
      <c r="C112" s="95"/>
      <c r="D112" s="96"/>
      <c r="E112" s="261"/>
      <c r="F112" s="97"/>
      <c r="G112" s="97"/>
      <c r="H112" s="385"/>
      <c r="I112" s="282"/>
      <c r="J112" s="245" t="e">
        <f>IF(AND(Q112="",#REF!&gt;0,#REF!&lt;5),K112,)</f>
        <v>#REF!</v>
      </c>
      <c r="K112" s="243" t="str">
        <f>IF(D112="","ZZZ9",IF(AND(#REF!&gt;0,#REF!&lt;5),D112&amp;#REF!,D112&amp;"9"))</f>
        <v>ZZZ9</v>
      </c>
      <c r="L112" s="247">
        <f t="shared" si="3"/>
        <v>999</v>
      </c>
      <c r="M112" s="281">
        <f t="shared" si="4"/>
        <v>999</v>
      </c>
      <c r="N112" s="275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48">
        <v>107</v>
      </c>
      <c r="B113" s="95"/>
      <c r="C113" s="95"/>
      <c r="D113" s="96"/>
      <c r="E113" s="261"/>
      <c r="F113" s="97"/>
      <c r="G113" s="97"/>
      <c r="H113" s="385"/>
      <c r="I113" s="282"/>
      <c r="J113" s="245" t="e">
        <f>IF(AND(Q113="",#REF!&gt;0,#REF!&lt;5),K113,)</f>
        <v>#REF!</v>
      </c>
      <c r="K113" s="243" t="str">
        <f>IF(D113="","ZZZ9",IF(AND(#REF!&gt;0,#REF!&lt;5),D113&amp;#REF!,D113&amp;"9"))</f>
        <v>ZZZ9</v>
      </c>
      <c r="L113" s="247">
        <f t="shared" si="3"/>
        <v>999</v>
      </c>
      <c r="M113" s="281">
        <f t="shared" si="4"/>
        <v>999</v>
      </c>
      <c r="N113" s="275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48">
        <v>108</v>
      </c>
      <c r="B114" s="95"/>
      <c r="C114" s="95"/>
      <c r="D114" s="96"/>
      <c r="E114" s="261"/>
      <c r="F114" s="97"/>
      <c r="G114" s="97"/>
      <c r="H114" s="385"/>
      <c r="I114" s="282"/>
      <c r="J114" s="245" t="e">
        <f>IF(AND(Q114="",#REF!&gt;0,#REF!&lt;5),K114,)</f>
        <v>#REF!</v>
      </c>
      <c r="K114" s="243" t="str">
        <f>IF(D114="","ZZZ9",IF(AND(#REF!&gt;0,#REF!&lt;5),D114&amp;#REF!,D114&amp;"9"))</f>
        <v>ZZZ9</v>
      </c>
      <c r="L114" s="247">
        <f t="shared" si="3"/>
        <v>999</v>
      </c>
      <c r="M114" s="281">
        <f t="shared" si="4"/>
        <v>999</v>
      </c>
      <c r="N114" s="275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48">
        <v>109</v>
      </c>
      <c r="B115" s="95"/>
      <c r="C115" s="95"/>
      <c r="D115" s="96"/>
      <c r="E115" s="261"/>
      <c r="F115" s="97"/>
      <c r="G115" s="97"/>
      <c r="H115" s="385"/>
      <c r="I115" s="282"/>
      <c r="J115" s="245" t="e">
        <f>IF(AND(Q115="",#REF!&gt;0,#REF!&lt;5),K115,)</f>
        <v>#REF!</v>
      </c>
      <c r="K115" s="243" t="str">
        <f>IF(D115="","ZZZ9",IF(AND(#REF!&gt;0,#REF!&lt;5),D115&amp;#REF!,D115&amp;"9"))</f>
        <v>ZZZ9</v>
      </c>
      <c r="L115" s="247">
        <f t="shared" si="3"/>
        <v>999</v>
      </c>
      <c r="M115" s="281">
        <f t="shared" si="4"/>
        <v>999</v>
      </c>
      <c r="N115" s="275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48">
        <v>110</v>
      </c>
      <c r="B116" s="95"/>
      <c r="C116" s="95"/>
      <c r="D116" s="96"/>
      <c r="E116" s="261"/>
      <c r="F116" s="97"/>
      <c r="G116" s="97"/>
      <c r="H116" s="385"/>
      <c r="I116" s="282"/>
      <c r="J116" s="245" t="e">
        <f>IF(AND(Q116="",#REF!&gt;0,#REF!&lt;5),K116,)</f>
        <v>#REF!</v>
      </c>
      <c r="K116" s="243" t="str">
        <f>IF(D116="","ZZZ9",IF(AND(#REF!&gt;0,#REF!&lt;5),D116&amp;#REF!,D116&amp;"9"))</f>
        <v>ZZZ9</v>
      </c>
      <c r="L116" s="247">
        <f t="shared" si="3"/>
        <v>999</v>
      </c>
      <c r="M116" s="281">
        <f t="shared" si="4"/>
        <v>999</v>
      </c>
      <c r="N116" s="275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48">
        <v>111</v>
      </c>
      <c r="B117" s="95"/>
      <c r="C117" s="95"/>
      <c r="D117" s="96"/>
      <c r="E117" s="261"/>
      <c r="F117" s="97"/>
      <c r="G117" s="97"/>
      <c r="H117" s="385"/>
      <c r="I117" s="282"/>
      <c r="J117" s="245" t="e">
        <f>IF(AND(Q117="",#REF!&gt;0,#REF!&lt;5),K117,)</f>
        <v>#REF!</v>
      </c>
      <c r="K117" s="243" t="str">
        <f>IF(D117="","ZZZ9",IF(AND(#REF!&gt;0,#REF!&lt;5),D117&amp;#REF!,D117&amp;"9"))</f>
        <v>ZZZ9</v>
      </c>
      <c r="L117" s="247">
        <f t="shared" si="3"/>
        <v>999</v>
      </c>
      <c r="M117" s="281">
        <f t="shared" si="4"/>
        <v>999</v>
      </c>
      <c r="N117" s="275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48">
        <v>112</v>
      </c>
      <c r="B118" s="95"/>
      <c r="C118" s="95"/>
      <c r="D118" s="96"/>
      <c r="E118" s="261"/>
      <c r="F118" s="97"/>
      <c r="G118" s="97"/>
      <c r="H118" s="385"/>
      <c r="I118" s="282"/>
      <c r="J118" s="245" t="e">
        <f>IF(AND(Q118="",#REF!&gt;0,#REF!&lt;5),K118,)</f>
        <v>#REF!</v>
      </c>
      <c r="K118" s="243" t="str">
        <f>IF(D118="","ZZZ9",IF(AND(#REF!&gt;0,#REF!&lt;5),D118&amp;#REF!,D118&amp;"9"))</f>
        <v>ZZZ9</v>
      </c>
      <c r="L118" s="247">
        <f t="shared" si="3"/>
        <v>999</v>
      </c>
      <c r="M118" s="281">
        <f t="shared" si="4"/>
        <v>999</v>
      </c>
      <c r="N118" s="275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48">
        <v>113</v>
      </c>
      <c r="B119" s="95"/>
      <c r="C119" s="95"/>
      <c r="D119" s="96"/>
      <c r="E119" s="261"/>
      <c r="F119" s="97"/>
      <c r="G119" s="97"/>
      <c r="H119" s="385"/>
      <c r="I119" s="282"/>
      <c r="J119" s="245" t="e">
        <f>IF(AND(Q119="",#REF!&gt;0,#REF!&lt;5),K119,)</f>
        <v>#REF!</v>
      </c>
      <c r="K119" s="243" t="str">
        <f>IF(D119="","ZZZ9",IF(AND(#REF!&gt;0,#REF!&lt;5),D119&amp;#REF!,D119&amp;"9"))</f>
        <v>ZZZ9</v>
      </c>
      <c r="L119" s="247">
        <f t="shared" si="3"/>
        <v>999</v>
      </c>
      <c r="M119" s="281">
        <f t="shared" si="4"/>
        <v>999</v>
      </c>
      <c r="N119" s="275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48">
        <v>114</v>
      </c>
      <c r="B120" s="95"/>
      <c r="C120" s="95"/>
      <c r="D120" s="96"/>
      <c r="E120" s="261"/>
      <c r="F120" s="97"/>
      <c r="G120" s="97"/>
      <c r="H120" s="385"/>
      <c r="I120" s="282"/>
      <c r="J120" s="245" t="e">
        <f>IF(AND(Q120="",#REF!&gt;0,#REF!&lt;5),K120,)</f>
        <v>#REF!</v>
      </c>
      <c r="K120" s="243" t="str">
        <f>IF(D120="","ZZZ9",IF(AND(#REF!&gt;0,#REF!&lt;5),D120&amp;#REF!,D120&amp;"9"))</f>
        <v>ZZZ9</v>
      </c>
      <c r="L120" s="247">
        <f t="shared" si="3"/>
        <v>999</v>
      </c>
      <c r="M120" s="281">
        <f t="shared" si="4"/>
        <v>999</v>
      </c>
      <c r="N120" s="275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48">
        <v>115</v>
      </c>
      <c r="B121" s="95"/>
      <c r="C121" s="95"/>
      <c r="D121" s="96"/>
      <c r="E121" s="261"/>
      <c r="F121" s="97"/>
      <c r="G121" s="97"/>
      <c r="H121" s="385"/>
      <c r="I121" s="282"/>
      <c r="J121" s="245" t="e">
        <f>IF(AND(Q121="",#REF!&gt;0,#REF!&lt;5),K121,)</f>
        <v>#REF!</v>
      </c>
      <c r="K121" s="243" t="str">
        <f>IF(D121="","ZZZ9",IF(AND(#REF!&gt;0,#REF!&lt;5),D121&amp;#REF!,D121&amp;"9"))</f>
        <v>ZZZ9</v>
      </c>
      <c r="L121" s="247">
        <f t="shared" si="3"/>
        <v>999</v>
      </c>
      <c r="M121" s="281">
        <f t="shared" si="4"/>
        <v>999</v>
      </c>
      <c r="N121" s="275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48">
        <v>116</v>
      </c>
      <c r="B122" s="95"/>
      <c r="C122" s="95"/>
      <c r="D122" s="96"/>
      <c r="E122" s="261"/>
      <c r="F122" s="97"/>
      <c r="G122" s="97"/>
      <c r="H122" s="385"/>
      <c r="I122" s="282"/>
      <c r="J122" s="245" t="e">
        <f>IF(AND(Q122="",#REF!&gt;0,#REF!&lt;5),K122,)</f>
        <v>#REF!</v>
      </c>
      <c r="K122" s="243" t="str">
        <f>IF(D122="","ZZZ9",IF(AND(#REF!&gt;0,#REF!&lt;5),D122&amp;#REF!,D122&amp;"9"))</f>
        <v>ZZZ9</v>
      </c>
      <c r="L122" s="247">
        <f t="shared" si="3"/>
        <v>999</v>
      </c>
      <c r="M122" s="281">
        <f t="shared" si="4"/>
        <v>999</v>
      </c>
      <c r="N122" s="275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48">
        <v>117</v>
      </c>
      <c r="B123" s="95"/>
      <c r="C123" s="95"/>
      <c r="D123" s="96"/>
      <c r="E123" s="261"/>
      <c r="F123" s="97"/>
      <c r="G123" s="97"/>
      <c r="H123" s="385"/>
      <c r="I123" s="282"/>
      <c r="J123" s="245" t="e">
        <f>IF(AND(Q123="",#REF!&gt;0,#REF!&lt;5),K123,)</f>
        <v>#REF!</v>
      </c>
      <c r="K123" s="243" t="str">
        <f>IF(D123="","ZZZ9",IF(AND(#REF!&gt;0,#REF!&lt;5),D123&amp;#REF!,D123&amp;"9"))</f>
        <v>ZZZ9</v>
      </c>
      <c r="L123" s="247">
        <f t="shared" si="3"/>
        <v>999</v>
      </c>
      <c r="M123" s="281">
        <f t="shared" si="4"/>
        <v>999</v>
      </c>
      <c r="N123" s="275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48">
        <v>118</v>
      </c>
      <c r="B124" s="95"/>
      <c r="C124" s="95"/>
      <c r="D124" s="96"/>
      <c r="E124" s="261"/>
      <c r="F124" s="97"/>
      <c r="G124" s="97"/>
      <c r="H124" s="385"/>
      <c r="I124" s="282"/>
      <c r="J124" s="245" t="e">
        <f>IF(AND(Q124="",#REF!&gt;0,#REF!&lt;5),K124,)</f>
        <v>#REF!</v>
      </c>
      <c r="K124" s="243" t="str">
        <f>IF(D124="","ZZZ9",IF(AND(#REF!&gt;0,#REF!&lt;5),D124&amp;#REF!,D124&amp;"9"))</f>
        <v>ZZZ9</v>
      </c>
      <c r="L124" s="247">
        <f t="shared" si="3"/>
        <v>999</v>
      </c>
      <c r="M124" s="281">
        <f t="shared" si="4"/>
        <v>999</v>
      </c>
      <c r="N124" s="275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48">
        <v>119</v>
      </c>
      <c r="B125" s="95"/>
      <c r="C125" s="95"/>
      <c r="D125" s="96"/>
      <c r="E125" s="261"/>
      <c r="F125" s="97"/>
      <c r="G125" s="97"/>
      <c r="H125" s="385"/>
      <c r="I125" s="282"/>
      <c r="J125" s="245" t="e">
        <f>IF(AND(Q125="",#REF!&gt;0,#REF!&lt;5),K125,)</f>
        <v>#REF!</v>
      </c>
      <c r="K125" s="243" t="str">
        <f>IF(D125="","ZZZ9",IF(AND(#REF!&gt;0,#REF!&lt;5),D125&amp;#REF!,D125&amp;"9"))</f>
        <v>ZZZ9</v>
      </c>
      <c r="L125" s="247">
        <f t="shared" si="3"/>
        <v>999</v>
      </c>
      <c r="M125" s="281">
        <f t="shared" si="4"/>
        <v>999</v>
      </c>
      <c r="N125" s="275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48">
        <v>120</v>
      </c>
      <c r="B126" s="95"/>
      <c r="C126" s="95"/>
      <c r="D126" s="96"/>
      <c r="E126" s="261"/>
      <c r="F126" s="97"/>
      <c r="G126" s="97"/>
      <c r="H126" s="385"/>
      <c r="I126" s="282"/>
      <c r="J126" s="245" t="e">
        <f>IF(AND(Q126="",#REF!&gt;0,#REF!&lt;5),K126,)</f>
        <v>#REF!</v>
      </c>
      <c r="K126" s="243" t="str">
        <f>IF(D126="","ZZZ9",IF(AND(#REF!&gt;0,#REF!&lt;5),D126&amp;#REF!,D126&amp;"9"))</f>
        <v>ZZZ9</v>
      </c>
      <c r="L126" s="247">
        <f t="shared" si="3"/>
        <v>999</v>
      </c>
      <c r="M126" s="281">
        <f t="shared" si="4"/>
        <v>999</v>
      </c>
      <c r="N126" s="275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48">
        <v>121</v>
      </c>
      <c r="B127" s="95"/>
      <c r="C127" s="95"/>
      <c r="D127" s="96"/>
      <c r="E127" s="261"/>
      <c r="F127" s="97"/>
      <c r="G127" s="97"/>
      <c r="H127" s="385"/>
      <c r="I127" s="282"/>
      <c r="J127" s="245" t="e">
        <f>IF(AND(Q127="",#REF!&gt;0,#REF!&lt;5),K127,)</f>
        <v>#REF!</v>
      </c>
      <c r="K127" s="243" t="str">
        <f>IF(D127="","ZZZ9",IF(AND(#REF!&gt;0,#REF!&lt;5),D127&amp;#REF!,D127&amp;"9"))</f>
        <v>ZZZ9</v>
      </c>
      <c r="L127" s="247">
        <f t="shared" si="3"/>
        <v>999</v>
      </c>
      <c r="M127" s="281">
        <f t="shared" si="4"/>
        <v>999</v>
      </c>
      <c r="N127" s="275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48">
        <v>122</v>
      </c>
      <c r="B128" s="95"/>
      <c r="C128" s="95"/>
      <c r="D128" s="96"/>
      <c r="E128" s="261"/>
      <c r="F128" s="97"/>
      <c r="G128" s="97"/>
      <c r="H128" s="385"/>
      <c r="I128" s="282"/>
      <c r="J128" s="245" t="e">
        <f>IF(AND(Q128="",#REF!&gt;0,#REF!&lt;5),K128,)</f>
        <v>#REF!</v>
      </c>
      <c r="K128" s="243" t="str">
        <f>IF(D128="","ZZZ9",IF(AND(#REF!&gt;0,#REF!&lt;5),D128&amp;#REF!,D128&amp;"9"))</f>
        <v>ZZZ9</v>
      </c>
      <c r="L128" s="247">
        <f t="shared" si="3"/>
        <v>999</v>
      </c>
      <c r="M128" s="281">
        <f t="shared" si="4"/>
        <v>999</v>
      </c>
      <c r="N128" s="275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48">
        <v>123</v>
      </c>
      <c r="B129" s="95"/>
      <c r="C129" s="95"/>
      <c r="D129" s="96"/>
      <c r="E129" s="261"/>
      <c r="F129" s="97"/>
      <c r="G129" s="97"/>
      <c r="H129" s="385"/>
      <c r="I129" s="282"/>
      <c r="J129" s="245" t="e">
        <f>IF(AND(Q129="",#REF!&gt;0,#REF!&lt;5),K129,)</f>
        <v>#REF!</v>
      </c>
      <c r="K129" s="243" t="str">
        <f>IF(D129="","ZZZ9",IF(AND(#REF!&gt;0,#REF!&lt;5),D129&amp;#REF!,D129&amp;"9"))</f>
        <v>ZZZ9</v>
      </c>
      <c r="L129" s="247">
        <f t="shared" si="3"/>
        <v>999</v>
      </c>
      <c r="M129" s="281">
        <f t="shared" si="4"/>
        <v>999</v>
      </c>
      <c r="N129" s="275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48">
        <v>124</v>
      </c>
      <c r="B130" s="95"/>
      <c r="C130" s="95"/>
      <c r="D130" s="96"/>
      <c r="E130" s="261"/>
      <c r="F130" s="97"/>
      <c r="G130" s="97"/>
      <c r="H130" s="385"/>
      <c r="I130" s="282"/>
      <c r="J130" s="245" t="e">
        <f>IF(AND(Q130="",#REF!&gt;0,#REF!&lt;5),K130,)</f>
        <v>#REF!</v>
      </c>
      <c r="K130" s="243" t="str">
        <f>IF(D130="","ZZZ9",IF(AND(#REF!&gt;0,#REF!&lt;5),D130&amp;#REF!,D130&amp;"9"))</f>
        <v>ZZZ9</v>
      </c>
      <c r="L130" s="247">
        <f t="shared" si="3"/>
        <v>999</v>
      </c>
      <c r="M130" s="281">
        <f t="shared" si="4"/>
        <v>999</v>
      </c>
      <c r="N130" s="275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48">
        <v>125</v>
      </c>
      <c r="B131" s="95"/>
      <c r="C131" s="95"/>
      <c r="D131" s="96"/>
      <c r="E131" s="261"/>
      <c r="F131" s="97"/>
      <c r="G131" s="97"/>
      <c r="H131" s="385"/>
      <c r="I131" s="282"/>
      <c r="J131" s="245" t="e">
        <f>IF(AND(Q131="",#REF!&gt;0,#REF!&lt;5),K131,)</f>
        <v>#REF!</v>
      </c>
      <c r="K131" s="243" t="str">
        <f>IF(D131="","ZZZ9",IF(AND(#REF!&gt;0,#REF!&lt;5),D131&amp;#REF!,D131&amp;"9"))</f>
        <v>ZZZ9</v>
      </c>
      <c r="L131" s="247">
        <f t="shared" si="3"/>
        <v>999</v>
      </c>
      <c r="M131" s="281">
        <f t="shared" si="4"/>
        <v>999</v>
      </c>
      <c r="N131" s="275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48">
        <v>126</v>
      </c>
      <c r="B132" s="95"/>
      <c r="C132" s="95"/>
      <c r="D132" s="96"/>
      <c r="E132" s="261"/>
      <c r="F132" s="97"/>
      <c r="G132" s="97"/>
      <c r="H132" s="385"/>
      <c r="I132" s="282"/>
      <c r="J132" s="245" t="e">
        <f>IF(AND(Q132="",#REF!&gt;0,#REF!&lt;5),K132,)</f>
        <v>#REF!</v>
      </c>
      <c r="K132" s="243" t="str">
        <f>IF(D132="","ZZZ9",IF(AND(#REF!&gt;0,#REF!&lt;5),D132&amp;#REF!,D132&amp;"9"))</f>
        <v>ZZZ9</v>
      </c>
      <c r="L132" s="247">
        <f t="shared" si="3"/>
        <v>999</v>
      </c>
      <c r="M132" s="281">
        <f t="shared" si="4"/>
        <v>999</v>
      </c>
      <c r="N132" s="275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48">
        <v>127</v>
      </c>
      <c r="B133" s="95"/>
      <c r="C133" s="95"/>
      <c r="D133" s="96"/>
      <c r="E133" s="261"/>
      <c r="F133" s="97"/>
      <c r="G133" s="97"/>
      <c r="H133" s="385"/>
      <c r="I133" s="282"/>
      <c r="J133" s="245" t="e">
        <f>IF(AND(Q133="",#REF!&gt;0,#REF!&lt;5),K133,)</f>
        <v>#REF!</v>
      </c>
      <c r="K133" s="243" t="str">
        <f>IF(D133="","ZZZ9",IF(AND(#REF!&gt;0,#REF!&lt;5),D133&amp;#REF!,D133&amp;"9"))</f>
        <v>ZZZ9</v>
      </c>
      <c r="L133" s="247">
        <f t="shared" si="3"/>
        <v>999</v>
      </c>
      <c r="M133" s="281">
        <f t="shared" si="4"/>
        <v>999</v>
      </c>
      <c r="N133" s="275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48">
        <v>128</v>
      </c>
      <c r="B134" s="95"/>
      <c r="C134" s="95"/>
      <c r="D134" s="96"/>
      <c r="E134" s="261"/>
      <c r="F134" s="97"/>
      <c r="G134" s="97"/>
      <c r="H134" s="385"/>
      <c r="I134" s="282"/>
      <c r="J134" s="245" t="e">
        <f>IF(AND(Q134="",#REF!&gt;0,#REF!&lt;5),K134,)</f>
        <v>#REF!</v>
      </c>
      <c r="K134" s="243" t="str">
        <f>IF(D134="","ZZZ9",IF(AND(#REF!&gt;0,#REF!&lt;5),D134&amp;#REF!,D134&amp;"9"))</f>
        <v>ZZZ9</v>
      </c>
      <c r="L134" s="247">
        <f t="shared" si="3"/>
        <v>999</v>
      </c>
      <c r="M134" s="281">
        <f t="shared" si="4"/>
        <v>999</v>
      </c>
      <c r="N134" s="275"/>
      <c r="O134" s="282"/>
      <c r="P134" s="283">
        <f t="shared" si="5"/>
        <v>999</v>
      </c>
      <c r="Q134" s="282"/>
    </row>
    <row r="135" spans="1:17" x14ac:dyDescent="0.25">
      <c r="A135" s="248">
        <v>129</v>
      </c>
      <c r="B135" s="95"/>
      <c r="C135" s="95"/>
      <c r="D135" s="96"/>
      <c r="E135" s="261"/>
      <c r="F135" s="97"/>
      <c r="G135" s="97"/>
      <c r="H135" s="385"/>
      <c r="I135" s="282"/>
      <c r="J135" s="245" t="e">
        <f>IF(AND(Q135="",#REF!&gt;0,#REF!&lt;5),K135,)</f>
        <v>#REF!</v>
      </c>
      <c r="K135" s="243" t="str">
        <f>IF(D135="","ZZZ9",IF(AND(#REF!&gt;0,#REF!&lt;5),D135&amp;#REF!,D135&amp;"9"))</f>
        <v>ZZZ9</v>
      </c>
      <c r="L135" s="247">
        <f t="shared" si="3"/>
        <v>999</v>
      </c>
      <c r="M135" s="281">
        <f t="shared" si="4"/>
        <v>999</v>
      </c>
      <c r="N135" s="275"/>
      <c r="O135" s="97"/>
      <c r="P135" s="114">
        <f t="shared" si="5"/>
        <v>999</v>
      </c>
      <c r="Q135" s="97"/>
    </row>
    <row r="136" spans="1:17" x14ac:dyDescent="0.25">
      <c r="A136" s="248">
        <v>130</v>
      </c>
      <c r="B136" s="95"/>
      <c r="C136" s="95"/>
      <c r="D136" s="96"/>
      <c r="E136" s="261"/>
      <c r="F136" s="97"/>
      <c r="G136" s="97"/>
      <c r="H136" s="385"/>
      <c r="I136" s="282"/>
      <c r="J136" s="245" t="e">
        <f>IF(AND(Q136="",#REF!&gt;0,#REF!&lt;5),K136,)</f>
        <v>#REF!</v>
      </c>
      <c r="K136" s="243" t="str">
        <f>IF(D136="","ZZZ9",IF(AND(#REF!&gt;0,#REF!&lt;5),D136&amp;#REF!,D136&amp;"9"))</f>
        <v>ZZZ9</v>
      </c>
      <c r="L136" s="247">
        <f t="shared" si="3"/>
        <v>999</v>
      </c>
      <c r="M136" s="281">
        <f t="shared" si="4"/>
        <v>999</v>
      </c>
      <c r="N136" s="275"/>
      <c r="O136" s="97"/>
      <c r="P136" s="114">
        <f t="shared" si="5"/>
        <v>999</v>
      </c>
      <c r="Q136" s="97"/>
    </row>
    <row r="137" spans="1:17" x14ac:dyDescent="0.25">
      <c r="A137" s="248">
        <v>131</v>
      </c>
      <c r="B137" s="95"/>
      <c r="C137" s="95"/>
      <c r="D137" s="96"/>
      <c r="E137" s="261"/>
      <c r="F137" s="97"/>
      <c r="G137" s="97"/>
      <c r="H137" s="385"/>
      <c r="I137" s="282"/>
      <c r="J137" s="245" t="e">
        <f>IF(AND(Q137="",#REF!&gt;0,#REF!&lt;5),K137,)</f>
        <v>#REF!</v>
      </c>
      <c r="K137" s="243" t="str">
        <f>IF(D137="","ZZZ9",IF(AND(#REF!&gt;0,#REF!&lt;5),D137&amp;#REF!,D137&amp;"9"))</f>
        <v>ZZZ9</v>
      </c>
      <c r="L137" s="247">
        <f t="shared" si="3"/>
        <v>999</v>
      </c>
      <c r="M137" s="281">
        <f t="shared" si="4"/>
        <v>999</v>
      </c>
      <c r="N137" s="275"/>
      <c r="O137" s="97"/>
      <c r="P137" s="114">
        <f t="shared" si="5"/>
        <v>999</v>
      </c>
      <c r="Q137" s="97"/>
    </row>
    <row r="138" spans="1:17" x14ac:dyDescent="0.25">
      <c r="A138" s="248">
        <v>132</v>
      </c>
      <c r="B138" s="95"/>
      <c r="C138" s="95"/>
      <c r="D138" s="96"/>
      <c r="E138" s="261"/>
      <c r="F138" s="97"/>
      <c r="G138" s="97"/>
      <c r="H138" s="385"/>
      <c r="I138" s="282"/>
      <c r="J138" s="245" t="e">
        <f>IF(AND(Q138="",#REF!&gt;0,#REF!&lt;5),K138,)</f>
        <v>#REF!</v>
      </c>
      <c r="K138" s="243" t="str">
        <f>IF(D138="","ZZZ9",IF(AND(#REF!&gt;0,#REF!&lt;5),D138&amp;#REF!,D138&amp;"9"))</f>
        <v>ZZZ9</v>
      </c>
      <c r="L138" s="247">
        <f t="shared" si="3"/>
        <v>999</v>
      </c>
      <c r="M138" s="281">
        <f t="shared" si="4"/>
        <v>999</v>
      </c>
      <c r="N138" s="275"/>
      <c r="O138" s="97"/>
      <c r="P138" s="114">
        <f t="shared" si="5"/>
        <v>999</v>
      </c>
      <c r="Q138" s="97"/>
    </row>
    <row r="139" spans="1:17" x14ac:dyDescent="0.25">
      <c r="A139" s="248">
        <v>133</v>
      </c>
      <c r="B139" s="95"/>
      <c r="C139" s="95"/>
      <c r="D139" s="96"/>
      <c r="E139" s="261"/>
      <c r="F139" s="97"/>
      <c r="G139" s="97"/>
      <c r="H139" s="385"/>
      <c r="I139" s="282"/>
      <c r="J139" s="245" t="e">
        <f>IF(AND(Q139="",#REF!&gt;0,#REF!&lt;5),K139,)</f>
        <v>#REF!</v>
      </c>
      <c r="K139" s="243" t="str">
        <f>IF(D139="","ZZZ9",IF(AND(#REF!&gt;0,#REF!&lt;5),D139&amp;#REF!,D139&amp;"9"))</f>
        <v>ZZZ9</v>
      </c>
      <c r="L139" s="247">
        <f t="shared" si="3"/>
        <v>999</v>
      </c>
      <c r="M139" s="281">
        <f t="shared" si="4"/>
        <v>999</v>
      </c>
      <c r="N139" s="275"/>
      <c r="O139" s="97"/>
      <c r="P139" s="114">
        <f t="shared" si="5"/>
        <v>999</v>
      </c>
      <c r="Q139" s="97"/>
    </row>
    <row r="140" spans="1:17" x14ac:dyDescent="0.25">
      <c r="A140" s="248">
        <v>134</v>
      </c>
      <c r="B140" s="95"/>
      <c r="C140" s="95"/>
      <c r="D140" s="96"/>
      <c r="E140" s="261"/>
      <c r="F140" s="97"/>
      <c r="G140" s="97"/>
      <c r="H140" s="385"/>
      <c r="I140" s="282"/>
      <c r="J140" s="245" t="e">
        <f>IF(AND(Q140="",#REF!&gt;0,#REF!&lt;5),K140,)</f>
        <v>#REF!</v>
      </c>
      <c r="K140" s="243" t="str">
        <f>IF(D140="","ZZZ9",IF(AND(#REF!&gt;0,#REF!&lt;5),D140&amp;#REF!,D140&amp;"9"))</f>
        <v>ZZZ9</v>
      </c>
      <c r="L140" s="247">
        <f t="shared" si="3"/>
        <v>999</v>
      </c>
      <c r="M140" s="281">
        <f t="shared" si="4"/>
        <v>999</v>
      </c>
      <c r="N140" s="275"/>
      <c r="O140" s="97"/>
      <c r="P140" s="114">
        <f t="shared" si="5"/>
        <v>999</v>
      </c>
      <c r="Q140" s="97"/>
    </row>
    <row r="141" spans="1:17" x14ac:dyDescent="0.25">
      <c r="A141" s="248">
        <v>135</v>
      </c>
      <c r="B141" s="95"/>
      <c r="C141" s="95"/>
      <c r="D141" s="96"/>
      <c r="E141" s="261"/>
      <c r="F141" s="97"/>
      <c r="G141" s="97"/>
      <c r="H141" s="385"/>
      <c r="I141" s="282"/>
      <c r="J141" s="245" t="e">
        <f>IF(AND(Q141="",#REF!&gt;0,#REF!&lt;5),K141,)</f>
        <v>#REF!</v>
      </c>
      <c r="K141" s="243" t="str">
        <f>IF(D141="","ZZZ9",IF(AND(#REF!&gt;0,#REF!&lt;5),D141&amp;#REF!,D141&amp;"9"))</f>
        <v>ZZZ9</v>
      </c>
      <c r="L141" s="247">
        <f t="shared" si="3"/>
        <v>999</v>
      </c>
      <c r="M141" s="281">
        <f t="shared" si="4"/>
        <v>999</v>
      </c>
      <c r="N141" s="275"/>
      <c r="O141" s="282"/>
      <c r="P141" s="283">
        <f t="shared" si="5"/>
        <v>999</v>
      </c>
      <c r="Q141" s="282"/>
    </row>
    <row r="142" spans="1:17" x14ac:dyDescent="0.25">
      <c r="A142" s="248">
        <v>136</v>
      </c>
      <c r="B142" s="95"/>
      <c r="C142" s="95"/>
      <c r="D142" s="96"/>
      <c r="E142" s="261"/>
      <c r="F142" s="97"/>
      <c r="G142" s="97"/>
      <c r="H142" s="385"/>
      <c r="I142" s="282"/>
      <c r="J142" s="245" t="e">
        <f>IF(AND(Q142="",#REF!&gt;0,#REF!&lt;5),K142,)</f>
        <v>#REF!</v>
      </c>
      <c r="K142" s="243" t="str">
        <f>IF(D142="","ZZZ9",IF(AND(#REF!&gt;0,#REF!&lt;5),D142&amp;#REF!,D142&amp;"9"))</f>
        <v>ZZZ9</v>
      </c>
      <c r="L142" s="247">
        <f t="shared" si="3"/>
        <v>999</v>
      </c>
      <c r="M142" s="281">
        <f t="shared" si="4"/>
        <v>999</v>
      </c>
      <c r="N142" s="275"/>
      <c r="O142" s="97"/>
      <c r="P142" s="114">
        <f t="shared" si="5"/>
        <v>999</v>
      </c>
      <c r="Q142" s="97"/>
    </row>
    <row r="143" spans="1:17" x14ac:dyDescent="0.25">
      <c r="A143" s="248">
        <v>137</v>
      </c>
      <c r="B143" s="95"/>
      <c r="C143" s="95"/>
      <c r="D143" s="96"/>
      <c r="E143" s="261"/>
      <c r="F143" s="97"/>
      <c r="G143" s="97"/>
      <c r="H143" s="385"/>
      <c r="I143" s="282"/>
      <c r="J143" s="245" t="e">
        <f>IF(AND(Q143="",#REF!&gt;0,#REF!&lt;5),K143,)</f>
        <v>#REF!</v>
      </c>
      <c r="K143" s="243" t="str">
        <f>IF(D143="","ZZZ9",IF(AND(#REF!&gt;0,#REF!&lt;5),D143&amp;#REF!,D143&amp;"9"))</f>
        <v>ZZZ9</v>
      </c>
      <c r="L143" s="247">
        <f t="shared" si="3"/>
        <v>999</v>
      </c>
      <c r="M143" s="281">
        <f t="shared" si="4"/>
        <v>999</v>
      </c>
      <c r="N143" s="275"/>
      <c r="O143" s="97"/>
      <c r="P143" s="114">
        <f t="shared" si="5"/>
        <v>999</v>
      </c>
      <c r="Q143" s="97"/>
    </row>
    <row r="144" spans="1:17" x14ac:dyDescent="0.25">
      <c r="A144" s="248">
        <v>138</v>
      </c>
      <c r="B144" s="95"/>
      <c r="C144" s="95"/>
      <c r="D144" s="96"/>
      <c r="E144" s="261"/>
      <c r="F144" s="97"/>
      <c r="G144" s="97"/>
      <c r="H144" s="385"/>
      <c r="I144" s="282"/>
      <c r="J144" s="245" t="e">
        <f>IF(AND(Q144="",#REF!&gt;0,#REF!&lt;5),K144,)</f>
        <v>#REF!</v>
      </c>
      <c r="K144" s="243" t="str">
        <f>IF(D144="","ZZZ9",IF(AND(#REF!&gt;0,#REF!&lt;5),D144&amp;#REF!,D144&amp;"9"))</f>
        <v>ZZZ9</v>
      </c>
      <c r="L144" s="247">
        <f t="shared" si="3"/>
        <v>999</v>
      </c>
      <c r="M144" s="281">
        <f t="shared" si="4"/>
        <v>999</v>
      </c>
      <c r="N144" s="275"/>
      <c r="O144" s="97"/>
      <c r="P144" s="114">
        <f t="shared" si="5"/>
        <v>999</v>
      </c>
      <c r="Q144" s="97"/>
    </row>
    <row r="145" spans="1:17" x14ac:dyDescent="0.25">
      <c r="A145" s="248">
        <v>139</v>
      </c>
      <c r="B145" s="95"/>
      <c r="C145" s="95"/>
      <c r="D145" s="96"/>
      <c r="E145" s="261"/>
      <c r="F145" s="97"/>
      <c r="G145" s="97"/>
      <c r="H145" s="385"/>
      <c r="I145" s="282"/>
      <c r="J145" s="245" t="e">
        <f>IF(AND(Q145="",#REF!&gt;0,#REF!&lt;5),K145,)</f>
        <v>#REF!</v>
      </c>
      <c r="K145" s="243" t="str">
        <f>IF(D145="","ZZZ9",IF(AND(#REF!&gt;0,#REF!&lt;5),D145&amp;#REF!,D145&amp;"9"))</f>
        <v>ZZZ9</v>
      </c>
      <c r="L145" s="247">
        <f t="shared" si="3"/>
        <v>999</v>
      </c>
      <c r="M145" s="281">
        <f t="shared" si="4"/>
        <v>999</v>
      </c>
      <c r="N145" s="275"/>
      <c r="O145" s="97"/>
      <c r="P145" s="114">
        <f t="shared" si="5"/>
        <v>999</v>
      </c>
      <c r="Q145" s="97"/>
    </row>
    <row r="146" spans="1:17" x14ac:dyDescent="0.25">
      <c r="A146" s="248">
        <v>140</v>
      </c>
      <c r="B146" s="95"/>
      <c r="C146" s="95"/>
      <c r="D146" s="96"/>
      <c r="E146" s="261"/>
      <c r="F146" s="97"/>
      <c r="G146" s="97"/>
      <c r="H146" s="385"/>
      <c r="I146" s="282"/>
      <c r="J146" s="245" t="e">
        <f>IF(AND(Q146="",#REF!&gt;0,#REF!&lt;5),K146,)</f>
        <v>#REF!</v>
      </c>
      <c r="K146" s="243" t="str">
        <f>IF(D146="","ZZZ9",IF(AND(#REF!&gt;0,#REF!&lt;5),D146&amp;#REF!,D146&amp;"9"))</f>
        <v>ZZZ9</v>
      </c>
      <c r="L146" s="247">
        <f t="shared" si="3"/>
        <v>999</v>
      </c>
      <c r="M146" s="281">
        <f t="shared" si="4"/>
        <v>999</v>
      </c>
      <c r="N146" s="275"/>
      <c r="O146" s="97"/>
      <c r="P146" s="114">
        <f t="shared" si="5"/>
        <v>999</v>
      </c>
      <c r="Q146" s="97"/>
    </row>
    <row r="147" spans="1:17" x14ac:dyDescent="0.25">
      <c r="A147" s="248">
        <v>141</v>
      </c>
      <c r="B147" s="95"/>
      <c r="C147" s="95"/>
      <c r="D147" s="96"/>
      <c r="E147" s="261"/>
      <c r="F147" s="97"/>
      <c r="G147" s="97"/>
      <c r="H147" s="385"/>
      <c r="I147" s="282"/>
      <c r="J147" s="245" t="e">
        <f>IF(AND(Q147="",#REF!&gt;0,#REF!&lt;5),K147,)</f>
        <v>#REF!</v>
      </c>
      <c r="K147" s="243" t="str">
        <f>IF(D147="","ZZZ9",IF(AND(#REF!&gt;0,#REF!&lt;5),D147&amp;#REF!,D147&amp;"9"))</f>
        <v>ZZZ9</v>
      </c>
      <c r="L147" s="247">
        <f t="shared" si="3"/>
        <v>999</v>
      </c>
      <c r="M147" s="281">
        <f t="shared" si="4"/>
        <v>999</v>
      </c>
      <c r="N147" s="275"/>
      <c r="O147" s="97"/>
      <c r="P147" s="114">
        <f t="shared" si="5"/>
        <v>999</v>
      </c>
      <c r="Q147" s="97"/>
    </row>
    <row r="148" spans="1:17" x14ac:dyDescent="0.25">
      <c r="A148" s="248">
        <v>142</v>
      </c>
      <c r="B148" s="95"/>
      <c r="C148" s="95"/>
      <c r="D148" s="96"/>
      <c r="E148" s="261"/>
      <c r="F148" s="97"/>
      <c r="G148" s="97"/>
      <c r="H148" s="385"/>
      <c r="I148" s="282"/>
      <c r="J148" s="245" t="e">
        <f>IF(AND(Q148="",#REF!&gt;0,#REF!&lt;5),K148,)</f>
        <v>#REF!</v>
      </c>
      <c r="K148" s="243" t="str">
        <f>IF(D148="","ZZZ9",IF(AND(#REF!&gt;0,#REF!&lt;5),D148&amp;#REF!,D148&amp;"9"))</f>
        <v>ZZZ9</v>
      </c>
      <c r="L148" s="247">
        <f t="shared" si="3"/>
        <v>999</v>
      </c>
      <c r="M148" s="281">
        <f t="shared" si="4"/>
        <v>999</v>
      </c>
      <c r="N148" s="275"/>
      <c r="O148" s="282"/>
      <c r="P148" s="283">
        <f t="shared" si="5"/>
        <v>999</v>
      </c>
      <c r="Q148" s="282"/>
    </row>
    <row r="149" spans="1:17" x14ac:dyDescent="0.25">
      <c r="A149" s="248">
        <v>143</v>
      </c>
      <c r="B149" s="95"/>
      <c r="C149" s="95"/>
      <c r="D149" s="96"/>
      <c r="E149" s="261"/>
      <c r="F149" s="97"/>
      <c r="G149" s="97"/>
      <c r="H149" s="385"/>
      <c r="I149" s="282"/>
      <c r="J149" s="245" t="e">
        <f>IF(AND(Q149="",#REF!&gt;0,#REF!&lt;5),K149,)</f>
        <v>#REF!</v>
      </c>
      <c r="K149" s="243" t="str">
        <f>IF(D149="","ZZZ9",IF(AND(#REF!&gt;0,#REF!&lt;5),D149&amp;#REF!,D149&amp;"9"))</f>
        <v>ZZZ9</v>
      </c>
      <c r="L149" s="247">
        <f t="shared" si="3"/>
        <v>999</v>
      </c>
      <c r="M149" s="281">
        <f t="shared" si="4"/>
        <v>999</v>
      </c>
      <c r="N149" s="275"/>
      <c r="O149" s="97"/>
      <c r="P149" s="114">
        <f t="shared" si="5"/>
        <v>999</v>
      </c>
      <c r="Q149" s="97"/>
    </row>
    <row r="150" spans="1:17" x14ac:dyDescent="0.25">
      <c r="A150" s="248">
        <v>144</v>
      </c>
      <c r="B150" s="95"/>
      <c r="C150" s="95"/>
      <c r="D150" s="96"/>
      <c r="E150" s="261"/>
      <c r="F150" s="97"/>
      <c r="G150" s="97"/>
      <c r="H150" s="385"/>
      <c r="I150" s="282"/>
      <c r="J150" s="245" t="e">
        <f>IF(AND(Q150="",#REF!&gt;0,#REF!&lt;5),K150,)</f>
        <v>#REF!</v>
      </c>
      <c r="K150" s="243" t="str">
        <f>IF(D150="","ZZZ9",IF(AND(#REF!&gt;0,#REF!&lt;5),D150&amp;#REF!,D150&amp;"9"))</f>
        <v>ZZZ9</v>
      </c>
      <c r="L150" s="247">
        <f t="shared" si="3"/>
        <v>999</v>
      </c>
      <c r="M150" s="281">
        <f t="shared" si="4"/>
        <v>999</v>
      </c>
      <c r="N150" s="275"/>
      <c r="O150" s="97"/>
      <c r="P150" s="114">
        <f t="shared" si="5"/>
        <v>999</v>
      </c>
      <c r="Q150" s="97"/>
    </row>
    <row r="151" spans="1:17" x14ac:dyDescent="0.25">
      <c r="A151" s="248">
        <v>145</v>
      </c>
      <c r="B151" s="95"/>
      <c r="C151" s="95"/>
      <c r="D151" s="96"/>
      <c r="E151" s="261"/>
      <c r="F151" s="97"/>
      <c r="G151" s="97"/>
      <c r="H151" s="385"/>
      <c r="I151" s="282"/>
      <c r="J151" s="245" t="e">
        <f>IF(AND(Q151="",#REF!&gt;0,#REF!&lt;5),K151,)</f>
        <v>#REF!</v>
      </c>
      <c r="K151" s="243" t="str">
        <f>IF(D151="","ZZZ9",IF(AND(#REF!&gt;0,#REF!&lt;5),D151&amp;#REF!,D151&amp;"9"))</f>
        <v>ZZZ9</v>
      </c>
      <c r="L151" s="247">
        <f t="shared" si="3"/>
        <v>999</v>
      </c>
      <c r="M151" s="281">
        <f t="shared" si="4"/>
        <v>999</v>
      </c>
      <c r="N151" s="275"/>
      <c r="O151" s="97"/>
      <c r="P151" s="114">
        <f t="shared" si="5"/>
        <v>999</v>
      </c>
      <c r="Q151" s="97"/>
    </row>
    <row r="152" spans="1:17" x14ac:dyDescent="0.25">
      <c r="A152" s="248">
        <v>146</v>
      </c>
      <c r="B152" s="95"/>
      <c r="C152" s="95"/>
      <c r="D152" s="96"/>
      <c r="E152" s="261"/>
      <c r="F152" s="97"/>
      <c r="G152" s="97"/>
      <c r="H152" s="385"/>
      <c r="I152" s="282"/>
      <c r="J152" s="245" t="e">
        <f>IF(AND(Q152="",#REF!&gt;0,#REF!&lt;5),K152,)</f>
        <v>#REF!</v>
      </c>
      <c r="K152" s="243" t="str">
        <f>IF(D152="","ZZZ9",IF(AND(#REF!&gt;0,#REF!&lt;5),D152&amp;#REF!,D152&amp;"9"))</f>
        <v>ZZZ9</v>
      </c>
      <c r="L152" s="247">
        <f t="shared" si="3"/>
        <v>999</v>
      </c>
      <c r="M152" s="281">
        <f t="shared" si="4"/>
        <v>999</v>
      </c>
      <c r="N152" s="275"/>
      <c r="O152" s="97"/>
      <c r="P152" s="114">
        <f t="shared" si="5"/>
        <v>999</v>
      </c>
      <c r="Q152" s="97"/>
    </row>
    <row r="153" spans="1:17" x14ac:dyDescent="0.25">
      <c r="A153" s="248">
        <v>147</v>
      </c>
      <c r="B153" s="95"/>
      <c r="C153" s="95"/>
      <c r="D153" s="96"/>
      <c r="E153" s="261"/>
      <c r="F153" s="97"/>
      <c r="G153" s="97"/>
      <c r="H153" s="385"/>
      <c r="I153" s="282"/>
      <c r="J153" s="245" t="e">
        <f>IF(AND(Q153="",#REF!&gt;0,#REF!&lt;5),K153,)</f>
        <v>#REF!</v>
      </c>
      <c r="K153" s="243" t="str">
        <f>IF(D153="","ZZZ9",IF(AND(#REF!&gt;0,#REF!&lt;5),D153&amp;#REF!,D153&amp;"9"))</f>
        <v>ZZZ9</v>
      </c>
      <c r="L153" s="247">
        <f t="shared" si="3"/>
        <v>999</v>
      </c>
      <c r="M153" s="281">
        <f t="shared" si="4"/>
        <v>999</v>
      </c>
      <c r="N153" s="275"/>
      <c r="O153" s="97"/>
      <c r="P153" s="114">
        <f t="shared" si="5"/>
        <v>999</v>
      </c>
      <c r="Q153" s="97"/>
    </row>
    <row r="154" spans="1:17" x14ac:dyDescent="0.25">
      <c r="A154" s="248">
        <v>148</v>
      </c>
      <c r="B154" s="95"/>
      <c r="C154" s="95"/>
      <c r="D154" s="96"/>
      <c r="E154" s="261"/>
      <c r="F154" s="97"/>
      <c r="G154" s="97"/>
      <c r="H154" s="385"/>
      <c r="I154" s="282"/>
      <c r="J154" s="245" t="e">
        <f>IF(AND(Q154="",#REF!&gt;0,#REF!&lt;5),K154,)</f>
        <v>#REF!</v>
      </c>
      <c r="K154" s="243" t="str">
        <f>IF(D154="","ZZZ9",IF(AND(#REF!&gt;0,#REF!&lt;5),D154&amp;#REF!,D154&amp;"9"))</f>
        <v>ZZZ9</v>
      </c>
      <c r="L154" s="247">
        <f t="shared" si="3"/>
        <v>999</v>
      </c>
      <c r="M154" s="281">
        <f t="shared" si="4"/>
        <v>999</v>
      </c>
      <c r="N154" s="275"/>
      <c r="O154" s="97"/>
      <c r="P154" s="114">
        <f t="shared" si="5"/>
        <v>999</v>
      </c>
      <c r="Q154" s="97"/>
    </row>
    <row r="155" spans="1:17" x14ac:dyDescent="0.25">
      <c r="A155" s="248">
        <v>149</v>
      </c>
      <c r="B155" s="95"/>
      <c r="C155" s="95"/>
      <c r="D155" s="96"/>
      <c r="E155" s="261"/>
      <c r="F155" s="97"/>
      <c r="G155" s="97"/>
      <c r="H155" s="385"/>
      <c r="I155" s="282"/>
      <c r="J155" s="245" t="e">
        <f>IF(AND(Q155="",#REF!&gt;0,#REF!&lt;5),K155,)</f>
        <v>#REF!</v>
      </c>
      <c r="K155" s="243" t="str">
        <f>IF(D155="","ZZZ9",IF(AND(#REF!&gt;0,#REF!&lt;5),D155&amp;#REF!,D155&amp;"9"))</f>
        <v>ZZZ9</v>
      </c>
      <c r="L155" s="247">
        <f t="shared" si="3"/>
        <v>999</v>
      </c>
      <c r="M155" s="281">
        <f t="shared" si="4"/>
        <v>999</v>
      </c>
      <c r="N155" s="275"/>
      <c r="O155" s="97"/>
      <c r="P155" s="114">
        <f t="shared" si="5"/>
        <v>999</v>
      </c>
      <c r="Q155" s="97"/>
    </row>
    <row r="156" spans="1:17" x14ac:dyDescent="0.25">
      <c r="A156" s="248">
        <v>150</v>
      </c>
      <c r="B156" s="95"/>
      <c r="C156" s="95"/>
      <c r="D156" s="96"/>
      <c r="E156" s="261"/>
      <c r="F156" s="97"/>
      <c r="G156" s="97"/>
      <c r="H156" s="385"/>
      <c r="I156" s="282"/>
      <c r="J156" s="245" t="e">
        <f>IF(AND(Q156="",#REF!&gt;0,#REF!&lt;5),K156,)</f>
        <v>#REF!</v>
      </c>
      <c r="K156" s="243" t="str">
        <f>IF(D156="","ZZZ9",IF(AND(#REF!&gt;0,#REF!&lt;5),D156&amp;#REF!,D156&amp;"9"))</f>
        <v>ZZZ9</v>
      </c>
      <c r="L156" s="247">
        <f t="shared" si="3"/>
        <v>999</v>
      </c>
      <c r="M156" s="281">
        <f t="shared" si="4"/>
        <v>999</v>
      </c>
      <c r="N156" s="275"/>
      <c r="O156" s="97"/>
      <c r="P156" s="114">
        <f t="shared" si="5"/>
        <v>999</v>
      </c>
      <c r="Q156" s="97"/>
    </row>
  </sheetData>
  <conditionalFormatting sqref="A7:D156">
    <cfRule type="expression" dxfId="31" priority="14" stopIfTrue="1">
      <formula>$Q7&gt;=1</formula>
    </cfRule>
  </conditionalFormatting>
  <conditionalFormatting sqref="B7:D37">
    <cfRule type="expression" dxfId="30" priority="1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  <cfRule type="expression" dxfId="26" priority="11" stopIfTrue="1">
      <formula>AND(ROUNDDOWN(($A$4-E7)/365.25,0)&lt;=13,G7&lt;&gt;"OK")</formula>
    </cfRule>
    <cfRule type="expression" dxfId="25" priority="12" stopIfTrue="1">
      <formula>AND(ROUNDDOWN(($A$4-E7)/365.25,0)&lt;=14,G7&lt;&gt;"OK")</formula>
    </cfRule>
    <cfRule type="expression" dxfId="24" priority="13" stopIfTrue="1">
      <formula>AND(ROUNDDOWN(($A$4-E7)/365.25,0)&lt;=17,G7&lt;&gt;"OK")</formula>
    </cfRule>
  </conditionalFormatting>
  <conditionalFormatting sqref="E7:E27 E29:E37">
    <cfRule type="expression" dxfId="23" priority="2" stopIfTrue="1">
      <formula>AND(ROUNDDOWN(($A$4-E7)/365.25,0)&lt;=13,G7&lt;&gt;"OK")</formula>
    </cfRule>
    <cfRule type="expression" dxfId="22" priority="3" stopIfTrue="1">
      <formula>AND(ROUNDDOWN(($A$4-E7)/365.25,0)&lt;=14,G7&lt;&gt;"OK")</formula>
    </cfRule>
    <cfRule type="expression" dxfId="21" priority="4" stopIfTrue="1">
      <formula>AND(ROUNDDOWN(($A$4-E7)/365.25,0)&lt;=17,G7&lt;&gt;"OK")</formula>
    </cfRule>
  </conditionalFormatting>
  <conditionalFormatting sqref="E7:E156">
    <cfRule type="expression" dxfId="20" priority="16" stopIfTrue="1">
      <formula>AND(ROUNDDOWN(($A$4-E7)/365.25,0)&lt;=13,G7&lt;&gt;"OK")</formula>
    </cfRule>
    <cfRule type="expression" dxfId="19" priority="17" stopIfTrue="1">
      <formula>AND(ROUNDDOWN(($A$4-E7)/365.25,0)&lt;=14,G7&lt;&gt;"OK")</formula>
    </cfRule>
    <cfRule type="expression" dxfId="18" priority="18" stopIfTrue="1">
      <formula>AND(ROUNDDOWN(($A$4-E7)/365.25,0)&lt;=17,G7&lt;&gt;"OK")</formula>
    </cfRule>
  </conditionalFormatting>
  <conditionalFormatting sqref="J7:J156">
    <cfRule type="cellIs" dxfId="17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1BC7-1543-421F-B25B-C426EDFA202B}">
  <sheetPr codeName="Munka50">
    <tabColor indexed="11"/>
  </sheetPr>
  <dimension ref="A1:AS140"/>
  <sheetViews>
    <sheetView workbookViewId="0">
      <selection activeCell="V16" sqref="V16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9" customWidth="1"/>
  </cols>
  <sheetData>
    <row r="1" spans="1:45" s="117" customFormat="1" ht="21.75" customHeight="1" x14ac:dyDescent="0.25">
      <c r="A1" s="289" t="str">
        <f>Altalanos!$A$6</f>
        <v>Metalcom Vidék Bajnokság</v>
      </c>
      <c r="B1" s="289"/>
      <c r="C1" s="290"/>
      <c r="D1" s="290"/>
      <c r="E1" s="290"/>
      <c r="F1" s="290"/>
      <c r="G1" s="290"/>
      <c r="H1" s="289"/>
      <c r="I1" s="291"/>
      <c r="J1" s="292"/>
      <c r="K1" s="293" t="s">
        <v>52</v>
      </c>
      <c r="L1" s="294"/>
      <c r="M1" s="295"/>
      <c r="N1" s="292"/>
      <c r="O1" s="292" t="s">
        <v>14</v>
      </c>
      <c r="P1" s="292"/>
      <c r="Q1" s="290"/>
      <c r="R1" s="292"/>
      <c r="T1" s="341"/>
      <c r="U1" s="341"/>
      <c r="V1" s="341"/>
      <c r="W1" s="341"/>
      <c r="X1" s="341"/>
      <c r="Y1" s="341"/>
      <c r="Z1" s="341"/>
      <c r="AA1" s="341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  <c r="AI1" s="376"/>
      <c r="AJ1" s="376"/>
      <c r="AK1" s="376"/>
    </row>
    <row r="2" spans="1:45" s="98" customFormat="1" x14ac:dyDescent="0.25">
      <c r="A2" s="296" t="s">
        <v>51</v>
      </c>
      <c r="B2" s="297"/>
      <c r="C2" s="297"/>
      <c r="D2" s="297"/>
      <c r="E2" s="280" t="str">
        <f>Altalanos!$E$8</f>
        <v>F18 csapat</v>
      </c>
      <c r="F2" s="297"/>
      <c r="G2" s="298"/>
      <c r="H2" s="299"/>
      <c r="I2" s="299"/>
      <c r="J2" s="300"/>
      <c r="K2" s="294"/>
      <c r="L2" s="294"/>
      <c r="M2" s="294"/>
      <c r="N2" s="300"/>
      <c r="O2" s="299"/>
      <c r="P2" s="300"/>
      <c r="Q2" s="299"/>
      <c r="R2" s="300"/>
      <c r="T2" s="334"/>
      <c r="U2" s="334"/>
      <c r="V2" s="334"/>
      <c r="W2" s="334"/>
      <c r="X2" s="334"/>
      <c r="Y2" s="365"/>
      <c r="Z2" s="364"/>
      <c r="AA2" s="364" t="s">
        <v>64</v>
      </c>
      <c r="AB2" s="372">
        <v>300</v>
      </c>
      <c r="AC2" s="372">
        <v>250</v>
      </c>
      <c r="AD2" s="372">
        <v>200</v>
      </c>
      <c r="AE2" s="372">
        <v>150</v>
      </c>
      <c r="AF2" s="372">
        <v>120</v>
      </c>
      <c r="AG2" s="372">
        <v>90</v>
      </c>
      <c r="AH2" s="372">
        <v>40</v>
      </c>
      <c r="AI2" s="362"/>
      <c r="AJ2" s="362"/>
      <c r="AK2" s="362"/>
      <c r="AL2" s="334"/>
      <c r="AM2" s="334"/>
      <c r="AN2" s="334"/>
      <c r="AO2" s="334"/>
      <c r="AP2" s="334"/>
      <c r="AQ2" s="334"/>
      <c r="AR2" s="334"/>
      <c r="AS2" s="334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5"/>
      <c r="U3" s="335"/>
      <c r="V3" s="335"/>
      <c r="W3" s="335"/>
      <c r="X3" s="335"/>
      <c r="Y3" s="364" t="str">
        <f>IF(K4="OB","A",IF(K4="IX","W",IF(K4="","",K4)))</f>
        <v/>
      </c>
      <c r="Z3" s="364"/>
      <c r="AA3" s="364" t="s">
        <v>65</v>
      </c>
      <c r="AB3" s="372">
        <v>280</v>
      </c>
      <c r="AC3" s="372">
        <v>230</v>
      </c>
      <c r="AD3" s="372">
        <v>180</v>
      </c>
      <c r="AE3" s="372">
        <v>140</v>
      </c>
      <c r="AF3" s="372">
        <v>80</v>
      </c>
      <c r="AG3" s="372">
        <v>0</v>
      </c>
      <c r="AH3" s="372">
        <v>0</v>
      </c>
      <c r="AI3" s="362"/>
      <c r="AJ3" s="362"/>
      <c r="AK3" s="362"/>
      <c r="AL3" s="335"/>
      <c r="AM3" s="335"/>
      <c r="AN3" s="335"/>
      <c r="AO3" s="335"/>
      <c r="AP3" s="335"/>
      <c r="AQ3" s="335"/>
      <c r="AR3" s="335"/>
      <c r="AS3" s="335"/>
    </row>
    <row r="4" spans="1:45" s="28" customFormat="1" ht="11.25" customHeight="1" thickBot="1" x14ac:dyDescent="0.3">
      <c r="A4" s="420" t="str">
        <f>Altalanos!$A$10</f>
        <v>2024.06.22-07.02.</v>
      </c>
      <c r="B4" s="420"/>
      <c r="C4" s="420"/>
      <c r="D4" s="301"/>
      <c r="E4" s="302"/>
      <c r="F4" s="302"/>
      <c r="G4" s="302" t="str">
        <f>Altalanos!$C$10</f>
        <v>SZENTES</v>
      </c>
      <c r="H4" s="303"/>
      <c r="I4" s="302"/>
      <c r="J4" s="304"/>
      <c r="K4" s="305"/>
      <c r="L4" s="304"/>
      <c r="M4" s="306"/>
      <c r="N4" s="304"/>
      <c r="O4" s="302"/>
      <c r="P4" s="304"/>
      <c r="Q4" s="302"/>
      <c r="R4" s="307" t="str">
        <f>Altalanos!$E$10</f>
        <v>Rákóczi Andrea</v>
      </c>
      <c r="T4" s="336"/>
      <c r="U4" s="336"/>
      <c r="V4" s="336"/>
      <c r="W4" s="336"/>
      <c r="X4" s="336"/>
      <c r="Y4" s="364"/>
      <c r="Z4" s="364"/>
      <c r="AA4" s="364" t="s">
        <v>66</v>
      </c>
      <c r="AB4" s="372">
        <v>250</v>
      </c>
      <c r="AC4" s="372">
        <v>200</v>
      </c>
      <c r="AD4" s="372">
        <v>150</v>
      </c>
      <c r="AE4" s="372">
        <v>120</v>
      </c>
      <c r="AF4" s="372">
        <v>90</v>
      </c>
      <c r="AG4" s="372">
        <v>60</v>
      </c>
      <c r="AH4" s="372">
        <v>25</v>
      </c>
      <c r="AI4" s="362"/>
      <c r="AJ4" s="362"/>
      <c r="AK4" s="362"/>
      <c r="AL4" s="336"/>
      <c r="AM4" s="336"/>
      <c r="AN4" s="336"/>
      <c r="AO4" s="336"/>
      <c r="AP4" s="336"/>
      <c r="AQ4" s="336"/>
      <c r="AR4" s="336"/>
      <c r="AS4" s="336"/>
    </row>
    <row r="5" spans="1:45" s="19" customFormat="1" x14ac:dyDescent="0.25">
      <c r="A5" s="127"/>
      <c r="B5" s="128" t="s">
        <v>4</v>
      </c>
      <c r="C5" s="276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58</v>
      </c>
      <c r="N5" s="130"/>
      <c r="O5" s="128" t="s">
        <v>57</v>
      </c>
      <c r="P5" s="130"/>
      <c r="Q5" s="128"/>
      <c r="R5" s="131"/>
      <c r="T5" s="335"/>
      <c r="U5" s="335"/>
      <c r="V5" s="335"/>
      <c r="W5" s="335"/>
      <c r="X5" s="335"/>
      <c r="Y5" s="364">
        <f>IF(OR(Altalanos!$A$8="F1",Altalanos!$A$8="F2",Altalanos!$A$8="N1",Altalanos!$A$8="N2"),1,2)</f>
        <v>2</v>
      </c>
      <c r="Z5" s="364"/>
      <c r="AA5" s="364" t="s">
        <v>67</v>
      </c>
      <c r="AB5" s="372">
        <v>200</v>
      </c>
      <c r="AC5" s="372">
        <v>150</v>
      </c>
      <c r="AD5" s="372">
        <v>120</v>
      </c>
      <c r="AE5" s="372">
        <v>90</v>
      </c>
      <c r="AF5" s="372">
        <v>60</v>
      </c>
      <c r="AG5" s="372">
        <v>40</v>
      </c>
      <c r="AH5" s="372">
        <v>15</v>
      </c>
      <c r="AI5" s="362"/>
      <c r="AJ5" s="362"/>
      <c r="AK5" s="362"/>
      <c r="AL5" s="335"/>
      <c r="AM5" s="335"/>
      <c r="AN5" s="335"/>
      <c r="AO5" s="335"/>
      <c r="AP5" s="335"/>
      <c r="AQ5" s="335"/>
      <c r="AR5" s="335"/>
      <c r="AS5" s="335"/>
    </row>
    <row r="6" spans="1:45" s="19" customFormat="1" ht="11.1" customHeight="1" thickBot="1" x14ac:dyDescent="0.3">
      <c r="A6" s="367"/>
      <c r="B6" s="368"/>
      <c r="C6" s="368"/>
      <c r="D6" s="368"/>
      <c r="E6" s="368"/>
      <c r="F6" s="367" t="str">
        <f>IF(Y3="","",CONCATENATE(VLOOKUP(Y3,AB1:AH1,4)," pont"))</f>
        <v/>
      </c>
      <c r="G6" s="369"/>
      <c r="H6" s="5"/>
      <c r="I6" s="369"/>
      <c r="J6" s="370"/>
      <c r="K6" s="368" t="str">
        <f>IF(Y3="","",CONCATENATE(VLOOKUP(Y3,AB1:AH1,3)," pont"))</f>
        <v/>
      </c>
      <c r="L6" s="370"/>
      <c r="M6" s="368" t="str">
        <f>IF(Y3="","",CONCATENATE(VLOOKUP(Y3,AB1:AH1,2)," pont"))</f>
        <v/>
      </c>
      <c r="N6" s="370"/>
      <c r="O6" s="368" t="str">
        <f>IF(Y3="","",CONCATENATE(VLOOKUP(Y3,AB1:AH1,1)," pont"))</f>
        <v/>
      </c>
      <c r="P6" s="370"/>
      <c r="Q6" s="368"/>
      <c r="R6" s="371"/>
      <c r="T6" s="335"/>
      <c r="U6" s="335"/>
      <c r="V6" s="335"/>
      <c r="W6" s="335"/>
      <c r="X6" s="335"/>
      <c r="Y6" s="364"/>
      <c r="Z6" s="364"/>
      <c r="AA6" s="364" t="s">
        <v>68</v>
      </c>
      <c r="AB6" s="372">
        <v>150</v>
      </c>
      <c r="AC6" s="372">
        <v>120</v>
      </c>
      <c r="AD6" s="372">
        <v>90</v>
      </c>
      <c r="AE6" s="372">
        <v>60</v>
      </c>
      <c r="AF6" s="372">
        <v>40</v>
      </c>
      <c r="AG6" s="372">
        <v>25</v>
      </c>
      <c r="AH6" s="372">
        <v>10</v>
      </c>
      <c r="AI6" s="362"/>
      <c r="AJ6" s="362"/>
      <c r="AK6" s="362"/>
      <c r="AL6" s="335"/>
      <c r="AM6" s="335"/>
      <c r="AN6" s="335"/>
      <c r="AO6" s="335"/>
      <c r="AP6" s="335"/>
      <c r="AQ6" s="335"/>
      <c r="AR6" s="335"/>
      <c r="AS6" s="335"/>
    </row>
    <row r="7" spans="1:45" s="34" customFormat="1" ht="12.9" customHeight="1" x14ac:dyDescent="0.25">
      <c r="A7" s="133">
        <v>1</v>
      </c>
      <c r="B7" s="308">
        <f>IF($E7="","",VLOOKUP($E7,'F18 csapat ELO'!$A$7:$O$22,14))</f>
        <v>0</v>
      </c>
      <c r="C7" s="309">
        <f>IF($E7="","",VLOOKUP($E7,'F18 csapat ELO'!$A$7:$O$22,15))</f>
        <v>51</v>
      </c>
      <c r="D7" s="309">
        <f>IF($E7="","",VLOOKUP($E7,'F18 csapat ELO'!$A$7:$O$22,5))</f>
        <v>0</v>
      </c>
      <c r="E7" s="310">
        <v>1</v>
      </c>
      <c r="F7" s="311" t="str">
        <f>UPPER(IF($E7="","",VLOOKUP($E7,'F18 csapat ELO'!$A$7:$O$22,2)))</f>
        <v>BUDAÖRSI SC</v>
      </c>
      <c r="G7" s="311">
        <f>IF($E7="","",VLOOKUP($E7,'F18 csapat ELO'!$A$7:$O$22,3))</f>
        <v>0</v>
      </c>
      <c r="H7" s="311"/>
      <c r="I7" s="311">
        <f>IF($E7="","",VLOOKUP($E7,'F18 csapat ELO'!$A$7:$O$22,4))</f>
        <v>0</v>
      </c>
      <c r="J7" s="312"/>
      <c r="K7" s="313"/>
      <c r="L7" s="313"/>
      <c r="M7" s="313"/>
      <c r="N7" s="313"/>
      <c r="O7" s="139"/>
      <c r="P7" s="140"/>
      <c r="Q7" s="141"/>
      <c r="R7" s="142"/>
      <c r="S7" s="143"/>
      <c r="T7" s="143"/>
      <c r="U7" s="337" t="str">
        <f>Birók!P21</f>
        <v>Bíró</v>
      </c>
      <c r="V7" s="143"/>
      <c r="W7" s="143"/>
      <c r="X7" s="143"/>
      <c r="Y7" s="364"/>
      <c r="Z7" s="364"/>
      <c r="AA7" s="364" t="s">
        <v>69</v>
      </c>
      <c r="AB7" s="372">
        <v>120</v>
      </c>
      <c r="AC7" s="372">
        <v>90</v>
      </c>
      <c r="AD7" s="372">
        <v>60</v>
      </c>
      <c r="AE7" s="372">
        <v>40</v>
      </c>
      <c r="AF7" s="372">
        <v>25</v>
      </c>
      <c r="AG7" s="372">
        <v>10</v>
      </c>
      <c r="AH7" s="372">
        <v>5</v>
      </c>
      <c r="AI7" s="362"/>
      <c r="AJ7" s="362"/>
      <c r="AK7" s="362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4"/>
      <c r="C8" s="315"/>
      <c r="D8" s="315"/>
      <c r="E8" s="218"/>
      <c r="F8" s="316"/>
      <c r="G8" s="316"/>
      <c r="H8" s="317"/>
      <c r="I8" s="405" t="s">
        <v>0</v>
      </c>
      <c r="J8" s="150" t="s">
        <v>129</v>
      </c>
      <c r="K8" s="318" t="str">
        <f>UPPER(IF(OR(J8="a",J8="as"),F7,IF(OR(J8="b",J8="bs"),F9,)))</f>
        <v>BUDAÖRSI SC</v>
      </c>
      <c r="L8" s="318"/>
      <c r="M8" s="313"/>
      <c r="N8" s="313"/>
      <c r="O8" s="139"/>
      <c r="P8" s="140"/>
      <c r="Q8" s="141"/>
      <c r="R8" s="142"/>
      <c r="S8" s="143"/>
      <c r="T8" s="143"/>
      <c r="U8" s="338" t="str">
        <f>Birók!P22</f>
        <v xml:space="preserve"> </v>
      </c>
      <c r="V8" s="143"/>
      <c r="W8" s="143"/>
      <c r="X8" s="143"/>
      <c r="Y8" s="364"/>
      <c r="Z8" s="364"/>
      <c r="AA8" s="364" t="s">
        <v>70</v>
      </c>
      <c r="AB8" s="372">
        <v>90</v>
      </c>
      <c r="AC8" s="372">
        <v>60</v>
      </c>
      <c r="AD8" s="372">
        <v>40</v>
      </c>
      <c r="AE8" s="372">
        <v>25</v>
      </c>
      <c r="AF8" s="372">
        <v>10</v>
      </c>
      <c r="AG8" s="372">
        <v>5</v>
      </c>
      <c r="AH8" s="372">
        <v>2</v>
      </c>
      <c r="AI8" s="362"/>
      <c r="AJ8" s="362"/>
      <c r="AK8" s="362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08">
        <f>IF($E9="","",VLOOKUP($E9,'F18 csapat ELO'!$A$7:$O$22,14))</f>
        <v>0</v>
      </c>
      <c r="C9" s="309">
        <f>IF($E9="","",VLOOKUP($E9,'F18 csapat ELO'!$A$7:$O$22,15))</f>
        <v>152</v>
      </c>
      <c r="D9" s="309">
        <f>IF($E9="","",VLOOKUP($E9,'F18 csapat ELO'!$A$7:$O$22,5))</f>
        <v>0</v>
      </c>
      <c r="E9" s="396">
        <v>4</v>
      </c>
      <c r="F9" s="359" t="str">
        <f>UPPER(IF($E9="","",VLOOKUP($E9,'F18 csapat ELO'!$A$7:$O$22,2)))</f>
        <v>HALASI TC</v>
      </c>
      <c r="G9" s="359">
        <f>IF($E9="","",VLOOKUP($E9,'F18 csapat ELO'!$A$7:$O$22,3))</f>
        <v>0</v>
      </c>
      <c r="H9" s="359"/>
      <c r="I9" s="359">
        <f>IF($E9="","",VLOOKUP($E9,'F18 csapat ELO'!$A$7:$O$22,4))</f>
        <v>0</v>
      </c>
      <c r="J9" s="319"/>
      <c r="K9" s="323" t="s">
        <v>134</v>
      </c>
      <c r="L9" s="320"/>
      <c r="M9" s="313"/>
      <c r="N9" s="313"/>
      <c r="O9" s="139"/>
      <c r="P9" s="140"/>
      <c r="Q9" s="141"/>
      <c r="R9" s="142"/>
      <c r="S9" s="143"/>
      <c r="T9" s="143"/>
      <c r="U9" s="338" t="str">
        <f>Birók!P23</f>
        <v xml:space="preserve"> </v>
      </c>
      <c r="V9" s="143"/>
      <c r="W9" s="143"/>
      <c r="X9" s="143"/>
      <c r="Y9" s="364"/>
      <c r="Z9" s="364"/>
      <c r="AA9" s="364" t="s">
        <v>71</v>
      </c>
      <c r="AB9" s="372">
        <v>60</v>
      </c>
      <c r="AC9" s="372">
        <v>40</v>
      </c>
      <c r="AD9" s="372">
        <v>25</v>
      </c>
      <c r="AE9" s="372">
        <v>10</v>
      </c>
      <c r="AF9" s="372">
        <v>5</v>
      </c>
      <c r="AG9" s="372">
        <v>2</v>
      </c>
      <c r="AH9" s="372">
        <v>1</v>
      </c>
      <c r="AI9" s="362"/>
      <c r="AJ9" s="362"/>
      <c r="AK9" s="362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4"/>
      <c r="C10" s="315"/>
      <c r="D10" s="315"/>
      <c r="E10" s="397"/>
      <c r="F10" s="398"/>
      <c r="G10" s="398"/>
      <c r="H10" s="399"/>
      <c r="I10" s="398"/>
      <c r="J10" s="321"/>
      <c r="K10" s="405" t="s">
        <v>0</v>
      </c>
      <c r="L10" s="158" t="s">
        <v>132</v>
      </c>
      <c r="M10" s="318" t="str">
        <f>UPPER(IF(OR(L10="a",L10="as"),K8,IF(OR(L10="b",L10="bs"),K12,)))</f>
        <v>GELLÉRT SE 1</v>
      </c>
      <c r="N10" s="322"/>
      <c r="O10" s="323"/>
      <c r="P10" s="323"/>
      <c r="Q10" s="141"/>
      <c r="R10" s="142"/>
      <c r="S10" s="143"/>
      <c r="T10" s="143"/>
      <c r="U10" s="338" t="str">
        <f>Birók!P24</f>
        <v xml:space="preserve"> </v>
      </c>
      <c r="V10" s="143"/>
      <c r="W10" s="143"/>
      <c r="X10" s="143"/>
      <c r="Y10" s="364"/>
      <c r="Z10" s="364"/>
      <c r="AA10" s="364" t="s">
        <v>72</v>
      </c>
      <c r="AB10" s="372">
        <v>40</v>
      </c>
      <c r="AC10" s="372">
        <v>25</v>
      </c>
      <c r="AD10" s="372">
        <v>15</v>
      </c>
      <c r="AE10" s="372">
        <v>7</v>
      </c>
      <c r="AF10" s="372">
        <v>4</v>
      </c>
      <c r="AG10" s="372">
        <v>1</v>
      </c>
      <c r="AH10" s="372">
        <v>0</v>
      </c>
      <c r="AI10" s="362"/>
      <c r="AJ10" s="362"/>
      <c r="AK10" s="362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08">
        <f>IF($E11="","",VLOOKUP($E11,'F18 csapat ELO'!$A$7:$O$22,14))</f>
        <v>0</v>
      </c>
      <c r="C11" s="309">
        <f>IF($E11="","",VLOOKUP($E11,'F18 csapat ELO'!$A$7:$O$22,15))</f>
        <v>198</v>
      </c>
      <c r="D11" s="309">
        <f>IF($E11="","",VLOOKUP($E11,'F18 csapat ELO'!$A$7:$O$22,5))</f>
        <v>0</v>
      </c>
      <c r="E11" s="396">
        <v>7</v>
      </c>
      <c r="F11" s="359" t="str">
        <f>UPPER(IF($E11="","",VLOOKUP($E11,'F18 csapat ELO'!$A$7:$O$22,2)))</f>
        <v>VIHARSAROK TA</v>
      </c>
      <c r="G11" s="359">
        <f>IF($E11="","",VLOOKUP($E11,'F18 csapat ELO'!$A$7:$O$22,3))</f>
        <v>0</v>
      </c>
      <c r="H11" s="359"/>
      <c r="I11" s="359">
        <f>IF($E11="","",VLOOKUP($E11,'F18 csapat ELO'!$A$7:$O$22,4))</f>
        <v>0</v>
      </c>
      <c r="J11" s="312"/>
      <c r="K11" s="313"/>
      <c r="L11" s="324"/>
      <c r="M11" s="323" t="s">
        <v>138</v>
      </c>
      <c r="N11" s="325"/>
      <c r="O11" s="323"/>
      <c r="P11" s="323"/>
      <c r="Q11" s="141"/>
      <c r="R11" s="142"/>
      <c r="S11" s="143"/>
      <c r="T11" s="143"/>
      <c r="U11" s="338" t="str">
        <f>Birók!P25</f>
        <v xml:space="preserve"> </v>
      </c>
      <c r="V11" s="143"/>
      <c r="W11" s="143"/>
      <c r="X11" s="143"/>
      <c r="Y11" s="364"/>
      <c r="Z11" s="364"/>
      <c r="AA11" s="364" t="s">
        <v>73</v>
      </c>
      <c r="AB11" s="372">
        <v>25</v>
      </c>
      <c r="AC11" s="372">
        <v>15</v>
      </c>
      <c r="AD11" s="372">
        <v>10</v>
      </c>
      <c r="AE11" s="372">
        <v>6</v>
      </c>
      <c r="AF11" s="372">
        <v>3</v>
      </c>
      <c r="AG11" s="372">
        <v>1</v>
      </c>
      <c r="AH11" s="372">
        <v>0</v>
      </c>
      <c r="AI11" s="362"/>
      <c r="AJ11" s="362"/>
      <c r="AK11" s="362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4"/>
      <c r="C12" s="315"/>
      <c r="D12" s="315"/>
      <c r="E12" s="397"/>
      <c r="F12" s="398"/>
      <c r="G12" s="398"/>
      <c r="H12" s="399"/>
      <c r="I12" s="405" t="s">
        <v>0</v>
      </c>
      <c r="J12" s="150" t="s">
        <v>132</v>
      </c>
      <c r="K12" s="318" t="str">
        <f>UPPER(IF(OR(J12="a",J12="as"),F11,IF(OR(J12="b",J12="bs"),F13,)))</f>
        <v>GELLÉRT SE 1</v>
      </c>
      <c r="L12" s="326"/>
      <c r="M12" s="313"/>
      <c r="N12" s="325"/>
      <c r="O12" s="323"/>
      <c r="P12" s="323"/>
      <c r="Q12" s="141"/>
      <c r="R12" s="142"/>
      <c r="S12" s="143"/>
      <c r="T12" s="143"/>
      <c r="U12" s="338" t="str">
        <f>Birók!P26</f>
        <v xml:space="preserve"> </v>
      </c>
      <c r="V12" s="143"/>
      <c r="W12" s="143"/>
      <c r="X12" s="143"/>
      <c r="Y12" s="364"/>
      <c r="Z12" s="364"/>
      <c r="AA12" s="364" t="s">
        <v>78</v>
      </c>
      <c r="AB12" s="372">
        <v>15</v>
      </c>
      <c r="AC12" s="372">
        <v>10</v>
      </c>
      <c r="AD12" s="372">
        <v>6</v>
      </c>
      <c r="AE12" s="372">
        <v>3</v>
      </c>
      <c r="AF12" s="372">
        <v>1</v>
      </c>
      <c r="AG12" s="372">
        <v>0</v>
      </c>
      <c r="AH12" s="372">
        <v>0</v>
      </c>
      <c r="AI12" s="362"/>
      <c r="AJ12" s="362"/>
      <c r="AK12" s="362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08">
        <f>IF($E13="","",VLOOKUP($E13,'F18 csapat ELO'!$A$7:$O$22,14))</f>
        <v>0</v>
      </c>
      <c r="C13" s="309">
        <f>IF($E13="","",VLOOKUP($E13,'F18 csapat ELO'!$A$7:$O$22,15))</f>
        <v>127</v>
      </c>
      <c r="D13" s="309">
        <f>IF($E13="","",VLOOKUP($E13,'F18 csapat ELO'!$A$7:$O$22,5))</f>
        <v>0</v>
      </c>
      <c r="E13" s="396">
        <v>3</v>
      </c>
      <c r="F13" s="359" t="str">
        <f>UPPER(IF($E13="","",VLOOKUP($E13,'F18 csapat ELO'!$A$7:$O$22,2)))</f>
        <v>GELLÉRT SE 1</v>
      </c>
      <c r="G13" s="359">
        <f>IF($E13="","",VLOOKUP($E13,'F18 csapat ELO'!$A$7:$O$22,3))</f>
        <v>0</v>
      </c>
      <c r="H13" s="359"/>
      <c r="I13" s="359">
        <f>IF($E13="","",VLOOKUP($E13,'F18 csapat ELO'!$A$7:$O$22,4))</f>
        <v>0</v>
      </c>
      <c r="J13" s="327"/>
      <c r="K13" s="323" t="s">
        <v>134</v>
      </c>
      <c r="L13" s="313"/>
      <c r="M13" s="313"/>
      <c r="N13" s="325"/>
      <c r="O13" s="323"/>
      <c r="P13" s="323"/>
      <c r="Q13" s="141"/>
      <c r="R13" s="142"/>
      <c r="S13" s="143"/>
      <c r="T13" s="143"/>
      <c r="U13" s="338" t="str">
        <f>Birók!P27</f>
        <v xml:space="preserve"> </v>
      </c>
      <c r="V13" s="143"/>
      <c r="W13" s="143"/>
      <c r="X13" s="143"/>
      <c r="Y13" s="364"/>
      <c r="Z13" s="364"/>
      <c r="AA13" s="364" t="s">
        <v>74</v>
      </c>
      <c r="AB13" s="372">
        <v>10</v>
      </c>
      <c r="AC13" s="372">
        <v>6</v>
      </c>
      <c r="AD13" s="372">
        <v>3</v>
      </c>
      <c r="AE13" s="372">
        <v>1</v>
      </c>
      <c r="AF13" s="372">
        <v>0</v>
      </c>
      <c r="AG13" s="372">
        <v>0</v>
      </c>
      <c r="AH13" s="372">
        <v>0</v>
      </c>
      <c r="AI13" s="362"/>
      <c r="AJ13" s="362"/>
      <c r="AK13" s="362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4"/>
      <c r="C14" s="315"/>
      <c r="D14" s="315"/>
      <c r="E14" s="397"/>
      <c r="F14" s="398"/>
      <c r="G14" s="398"/>
      <c r="H14" s="399"/>
      <c r="I14" s="398"/>
      <c r="J14" s="321"/>
      <c r="K14" s="313"/>
      <c r="L14" s="313"/>
      <c r="M14" s="405" t="s">
        <v>0</v>
      </c>
      <c r="N14" s="158" t="s">
        <v>132</v>
      </c>
      <c r="O14" s="318" t="str">
        <f>UPPER(IF(OR(N14="a",N14="as"),M10,IF(OR(N14="b",N14="bs"),M18,)))</f>
        <v>SZTE-HAJNAL TENISZ</v>
      </c>
      <c r="P14" s="322"/>
      <c r="Q14" s="141"/>
      <c r="R14" s="142"/>
      <c r="S14" s="143"/>
      <c r="T14" s="143"/>
      <c r="U14" s="338" t="str">
        <f>Birók!P28</f>
        <v xml:space="preserve"> </v>
      </c>
      <c r="V14" s="143"/>
      <c r="W14" s="143"/>
      <c r="X14" s="143"/>
      <c r="Y14" s="364"/>
      <c r="Z14" s="364"/>
      <c r="AA14" s="364" t="s">
        <v>75</v>
      </c>
      <c r="AB14" s="372">
        <v>3</v>
      </c>
      <c r="AC14" s="372">
        <v>2</v>
      </c>
      <c r="AD14" s="372">
        <v>1</v>
      </c>
      <c r="AE14" s="372">
        <v>0</v>
      </c>
      <c r="AF14" s="372">
        <v>0</v>
      </c>
      <c r="AG14" s="372">
        <v>0</v>
      </c>
      <c r="AH14" s="372">
        <v>0</v>
      </c>
      <c r="AI14" s="362"/>
      <c r="AJ14" s="362"/>
      <c r="AK14" s="362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58">
        <v>5</v>
      </c>
      <c r="B15" s="308">
        <f>IF($E15="","",VLOOKUP($E15,'F18 csapat ELO'!$A$7:$O$22,14))</f>
        <v>0</v>
      </c>
      <c r="C15" s="309">
        <f>IF($E15="","",VLOOKUP($E15,'F18 csapat ELO'!$A$7:$O$22,15))</f>
        <v>200</v>
      </c>
      <c r="D15" s="309">
        <f>IF($E15="","",VLOOKUP($E15,'F18 csapat ELO'!$A$7:$O$22,5))</f>
        <v>0</v>
      </c>
      <c r="E15" s="396">
        <v>8</v>
      </c>
      <c r="F15" s="359" t="str">
        <f>UPPER(IF($E15="","",VLOOKUP($E15,'F18 csapat ELO'!$A$7:$O$22,2)))</f>
        <v>GELLÉRT SE 2</v>
      </c>
      <c r="G15" s="359">
        <f>IF($E15="","",VLOOKUP($E15,'F18 csapat ELO'!$A$7:$O$22,3))</f>
        <v>0</v>
      </c>
      <c r="H15" s="359"/>
      <c r="I15" s="359">
        <f>IF($E15="","",VLOOKUP($E15,'F18 csapat ELO'!$A$7:$O$22,4))</f>
        <v>0</v>
      </c>
      <c r="J15" s="329"/>
      <c r="K15" s="313"/>
      <c r="L15" s="313"/>
      <c r="M15" s="313"/>
      <c r="N15" s="325"/>
      <c r="O15" s="323" t="s">
        <v>138</v>
      </c>
      <c r="P15" s="323"/>
      <c r="Q15" s="141"/>
      <c r="R15" s="142"/>
      <c r="S15" s="143"/>
      <c r="T15" s="143"/>
      <c r="U15" s="338" t="str">
        <f>Birók!P29</f>
        <v xml:space="preserve"> </v>
      </c>
      <c r="V15" s="143"/>
      <c r="W15" s="143"/>
      <c r="X15" s="143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2"/>
      <c r="AJ15" s="362"/>
      <c r="AK15" s="362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4"/>
      <c r="C16" s="315"/>
      <c r="D16" s="315"/>
      <c r="E16" s="397"/>
      <c r="F16" s="398"/>
      <c r="G16" s="398"/>
      <c r="H16" s="399"/>
      <c r="I16" s="405" t="s">
        <v>0</v>
      </c>
      <c r="J16" s="150" t="s">
        <v>132</v>
      </c>
      <c r="K16" s="318" t="str">
        <f>UPPER(IF(OR(J16="a",J16="as"),F15,IF(OR(J16="b",J16="bs"),F17,)))</f>
        <v>SZTE-HAJNAL TENISZ</v>
      </c>
      <c r="L16" s="318"/>
      <c r="M16" s="313"/>
      <c r="N16" s="325"/>
      <c r="O16" s="405"/>
      <c r="P16" s="323"/>
      <c r="Q16" s="141"/>
      <c r="R16" s="142"/>
      <c r="S16" s="143"/>
      <c r="T16" s="143"/>
      <c r="U16" s="339" t="str">
        <f>Birók!P30</f>
        <v>Egyik sem</v>
      </c>
      <c r="V16" s="143"/>
      <c r="W16" s="143"/>
      <c r="X16" s="143"/>
      <c r="Y16" s="364"/>
      <c r="Z16" s="364"/>
      <c r="AA16" s="364" t="s">
        <v>64</v>
      </c>
      <c r="AB16" s="372">
        <v>150</v>
      </c>
      <c r="AC16" s="372">
        <v>120</v>
      </c>
      <c r="AD16" s="372">
        <v>90</v>
      </c>
      <c r="AE16" s="372">
        <v>60</v>
      </c>
      <c r="AF16" s="372">
        <v>40</v>
      </c>
      <c r="AG16" s="372">
        <v>25</v>
      </c>
      <c r="AH16" s="372">
        <v>15</v>
      </c>
      <c r="AI16" s="362"/>
      <c r="AJ16" s="362"/>
      <c r="AK16" s="362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08">
        <f>IF($E17="","",VLOOKUP($E17,'F18 csapat ELO'!$A$7:$O$22,14))</f>
        <v>0</v>
      </c>
      <c r="C17" s="309">
        <f>IF($E17="","",VLOOKUP($E17,'F18 csapat ELO'!$A$7:$O$22,15))</f>
        <v>162</v>
      </c>
      <c r="D17" s="309">
        <f>IF($E17="","",VLOOKUP($E17,'F18 csapat ELO'!$A$7:$O$22,5))</f>
        <v>0</v>
      </c>
      <c r="E17" s="396">
        <v>5</v>
      </c>
      <c r="F17" s="359" t="str">
        <f>UPPER(IF($E17="","",VLOOKUP($E17,'F18 csapat ELO'!$A$7:$O$22,2)))</f>
        <v>SZTE-HAJNAL TENISZ</v>
      </c>
      <c r="G17" s="359">
        <f>IF($E17="","",VLOOKUP($E17,'F18 csapat ELO'!$A$7:$O$22,3))</f>
        <v>0</v>
      </c>
      <c r="H17" s="359"/>
      <c r="I17" s="359">
        <f>IF($E17="","",VLOOKUP($E17,'F18 csapat ELO'!$A$7:$O$22,4))</f>
        <v>0</v>
      </c>
      <c r="J17" s="319"/>
      <c r="K17" s="313" t="s">
        <v>138</v>
      </c>
      <c r="L17" s="320"/>
      <c r="M17" s="313"/>
      <c r="N17" s="325"/>
      <c r="O17" s="323"/>
      <c r="P17" s="323"/>
      <c r="Q17" s="141"/>
      <c r="R17" s="142"/>
      <c r="S17" s="143"/>
      <c r="T17" s="143"/>
      <c r="U17" s="143"/>
      <c r="V17" s="143"/>
      <c r="W17" s="143"/>
      <c r="X17" s="143"/>
      <c r="Y17" s="364"/>
      <c r="Z17" s="364"/>
      <c r="AA17" s="364" t="s">
        <v>66</v>
      </c>
      <c r="AB17" s="372">
        <v>120</v>
      </c>
      <c r="AC17" s="372">
        <v>90</v>
      </c>
      <c r="AD17" s="372">
        <v>60</v>
      </c>
      <c r="AE17" s="372">
        <v>40</v>
      </c>
      <c r="AF17" s="372">
        <v>25</v>
      </c>
      <c r="AG17" s="372">
        <v>15</v>
      </c>
      <c r="AH17" s="372">
        <v>8</v>
      </c>
      <c r="AI17" s="362"/>
      <c r="AJ17" s="362"/>
      <c r="AK17" s="362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4"/>
      <c r="C18" s="315"/>
      <c r="D18" s="315"/>
      <c r="E18" s="397"/>
      <c r="F18" s="398"/>
      <c r="G18" s="398"/>
      <c r="H18" s="399"/>
      <c r="I18" s="398"/>
      <c r="J18" s="321"/>
      <c r="K18" s="405" t="s">
        <v>0</v>
      </c>
      <c r="L18" s="158" t="s">
        <v>131</v>
      </c>
      <c r="M18" s="318" t="str">
        <f>UPPER(IF(OR(L18="a",L18="as"),K16,IF(OR(L18="b",L18="bs"),K20,)))</f>
        <v>SZTE-HAJNAL TENISZ</v>
      </c>
      <c r="N18" s="330"/>
      <c r="O18" s="323"/>
      <c r="P18" s="323"/>
      <c r="Q18" s="141"/>
      <c r="R18" s="142"/>
      <c r="S18" s="143"/>
      <c r="T18" s="143"/>
      <c r="U18" s="143"/>
      <c r="V18" s="143"/>
      <c r="W18" s="143"/>
      <c r="X18" s="143"/>
      <c r="Y18" s="364"/>
      <c r="Z18" s="364"/>
      <c r="AA18" s="364" t="s">
        <v>67</v>
      </c>
      <c r="AB18" s="372">
        <v>90</v>
      </c>
      <c r="AC18" s="372">
        <v>60</v>
      </c>
      <c r="AD18" s="372">
        <v>40</v>
      </c>
      <c r="AE18" s="372">
        <v>25</v>
      </c>
      <c r="AF18" s="372">
        <v>15</v>
      </c>
      <c r="AG18" s="372">
        <v>8</v>
      </c>
      <c r="AH18" s="372">
        <v>4</v>
      </c>
      <c r="AI18" s="362"/>
      <c r="AJ18" s="362"/>
      <c r="AK18" s="362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08">
        <f>IF($E19="","",VLOOKUP($E19,'F18 csapat ELO'!$A$7:$O$22,14))</f>
        <v>0</v>
      </c>
      <c r="C19" s="309">
        <f>IF($E19="","",VLOOKUP($E19,'F18 csapat ELO'!$A$7:$O$22,15))</f>
        <v>181</v>
      </c>
      <c r="D19" s="309">
        <f>IF($E19="","",VLOOKUP($E19,'F18 csapat ELO'!$A$7:$O$22,5))</f>
        <v>0</v>
      </c>
      <c r="E19" s="396">
        <v>6</v>
      </c>
      <c r="F19" s="359" t="str">
        <f>UPPER(IF($E19="","",VLOOKUP($E19,'F18 csapat ELO'!$A$7:$O$22,2)))</f>
        <v>PVTC</v>
      </c>
      <c r="G19" s="359">
        <f>IF($E19="","",VLOOKUP($E19,'F18 csapat ELO'!$A$7:$O$22,3))</f>
        <v>0</v>
      </c>
      <c r="H19" s="359"/>
      <c r="I19" s="359">
        <f>IF($E19="","",VLOOKUP($E19,'F18 csapat ELO'!$A$7:$O$22,4))</f>
        <v>0</v>
      </c>
      <c r="J19" s="312"/>
      <c r="K19" s="313"/>
      <c r="L19" s="324"/>
      <c r="M19" s="323" t="s">
        <v>134</v>
      </c>
      <c r="N19" s="323"/>
      <c r="O19" s="323"/>
      <c r="P19" s="323"/>
      <c r="Q19" s="141"/>
      <c r="R19" s="142"/>
      <c r="S19" s="143"/>
      <c r="T19" s="143"/>
      <c r="U19" s="143"/>
      <c r="V19" s="143"/>
      <c r="W19" s="143"/>
      <c r="X19" s="143"/>
      <c r="Y19" s="364"/>
      <c r="Z19" s="364"/>
      <c r="AA19" s="364" t="s">
        <v>68</v>
      </c>
      <c r="AB19" s="372">
        <v>60</v>
      </c>
      <c r="AC19" s="372">
        <v>40</v>
      </c>
      <c r="AD19" s="372">
        <v>25</v>
      </c>
      <c r="AE19" s="372">
        <v>15</v>
      </c>
      <c r="AF19" s="372">
        <v>8</v>
      </c>
      <c r="AG19" s="372">
        <v>4</v>
      </c>
      <c r="AH19" s="372">
        <v>2</v>
      </c>
      <c r="AI19" s="362"/>
      <c r="AJ19" s="362"/>
      <c r="AK19" s="362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4"/>
      <c r="C20" s="315"/>
      <c r="D20" s="315"/>
      <c r="E20" s="218"/>
      <c r="F20" s="316"/>
      <c r="G20" s="316"/>
      <c r="H20" s="317"/>
      <c r="I20" s="405" t="s">
        <v>0</v>
      </c>
      <c r="J20" s="150" t="s">
        <v>130</v>
      </c>
      <c r="K20" s="318" t="str">
        <f>UPPER(IF(OR(J20="a",J20="as"),F19,IF(OR(J20="b",J20="bs"),F21,)))</f>
        <v xml:space="preserve">SVSE </v>
      </c>
      <c r="L20" s="326"/>
      <c r="M20" s="313"/>
      <c r="N20" s="323"/>
      <c r="O20" s="323"/>
      <c r="P20" s="323"/>
      <c r="Q20" s="141"/>
      <c r="R20" s="142"/>
      <c r="S20" s="143"/>
      <c r="T20" s="143"/>
      <c r="U20" s="143"/>
      <c r="V20" s="143"/>
      <c r="W20" s="143"/>
      <c r="X20" s="143"/>
      <c r="Y20" s="364"/>
      <c r="Z20" s="364"/>
      <c r="AA20" s="364" t="s">
        <v>69</v>
      </c>
      <c r="AB20" s="372">
        <v>40</v>
      </c>
      <c r="AC20" s="372">
        <v>25</v>
      </c>
      <c r="AD20" s="372">
        <v>15</v>
      </c>
      <c r="AE20" s="372">
        <v>8</v>
      </c>
      <c r="AF20" s="372">
        <v>4</v>
      </c>
      <c r="AG20" s="372">
        <v>2</v>
      </c>
      <c r="AH20" s="372">
        <v>1</v>
      </c>
      <c r="AI20" s="362"/>
      <c r="AJ20" s="362"/>
      <c r="AK20" s="362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1">
        <v>8</v>
      </c>
      <c r="B21" s="308">
        <f>IF($E21="","",VLOOKUP($E21,'F18 csapat ELO'!$A$7:$O$22,14))</f>
        <v>0</v>
      </c>
      <c r="C21" s="309">
        <f>IF($E21="","",VLOOKUP($E21,'F18 csapat ELO'!$A$7:$O$22,15))</f>
        <v>70</v>
      </c>
      <c r="D21" s="309">
        <f>IF($E21="","",VLOOKUP($E21,'F18 csapat ELO'!$A$7:$O$22,5))</f>
        <v>0</v>
      </c>
      <c r="E21" s="310">
        <v>2</v>
      </c>
      <c r="F21" s="360" t="str">
        <f>UPPER(IF($E21="","",VLOOKUP($E21,'F18 csapat ELO'!$A$7:$O$22,2)))</f>
        <v xml:space="preserve">SVSE </v>
      </c>
      <c r="G21" s="360">
        <f>IF($E21="","",VLOOKUP($E21,'F18 csapat ELO'!$A$7:$O$22,3))</f>
        <v>0</v>
      </c>
      <c r="H21" s="360"/>
      <c r="I21" s="360">
        <f>IF($E21="","",VLOOKUP($E21,'F18 csapat ELO'!$A$7:$O$22,4))</f>
        <v>0</v>
      </c>
      <c r="J21" s="327"/>
      <c r="K21" s="313"/>
      <c r="L21" s="313"/>
      <c r="M21" s="313"/>
      <c r="N21" s="323"/>
      <c r="O21" s="323"/>
      <c r="P21" s="323"/>
      <c r="Q21" s="141"/>
      <c r="R21" s="142"/>
      <c r="S21" s="143"/>
      <c r="T21" s="143"/>
      <c r="U21" s="143"/>
      <c r="V21" s="143"/>
      <c r="W21" s="143"/>
      <c r="X21" s="143"/>
      <c r="Y21" s="364"/>
      <c r="Z21" s="364"/>
      <c r="AA21" s="364" t="s">
        <v>70</v>
      </c>
      <c r="AB21" s="372">
        <v>25</v>
      </c>
      <c r="AC21" s="372">
        <v>15</v>
      </c>
      <c r="AD21" s="372">
        <v>10</v>
      </c>
      <c r="AE21" s="372">
        <v>6</v>
      </c>
      <c r="AF21" s="372">
        <v>3</v>
      </c>
      <c r="AG21" s="372">
        <v>1</v>
      </c>
      <c r="AH21" s="372">
        <v>0</v>
      </c>
      <c r="AI21" s="362"/>
      <c r="AJ21" s="362"/>
      <c r="AK21" s="362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2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364"/>
      <c r="Z22" s="364"/>
      <c r="AA22" s="364" t="s">
        <v>71</v>
      </c>
      <c r="AB22" s="372">
        <v>15</v>
      </c>
      <c r="AC22" s="372">
        <v>10</v>
      </c>
      <c r="AD22" s="372">
        <v>6</v>
      </c>
      <c r="AE22" s="372">
        <v>3</v>
      </c>
      <c r="AF22" s="372">
        <v>1</v>
      </c>
      <c r="AG22" s="372">
        <v>0</v>
      </c>
      <c r="AH22" s="372">
        <v>0</v>
      </c>
      <c r="AI22" s="362"/>
      <c r="AJ22" s="362"/>
      <c r="AK22" s="362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2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364"/>
      <c r="Z23" s="364"/>
      <c r="AA23" s="364" t="s">
        <v>72</v>
      </c>
      <c r="AB23" s="372">
        <v>10</v>
      </c>
      <c r="AC23" s="372">
        <v>6</v>
      </c>
      <c r="AD23" s="372">
        <v>3</v>
      </c>
      <c r="AE23" s="372">
        <v>1</v>
      </c>
      <c r="AF23" s="372">
        <v>0</v>
      </c>
      <c r="AG23" s="372">
        <v>0</v>
      </c>
      <c r="AH23" s="372">
        <v>0</v>
      </c>
      <c r="AI23" s="362"/>
      <c r="AJ23" s="362"/>
      <c r="AK23" s="362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3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364"/>
      <c r="Z24" s="364"/>
      <c r="AA24" s="364" t="s">
        <v>73</v>
      </c>
      <c r="AB24" s="372">
        <v>6</v>
      </c>
      <c r="AC24" s="372">
        <v>3</v>
      </c>
      <c r="AD24" s="372">
        <v>1</v>
      </c>
      <c r="AE24" s="372">
        <v>0</v>
      </c>
      <c r="AF24" s="372">
        <v>0</v>
      </c>
      <c r="AG24" s="372">
        <v>0</v>
      </c>
      <c r="AH24" s="372">
        <v>0</v>
      </c>
      <c r="AI24" s="362"/>
      <c r="AJ24" s="362"/>
      <c r="AK24" s="362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2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364"/>
      <c r="Z25" s="364"/>
      <c r="AA25" s="364" t="s">
        <v>78</v>
      </c>
      <c r="AB25" s="372">
        <v>3</v>
      </c>
      <c r="AC25" s="372">
        <v>2</v>
      </c>
      <c r="AD25" s="372">
        <v>1</v>
      </c>
      <c r="AE25" s="372">
        <v>0</v>
      </c>
      <c r="AF25" s="372">
        <v>0</v>
      </c>
      <c r="AG25" s="372">
        <v>0</v>
      </c>
      <c r="AH25" s="372">
        <v>0</v>
      </c>
      <c r="AI25" s="362"/>
      <c r="AJ25" s="362"/>
      <c r="AK25" s="362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62"/>
      <c r="AJ26" s="362"/>
      <c r="AK26" s="362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2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62"/>
      <c r="AJ27" s="362"/>
      <c r="AK27" s="362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377"/>
      <c r="AJ28" s="377"/>
      <c r="AK28" s="377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2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377"/>
      <c r="AJ29" s="377"/>
      <c r="AK29" s="377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377"/>
      <c r="AJ30" s="377"/>
      <c r="AK30" s="377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2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377"/>
      <c r="AJ31" s="377"/>
      <c r="AK31" s="377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3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377"/>
      <c r="AJ32" s="377"/>
      <c r="AK32" s="377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2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377"/>
      <c r="AJ33" s="377"/>
      <c r="AK33" s="377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377"/>
      <c r="AJ34" s="377"/>
      <c r="AK34" s="377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2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377"/>
      <c r="AJ35" s="377"/>
      <c r="AK35" s="377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2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377"/>
      <c r="AJ36" s="377"/>
      <c r="AK36" s="377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28"/>
      <c r="G37" s="328"/>
      <c r="H37" s="331"/>
      <c r="I37" s="313"/>
      <c r="J37" s="321"/>
      <c r="K37" s="313"/>
      <c r="L37" s="313"/>
      <c r="M37" s="313"/>
      <c r="N37" s="323"/>
      <c r="O37" s="323"/>
      <c r="P37" s="323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377"/>
      <c r="AJ37" s="377"/>
      <c r="AK37" s="377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2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377"/>
      <c r="AJ38" s="377"/>
      <c r="AK38" s="377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2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377"/>
      <c r="AJ39" s="377"/>
      <c r="AK39" s="377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3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377"/>
      <c r="AJ40" s="377"/>
      <c r="AK40" s="377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2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377"/>
      <c r="AJ41" s="377"/>
      <c r="AK41" s="377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377"/>
      <c r="AJ42" s="377"/>
      <c r="AK42" s="377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2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377"/>
      <c r="AJ43" s="377"/>
      <c r="AK43" s="377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377"/>
      <c r="AJ44" s="377"/>
      <c r="AK44" s="377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2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377"/>
      <c r="AJ45" s="377"/>
      <c r="AK45" s="377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377"/>
      <c r="AJ46" s="377"/>
      <c r="AK46" s="377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2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377"/>
      <c r="AJ47" s="377"/>
      <c r="AK47" s="377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3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377"/>
      <c r="AJ48" s="377"/>
      <c r="AK48" s="377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2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377"/>
      <c r="AJ49" s="377"/>
      <c r="AK49" s="377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377"/>
      <c r="AJ50" s="377"/>
      <c r="AK50" s="377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2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377"/>
      <c r="AJ51" s="377"/>
      <c r="AK51" s="377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2"/>
      <c r="B52" s="139"/>
      <c r="C52" s="139"/>
      <c r="D52" s="139"/>
      <c r="E52" s="218"/>
      <c r="F52" s="407"/>
      <c r="G52" s="407"/>
      <c r="H52" s="407"/>
      <c r="I52" s="407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377"/>
      <c r="AJ52" s="377"/>
      <c r="AK52" s="377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08"/>
      <c r="G53" s="408"/>
      <c r="H53" s="408"/>
      <c r="I53" s="408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377"/>
      <c r="AJ53" s="377"/>
      <c r="AK53" s="377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68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54</v>
      </c>
      <c r="L54" s="189"/>
      <c r="M54" s="186" t="s">
        <v>55</v>
      </c>
      <c r="N54" s="190"/>
      <c r="O54" s="191" t="s">
        <v>56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78"/>
      <c r="AJ54" s="378"/>
      <c r="AK54" s="378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1" t="s">
        <v>45</v>
      </c>
      <c r="B55" s="352"/>
      <c r="C55" s="353"/>
      <c r="D55" s="354"/>
      <c r="E55" s="196">
        <v>1</v>
      </c>
      <c r="F55" s="86" t="str">
        <f>IF(E55&gt;$R$62,,UPPER(VLOOKUP(E55,'F18 csapat ELO'!$A$7:$Q$134,2)))</f>
        <v>BUDAÖRSI SC</v>
      </c>
      <c r="G55" s="196"/>
      <c r="H55" s="86"/>
      <c r="I55" s="85"/>
      <c r="J55" s="343" t="s">
        <v>6</v>
      </c>
      <c r="K55" s="84"/>
      <c r="L55" s="344"/>
      <c r="M55" s="84"/>
      <c r="N55" s="345"/>
      <c r="O55" s="346" t="s">
        <v>47</v>
      </c>
      <c r="P55" s="347"/>
      <c r="Q55" s="347"/>
      <c r="R55" s="345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78"/>
      <c r="AJ55" s="378"/>
      <c r="AK55" s="378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5" t="s">
        <v>53</v>
      </c>
      <c r="B56" s="220"/>
      <c r="C56" s="356"/>
      <c r="D56" s="357"/>
      <c r="E56" s="196">
        <v>2</v>
      </c>
      <c r="F56" s="86" t="str">
        <f>IF(E56&gt;$R$62,,UPPER(VLOOKUP(E56,'F18 csapat ELO'!$A$7:$Q$134,2)))</f>
        <v xml:space="preserve">SVSE </v>
      </c>
      <c r="G56" s="196"/>
      <c r="H56" s="86"/>
      <c r="I56" s="85"/>
      <c r="J56" s="343" t="s">
        <v>7</v>
      </c>
      <c r="K56" s="84"/>
      <c r="L56" s="344"/>
      <c r="M56" s="84"/>
      <c r="N56" s="345"/>
      <c r="O56" s="212"/>
      <c r="P56" s="348"/>
      <c r="Q56" s="220"/>
      <c r="R56" s="349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78"/>
      <c r="AJ56" s="378"/>
      <c r="AK56" s="378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4"/>
      <c r="B57" s="235"/>
      <c r="C57" s="266"/>
      <c r="D57" s="236"/>
      <c r="E57" s="196"/>
      <c r="F57" s="86"/>
      <c r="G57" s="196"/>
      <c r="H57" s="86"/>
      <c r="I57" s="85"/>
      <c r="J57" s="343" t="s">
        <v>8</v>
      </c>
      <c r="K57" s="84"/>
      <c r="L57" s="344"/>
      <c r="M57" s="84"/>
      <c r="N57" s="345"/>
      <c r="O57" s="346" t="s">
        <v>48</v>
      </c>
      <c r="P57" s="347"/>
      <c r="Q57" s="347"/>
      <c r="R57" s="345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78"/>
      <c r="AJ57" s="378"/>
      <c r="AK57" s="378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3" t="s">
        <v>9</v>
      </c>
      <c r="K58" s="84"/>
      <c r="L58" s="344"/>
      <c r="M58" s="84"/>
      <c r="N58" s="345"/>
      <c r="O58" s="84"/>
      <c r="P58" s="344"/>
      <c r="Q58" s="84"/>
      <c r="R58" s="345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78"/>
      <c r="AJ58" s="378"/>
      <c r="AK58" s="378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2"/>
      <c r="B59" s="237"/>
      <c r="C59" s="237"/>
      <c r="D59" s="267"/>
      <c r="E59" s="196"/>
      <c r="F59" s="86"/>
      <c r="G59" s="196"/>
      <c r="H59" s="86"/>
      <c r="I59" s="85"/>
      <c r="J59" s="343" t="s">
        <v>10</v>
      </c>
      <c r="K59" s="84"/>
      <c r="L59" s="344"/>
      <c r="M59" s="84"/>
      <c r="N59" s="345"/>
      <c r="O59" s="220"/>
      <c r="P59" s="348"/>
      <c r="Q59" s="220"/>
      <c r="R59" s="34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78"/>
      <c r="AJ59" s="378"/>
      <c r="AK59" s="378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3"/>
      <c r="B60" s="22"/>
      <c r="C60" s="127"/>
      <c r="D60" s="210"/>
      <c r="E60" s="196"/>
      <c r="F60" s="86"/>
      <c r="G60" s="196"/>
      <c r="H60" s="86"/>
      <c r="I60" s="85"/>
      <c r="J60" s="343" t="s">
        <v>11</v>
      </c>
      <c r="K60" s="84"/>
      <c r="L60" s="344"/>
      <c r="M60" s="84"/>
      <c r="N60" s="345"/>
      <c r="O60" s="346" t="s">
        <v>34</v>
      </c>
      <c r="P60" s="347"/>
      <c r="Q60" s="347"/>
      <c r="R60" s="345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78"/>
      <c r="AJ60" s="378"/>
      <c r="AK60" s="378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3"/>
      <c r="B61" s="22"/>
      <c r="C61" s="262"/>
      <c r="D61" s="232"/>
      <c r="E61" s="196"/>
      <c r="F61" s="86"/>
      <c r="G61" s="196"/>
      <c r="H61" s="86"/>
      <c r="I61" s="85"/>
      <c r="J61" s="343" t="s">
        <v>12</v>
      </c>
      <c r="K61" s="84"/>
      <c r="L61" s="344"/>
      <c r="M61" s="84"/>
      <c r="N61" s="345"/>
      <c r="O61" s="84"/>
      <c r="P61" s="344"/>
      <c r="Q61" s="84"/>
      <c r="R61" s="345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78"/>
      <c r="AJ61" s="378"/>
      <c r="AK61" s="378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4"/>
      <c r="B62" s="221"/>
      <c r="C62" s="263"/>
      <c r="D62" s="233"/>
      <c r="E62" s="213"/>
      <c r="F62" s="212"/>
      <c r="G62" s="213"/>
      <c r="H62" s="212"/>
      <c r="I62" s="214"/>
      <c r="J62" s="350" t="s">
        <v>13</v>
      </c>
      <c r="K62" s="220"/>
      <c r="L62" s="348"/>
      <c r="M62" s="220"/>
      <c r="N62" s="349"/>
      <c r="O62" s="220" t="str">
        <f>R4</f>
        <v>Rákóczi Andrea</v>
      </c>
      <c r="P62" s="348"/>
      <c r="Q62" s="220"/>
      <c r="R62" s="216">
        <f>MIN(4,'F18 csapat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78"/>
      <c r="AJ62" s="378"/>
      <c r="AK62" s="378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L63" s="340"/>
      <c r="AM63" s="340"/>
      <c r="AN63" s="340"/>
      <c r="AO63" s="340"/>
      <c r="AP63" s="340"/>
      <c r="AQ63" s="340"/>
      <c r="AR63" s="340"/>
      <c r="AS63" s="340"/>
    </row>
    <row r="64" spans="1:45" x14ac:dyDescent="0.25"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L64" s="340"/>
      <c r="AM64" s="340"/>
      <c r="AN64" s="340"/>
      <c r="AO64" s="340"/>
      <c r="AP64" s="340"/>
      <c r="AQ64" s="340"/>
      <c r="AR64" s="340"/>
      <c r="AS64" s="340"/>
    </row>
    <row r="65" spans="20:45" x14ac:dyDescent="0.25"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L65" s="340"/>
      <c r="AM65" s="340"/>
      <c r="AN65" s="340"/>
      <c r="AO65" s="340"/>
      <c r="AP65" s="340"/>
      <c r="AQ65" s="340"/>
      <c r="AR65" s="340"/>
      <c r="AS65" s="340"/>
    </row>
    <row r="66" spans="20:45" x14ac:dyDescent="0.25"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L66" s="340"/>
      <c r="AM66" s="340"/>
      <c r="AN66" s="340"/>
      <c r="AO66" s="340"/>
      <c r="AP66" s="340"/>
      <c r="AQ66" s="340"/>
      <c r="AR66" s="340"/>
      <c r="AS66" s="340"/>
    </row>
    <row r="67" spans="20:45" x14ac:dyDescent="0.25"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L67" s="340"/>
      <c r="AM67" s="340"/>
      <c r="AN67" s="340"/>
      <c r="AO67" s="340"/>
      <c r="AP67" s="340"/>
      <c r="AQ67" s="340"/>
      <c r="AR67" s="340"/>
      <c r="AS67" s="340"/>
    </row>
    <row r="68" spans="20:45" x14ac:dyDescent="0.25"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L68" s="340"/>
      <c r="AM68" s="340"/>
      <c r="AN68" s="340"/>
      <c r="AO68" s="340"/>
      <c r="AP68" s="340"/>
      <c r="AQ68" s="340"/>
      <c r="AR68" s="340"/>
      <c r="AS68" s="340"/>
    </row>
    <row r="69" spans="20:45" x14ac:dyDescent="0.25"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L69" s="340"/>
      <c r="AM69" s="340"/>
      <c r="AN69" s="340"/>
      <c r="AO69" s="340"/>
      <c r="AP69" s="340"/>
      <c r="AQ69" s="340"/>
      <c r="AR69" s="340"/>
      <c r="AS69" s="340"/>
    </row>
    <row r="70" spans="20:45" x14ac:dyDescent="0.25"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L70" s="340"/>
      <c r="AM70" s="340"/>
      <c r="AN70" s="340"/>
      <c r="AO70" s="340"/>
      <c r="AP70" s="340"/>
      <c r="AQ70" s="340"/>
      <c r="AR70" s="340"/>
      <c r="AS70" s="340"/>
    </row>
    <row r="71" spans="20:45" x14ac:dyDescent="0.25"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L71" s="340"/>
      <c r="AM71" s="340"/>
      <c r="AN71" s="340"/>
      <c r="AO71" s="340"/>
      <c r="AP71" s="340"/>
      <c r="AQ71" s="340"/>
      <c r="AR71" s="340"/>
      <c r="AS71" s="340"/>
    </row>
    <row r="72" spans="20:45" x14ac:dyDescent="0.25"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L72" s="340"/>
      <c r="AM72" s="340"/>
      <c r="AN72" s="340"/>
      <c r="AO72" s="340"/>
      <c r="AP72" s="340"/>
      <c r="AQ72" s="340"/>
      <c r="AR72" s="340"/>
      <c r="AS72" s="340"/>
    </row>
    <row r="73" spans="20:45" x14ac:dyDescent="0.25"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L73" s="340"/>
      <c r="AM73" s="340"/>
      <c r="AN73" s="340"/>
      <c r="AO73" s="340"/>
      <c r="AP73" s="340"/>
      <c r="AQ73" s="340"/>
      <c r="AR73" s="340"/>
      <c r="AS73" s="340"/>
    </row>
    <row r="74" spans="20:45" x14ac:dyDescent="0.25"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L74" s="340"/>
      <c r="AM74" s="340"/>
      <c r="AN74" s="340"/>
      <c r="AO74" s="340"/>
      <c r="AP74" s="340"/>
      <c r="AQ74" s="340"/>
      <c r="AR74" s="340"/>
      <c r="AS74" s="340"/>
    </row>
    <row r="75" spans="20:45" x14ac:dyDescent="0.25"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L75" s="340"/>
      <c r="AM75" s="340"/>
      <c r="AN75" s="340"/>
      <c r="AO75" s="340"/>
      <c r="AP75" s="340"/>
      <c r="AQ75" s="340"/>
      <c r="AR75" s="340"/>
      <c r="AS75" s="340"/>
    </row>
    <row r="76" spans="20:45" x14ac:dyDescent="0.25"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L76" s="340"/>
      <c r="AM76" s="340"/>
      <c r="AN76" s="340"/>
      <c r="AO76" s="340"/>
      <c r="AP76" s="340"/>
      <c r="AQ76" s="340"/>
      <c r="AR76" s="340"/>
      <c r="AS76" s="340"/>
    </row>
    <row r="77" spans="20:45" x14ac:dyDescent="0.25"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L77" s="340"/>
      <c r="AM77" s="340"/>
      <c r="AN77" s="340"/>
      <c r="AO77" s="340"/>
      <c r="AP77" s="340"/>
      <c r="AQ77" s="340"/>
      <c r="AR77" s="340"/>
      <c r="AS77" s="340"/>
    </row>
    <row r="78" spans="20:45" x14ac:dyDescent="0.25"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L78" s="340"/>
      <c r="AM78" s="340"/>
      <c r="AN78" s="340"/>
      <c r="AO78" s="340"/>
      <c r="AP78" s="340"/>
      <c r="AQ78" s="340"/>
      <c r="AR78" s="340"/>
      <c r="AS78" s="340"/>
    </row>
    <row r="79" spans="20:45" x14ac:dyDescent="0.25"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L79" s="340"/>
      <c r="AM79" s="340"/>
      <c r="AN79" s="340"/>
      <c r="AO79" s="340"/>
      <c r="AP79" s="340"/>
      <c r="AQ79" s="340"/>
      <c r="AR79" s="340"/>
      <c r="AS79" s="340"/>
    </row>
    <row r="80" spans="20:45" x14ac:dyDescent="0.25"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L80" s="340"/>
      <c r="AM80" s="340"/>
      <c r="AN80" s="340"/>
      <c r="AO80" s="340"/>
      <c r="AP80" s="340"/>
      <c r="AQ80" s="340"/>
      <c r="AR80" s="340"/>
      <c r="AS80" s="340"/>
    </row>
    <row r="81" spans="20:45" x14ac:dyDescent="0.25"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L81" s="340"/>
      <c r="AM81" s="340"/>
      <c r="AN81" s="340"/>
      <c r="AO81" s="340"/>
      <c r="AP81" s="340"/>
      <c r="AQ81" s="340"/>
      <c r="AR81" s="340"/>
      <c r="AS81" s="340"/>
    </row>
    <row r="82" spans="20:45" x14ac:dyDescent="0.25"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L82" s="340"/>
      <c r="AM82" s="340"/>
      <c r="AN82" s="340"/>
      <c r="AO82" s="340"/>
      <c r="AP82" s="340"/>
      <c r="AQ82" s="340"/>
      <c r="AR82" s="340"/>
      <c r="AS82" s="340"/>
    </row>
    <row r="83" spans="20:45" x14ac:dyDescent="0.25"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L83" s="340"/>
      <c r="AM83" s="340"/>
      <c r="AN83" s="340"/>
      <c r="AO83" s="340"/>
      <c r="AP83" s="340"/>
      <c r="AQ83" s="340"/>
      <c r="AR83" s="340"/>
      <c r="AS83" s="340"/>
    </row>
    <row r="84" spans="20:45" x14ac:dyDescent="0.25"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L84" s="340"/>
      <c r="AM84" s="340"/>
      <c r="AN84" s="340"/>
      <c r="AO84" s="340"/>
      <c r="AP84" s="340"/>
      <c r="AQ84" s="340"/>
      <c r="AR84" s="340"/>
      <c r="AS84" s="340"/>
    </row>
    <row r="85" spans="20:45" x14ac:dyDescent="0.25"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L85" s="340"/>
      <c r="AM85" s="340"/>
      <c r="AN85" s="340"/>
      <c r="AO85" s="340"/>
      <c r="AP85" s="340"/>
      <c r="AQ85" s="340"/>
      <c r="AR85" s="340"/>
      <c r="AS85" s="340"/>
    </row>
    <row r="86" spans="20:45" x14ac:dyDescent="0.25"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L86" s="340"/>
      <c r="AM86" s="340"/>
      <c r="AN86" s="340"/>
      <c r="AO86" s="340"/>
      <c r="AP86" s="340"/>
      <c r="AQ86" s="340"/>
      <c r="AR86" s="340"/>
      <c r="AS86" s="340"/>
    </row>
    <row r="87" spans="20:45" x14ac:dyDescent="0.25"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L87" s="340"/>
      <c r="AM87" s="340"/>
      <c r="AN87" s="340"/>
      <c r="AO87" s="340"/>
      <c r="AP87" s="340"/>
      <c r="AQ87" s="340"/>
      <c r="AR87" s="340"/>
      <c r="AS87" s="340"/>
    </row>
    <row r="88" spans="20:45" x14ac:dyDescent="0.25"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L88" s="340"/>
      <c r="AM88" s="340"/>
      <c r="AN88" s="340"/>
      <c r="AO88" s="340"/>
      <c r="AP88" s="340"/>
      <c r="AQ88" s="340"/>
      <c r="AR88" s="340"/>
      <c r="AS88" s="340"/>
    </row>
    <row r="89" spans="20:45" x14ac:dyDescent="0.25"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L89" s="340"/>
      <c r="AM89" s="340"/>
      <c r="AN89" s="340"/>
      <c r="AO89" s="340"/>
      <c r="AP89" s="340"/>
      <c r="AQ89" s="340"/>
      <c r="AR89" s="340"/>
      <c r="AS89" s="340"/>
    </row>
    <row r="90" spans="20:45" x14ac:dyDescent="0.25"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L90" s="340"/>
      <c r="AM90" s="340"/>
      <c r="AN90" s="340"/>
      <c r="AO90" s="340"/>
      <c r="AP90" s="340"/>
      <c r="AQ90" s="340"/>
      <c r="AR90" s="340"/>
      <c r="AS90" s="340"/>
    </row>
    <row r="91" spans="20:45" x14ac:dyDescent="0.25"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L91" s="340"/>
      <c r="AM91" s="340"/>
      <c r="AN91" s="340"/>
      <c r="AO91" s="340"/>
      <c r="AP91" s="340"/>
      <c r="AQ91" s="340"/>
      <c r="AR91" s="340"/>
      <c r="AS91" s="340"/>
    </row>
    <row r="92" spans="20:45" x14ac:dyDescent="0.25"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L92" s="340"/>
      <c r="AM92" s="340"/>
      <c r="AN92" s="340"/>
      <c r="AO92" s="340"/>
      <c r="AP92" s="340"/>
      <c r="AQ92" s="340"/>
      <c r="AR92" s="340"/>
      <c r="AS92" s="340"/>
    </row>
    <row r="93" spans="20:45" x14ac:dyDescent="0.25"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L93" s="340"/>
      <c r="AM93" s="340"/>
      <c r="AN93" s="340"/>
      <c r="AO93" s="340"/>
      <c r="AP93" s="340"/>
      <c r="AQ93" s="340"/>
      <c r="AR93" s="340"/>
      <c r="AS93" s="340"/>
    </row>
    <row r="94" spans="20:45" x14ac:dyDescent="0.25"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L94" s="340"/>
      <c r="AM94" s="340"/>
      <c r="AN94" s="340"/>
      <c r="AO94" s="340"/>
      <c r="AP94" s="340"/>
      <c r="AQ94" s="340"/>
      <c r="AR94" s="340"/>
      <c r="AS94" s="340"/>
    </row>
    <row r="95" spans="20:45" x14ac:dyDescent="0.25"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L95" s="340"/>
      <c r="AM95" s="340"/>
      <c r="AN95" s="340"/>
      <c r="AO95" s="340"/>
      <c r="AP95" s="340"/>
      <c r="AQ95" s="340"/>
      <c r="AR95" s="340"/>
      <c r="AS95" s="340"/>
    </row>
    <row r="96" spans="20:45" x14ac:dyDescent="0.25"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L96" s="340"/>
      <c r="AM96" s="340"/>
      <c r="AN96" s="340"/>
      <c r="AO96" s="340"/>
      <c r="AP96" s="340"/>
      <c r="AQ96" s="340"/>
      <c r="AR96" s="340"/>
      <c r="AS96" s="340"/>
    </row>
    <row r="97" spans="20:45" x14ac:dyDescent="0.25"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L97" s="340"/>
      <c r="AM97" s="340"/>
      <c r="AN97" s="340"/>
      <c r="AO97" s="340"/>
      <c r="AP97" s="340"/>
      <c r="AQ97" s="340"/>
      <c r="AR97" s="340"/>
      <c r="AS97" s="340"/>
    </row>
    <row r="98" spans="20:45" x14ac:dyDescent="0.25"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L98" s="340"/>
      <c r="AM98" s="340"/>
      <c r="AN98" s="340"/>
      <c r="AO98" s="340"/>
      <c r="AP98" s="340"/>
      <c r="AQ98" s="340"/>
      <c r="AR98" s="340"/>
      <c r="AS98" s="340"/>
    </row>
    <row r="99" spans="20:45" x14ac:dyDescent="0.25"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L99" s="340"/>
      <c r="AM99" s="340"/>
      <c r="AN99" s="340"/>
      <c r="AO99" s="340"/>
      <c r="AP99" s="340"/>
      <c r="AQ99" s="340"/>
      <c r="AR99" s="340"/>
      <c r="AS99" s="340"/>
    </row>
    <row r="100" spans="20:45" x14ac:dyDescent="0.25"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L100" s="340"/>
      <c r="AM100" s="340"/>
      <c r="AN100" s="340"/>
      <c r="AO100" s="340"/>
      <c r="AP100" s="340"/>
      <c r="AQ100" s="340"/>
      <c r="AR100" s="340"/>
      <c r="AS100" s="340"/>
    </row>
    <row r="101" spans="20:45" x14ac:dyDescent="0.25"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L101" s="340"/>
      <c r="AM101" s="340"/>
      <c r="AN101" s="340"/>
      <c r="AO101" s="340"/>
      <c r="AP101" s="340"/>
      <c r="AQ101" s="340"/>
      <c r="AR101" s="340"/>
      <c r="AS101" s="340"/>
    </row>
    <row r="102" spans="20:45" x14ac:dyDescent="0.25"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L102" s="340"/>
      <c r="AM102" s="340"/>
      <c r="AN102" s="340"/>
      <c r="AO102" s="340"/>
      <c r="AP102" s="340"/>
      <c r="AQ102" s="340"/>
      <c r="AR102" s="340"/>
      <c r="AS102" s="340"/>
    </row>
    <row r="103" spans="20:45" x14ac:dyDescent="0.25"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L103" s="340"/>
      <c r="AM103" s="340"/>
      <c r="AN103" s="340"/>
      <c r="AO103" s="340"/>
      <c r="AP103" s="340"/>
      <c r="AQ103" s="340"/>
      <c r="AR103" s="340"/>
      <c r="AS103" s="340"/>
    </row>
    <row r="104" spans="20:45" x14ac:dyDescent="0.25"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L104" s="340"/>
      <c r="AM104" s="340"/>
      <c r="AN104" s="340"/>
      <c r="AO104" s="340"/>
      <c r="AP104" s="340"/>
      <c r="AQ104" s="340"/>
      <c r="AR104" s="340"/>
      <c r="AS104" s="340"/>
    </row>
    <row r="105" spans="20:45" x14ac:dyDescent="0.25"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L105" s="340"/>
      <c r="AM105" s="340"/>
      <c r="AN105" s="340"/>
      <c r="AO105" s="340"/>
      <c r="AP105" s="340"/>
      <c r="AQ105" s="340"/>
      <c r="AR105" s="340"/>
      <c r="AS105" s="340"/>
    </row>
    <row r="106" spans="20:45" x14ac:dyDescent="0.25"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L106" s="340"/>
      <c r="AM106" s="340"/>
      <c r="AN106" s="340"/>
      <c r="AO106" s="340"/>
      <c r="AP106" s="340"/>
      <c r="AQ106" s="340"/>
      <c r="AR106" s="340"/>
      <c r="AS106" s="340"/>
    </row>
    <row r="107" spans="20:45" x14ac:dyDescent="0.25"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L107" s="340"/>
      <c r="AM107" s="340"/>
      <c r="AN107" s="340"/>
      <c r="AO107" s="340"/>
      <c r="AP107" s="340"/>
      <c r="AQ107" s="340"/>
      <c r="AR107" s="340"/>
      <c r="AS107" s="340"/>
    </row>
    <row r="108" spans="20:45" x14ac:dyDescent="0.25"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L108" s="340"/>
      <c r="AM108" s="340"/>
      <c r="AN108" s="340"/>
      <c r="AO108" s="340"/>
      <c r="AP108" s="340"/>
      <c r="AQ108" s="340"/>
      <c r="AR108" s="340"/>
      <c r="AS108" s="340"/>
    </row>
    <row r="109" spans="20:45" x14ac:dyDescent="0.25"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L109" s="340"/>
      <c r="AM109" s="340"/>
      <c r="AN109" s="340"/>
      <c r="AO109" s="340"/>
      <c r="AP109" s="340"/>
      <c r="AQ109" s="340"/>
      <c r="AR109" s="340"/>
      <c r="AS109" s="340"/>
    </row>
    <row r="110" spans="20:45" x14ac:dyDescent="0.25"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L110" s="340"/>
      <c r="AM110" s="340"/>
      <c r="AN110" s="340"/>
      <c r="AO110" s="340"/>
      <c r="AP110" s="340"/>
      <c r="AQ110" s="340"/>
      <c r="AR110" s="340"/>
      <c r="AS110" s="340"/>
    </row>
    <row r="111" spans="20:45" x14ac:dyDescent="0.25"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L111" s="340"/>
      <c r="AM111" s="340"/>
      <c r="AN111" s="340"/>
      <c r="AO111" s="340"/>
      <c r="AP111" s="340"/>
      <c r="AQ111" s="340"/>
      <c r="AR111" s="340"/>
      <c r="AS111" s="340"/>
    </row>
    <row r="112" spans="20:45" x14ac:dyDescent="0.25"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L112" s="340"/>
      <c r="AM112" s="340"/>
      <c r="AN112" s="340"/>
      <c r="AO112" s="340"/>
      <c r="AP112" s="340"/>
      <c r="AQ112" s="340"/>
      <c r="AR112" s="340"/>
      <c r="AS112" s="340"/>
    </row>
    <row r="113" spans="20:45" x14ac:dyDescent="0.25"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L113" s="340"/>
      <c r="AM113" s="340"/>
      <c r="AN113" s="340"/>
      <c r="AO113" s="340"/>
      <c r="AP113" s="340"/>
      <c r="AQ113" s="340"/>
      <c r="AR113" s="340"/>
      <c r="AS113" s="340"/>
    </row>
    <row r="114" spans="20:45" x14ac:dyDescent="0.25"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L114" s="340"/>
      <c r="AM114" s="340"/>
      <c r="AN114" s="340"/>
      <c r="AO114" s="340"/>
      <c r="AP114" s="340"/>
      <c r="AQ114" s="340"/>
      <c r="AR114" s="340"/>
      <c r="AS114" s="340"/>
    </row>
    <row r="115" spans="20:45" x14ac:dyDescent="0.25"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L115" s="340"/>
      <c r="AM115" s="340"/>
      <c r="AN115" s="340"/>
      <c r="AO115" s="340"/>
      <c r="AP115" s="340"/>
      <c r="AQ115" s="340"/>
      <c r="AR115" s="340"/>
      <c r="AS115" s="340"/>
    </row>
    <row r="116" spans="20:45" x14ac:dyDescent="0.25"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L116" s="340"/>
      <c r="AM116" s="340"/>
      <c r="AN116" s="340"/>
      <c r="AO116" s="340"/>
      <c r="AP116" s="340"/>
      <c r="AQ116" s="340"/>
      <c r="AR116" s="340"/>
      <c r="AS116" s="340"/>
    </row>
    <row r="117" spans="20:45" x14ac:dyDescent="0.25"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L117" s="340"/>
      <c r="AM117" s="340"/>
      <c r="AN117" s="340"/>
      <c r="AO117" s="340"/>
      <c r="AP117" s="340"/>
      <c r="AQ117" s="340"/>
      <c r="AR117" s="340"/>
      <c r="AS117" s="340"/>
    </row>
    <row r="118" spans="20:45" x14ac:dyDescent="0.25"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L118" s="340"/>
      <c r="AM118" s="340"/>
      <c r="AN118" s="340"/>
      <c r="AO118" s="340"/>
      <c r="AP118" s="340"/>
      <c r="AQ118" s="340"/>
      <c r="AR118" s="340"/>
      <c r="AS118" s="340"/>
    </row>
    <row r="119" spans="20:45" x14ac:dyDescent="0.25"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L119" s="340"/>
      <c r="AM119" s="340"/>
      <c r="AN119" s="340"/>
      <c r="AO119" s="340"/>
      <c r="AP119" s="340"/>
      <c r="AQ119" s="340"/>
      <c r="AR119" s="340"/>
      <c r="AS119" s="340"/>
    </row>
    <row r="120" spans="20:45" x14ac:dyDescent="0.25"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L120" s="340"/>
      <c r="AM120" s="340"/>
      <c r="AN120" s="340"/>
      <c r="AO120" s="340"/>
      <c r="AP120" s="340"/>
      <c r="AQ120" s="340"/>
      <c r="AR120" s="340"/>
      <c r="AS120" s="340"/>
    </row>
    <row r="121" spans="20:45" x14ac:dyDescent="0.25"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L121" s="340"/>
      <c r="AM121" s="340"/>
      <c r="AN121" s="340"/>
      <c r="AO121" s="340"/>
      <c r="AP121" s="340"/>
      <c r="AQ121" s="340"/>
      <c r="AR121" s="340"/>
      <c r="AS121" s="340"/>
    </row>
    <row r="122" spans="20:45" x14ac:dyDescent="0.25"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L122" s="340"/>
      <c r="AM122" s="340"/>
      <c r="AN122" s="340"/>
      <c r="AO122" s="340"/>
      <c r="AP122" s="340"/>
      <c r="AQ122" s="340"/>
      <c r="AR122" s="340"/>
      <c r="AS122" s="340"/>
    </row>
    <row r="123" spans="20:45" x14ac:dyDescent="0.25"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L123" s="340"/>
      <c r="AM123" s="340"/>
      <c r="AN123" s="340"/>
      <c r="AO123" s="340"/>
      <c r="AP123" s="340"/>
      <c r="AQ123" s="340"/>
      <c r="AR123" s="340"/>
      <c r="AS123" s="340"/>
    </row>
    <row r="124" spans="20:45" x14ac:dyDescent="0.25"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L124" s="340"/>
      <c r="AM124" s="340"/>
      <c r="AN124" s="340"/>
      <c r="AO124" s="340"/>
      <c r="AP124" s="340"/>
      <c r="AQ124" s="340"/>
      <c r="AR124" s="340"/>
      <c r="AS124" s="340"/>
    </row>
    <row r="125" spans="20:45" x14ac:dyDescent="0.25"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L125" s="340"/>
      <c r="AM125" s="340"/>
      <c r="AN125" s="340"/>
      <c r="AO125" s="340"/>
      <c r="AP125" s="340"/>
      <c r="AQ125" s="340"/>
      <c r="AR125" s="340"/>
      <c r="AS125" s="340"/>
    </row>
    <row r="126" spans="20:45" x14ac:dyDescent="0.25"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L126" s="340"/>
      <c r="AM126" s="340"/>
      <c r="AN126" s="340"/>
      <c r="AO126" s="340"/>
      <c r="AP126" s="340"/>
      <c r="AQ126" s="340"/>
      <c r="AR126" s="340"/>
      <c r="AS126" s="340"/>
    </row>
    <row r="127" spans="20:45" x14ac:dyDescent="0.25"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L127" s="340"/>
      <c r="AM127" s="340"/>
      <c r="AN127" s="340"/>
      <c r="AO127" s="340"/>
      <c r="AP127" s="340"/>
      <c r="AQ127" s="340"/>
      <c r="AR127" s="340"/>
      <c r="AS127" s="340"/>
    </row>
    <row r="128" spans="20:45" x14ac:dyDescent="0.25"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L128" s="340"/>
      <c r="AM128" s="340"/>
      <c r="AN128" s="340"/>
      <c r="AO128" s="340"/>
      <c r="AP128" s="340"/>
      <c r="AQ128" s="340"/>
      <c r="AR128" s="340"/>
      <c r="AS128" s="340"/>
    </row>
    <row r="129" spans="20:45" x14ac:dyDescent="0.25"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L129" s="340"/>
      <c r="AM129" s="340"/>
      <c r="AN129" s="340"/>
      <c r="AO129" s="340"/>
      <c r="AP129" s="340"/>
      <c r="AQ129" s="340"/>
      <c r="AR129" s="340"/>
      <c r="AS129" s="340"/>
    </row>
    <row r="130" spans="20:45" x14ac:dyDescent="0.25"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L130" s="340"/>
      <c r="AM130" s="340"/>
      <c r="AN130" s="340"/>
      <c r="AO130" s="340"/>
      <c r="AP130" s="340"/>
      <c r="AQ130" s="340"/>
      <c r="AR130" s="340"/>
      <c r="AS130" s="340"/>
    </row>
    <row r="131" spans="20:45" x14ac:dyDescent="0.25"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L131" s="340"/>
      <c r="AM131" s="340"/>
      <c r="AN131" s="340"/>
      <c r="AO131" s="340"/>
      <c r="AP131" s="340"/>
      <c r="AQ131" s="340"/>
      <c r="AR131" s="340"/>
      <c r="AS131" s="340"/>
    </row>
    <row r="132" spans="20:45" x14ac:dyDescent="0.25"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L132" s="340"/>
      <c r="AM132" s="340"/>
      <c r="AN132" s="340"/>
      <c r="AO132" s="340"/>
      <c r="AP132" s="340"/>
      <c r="AQ132" s="340"/>
      <c r="AR132" s="340"/>
      <c r="AS132" s="340"/>
    </row>
    <row r="133" spans="20:45" x14ac:dyDescent="0.25"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L133" s="340"/>
      <c r="AM133" s="340"/>
      <c r="AN133" s="340"/>
      <c r="AO133" s="340"/>
      <c r="AP133" s="340"/>
      <c r="AQ133" s="340"/>
      <c r="AR133" s="340"/>
      <c r="AS133" s="340"/>
    </row>
    <row r="134" spans="20:45" x14ac:dyDescent="0.25"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L134" s="340"/>
      <c r="AM134" s="340"/>
      <c r="AN134" s="340"/>
      <c r="AO134" s="340"/>
      <c r="AP134" s="340"/>
      <c r="AQ134" s="340"/>
      <c r="AR134" s="340"/>
      <c r="AS134" s="340"/>
    </row>
    <row r="135" spans="20:45" x14ac:dyDescent="0.25"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L135" s="340"/>
      <c r="AM135" s="340"/>
      <c r="AN135" s="340"/>
      <c r="AO135" s="340"/>
      <c r="AP135" s="340"/>
      <c r="AQ135" s="340"/>
      <c r="AR135" s="340"/>
      <c r="AS135" s="340"/>
    </row>
    <row r="136" spans="20:45" x14ac:dyDescent="0.25"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L136" s="340"/>
      <c r="AM136" s="340"/>
      <c r="AN136" s="340"/>
      <c r="AO136" s="340"/>
      <c r="AP136" s="340"/>
      <c r="AQ136" s="340"/>
      <c r="AR136" s="340"/>
      <c r="AS136" s="340"/>
    </row>
    <row r="137" spans="20:45" x14ac:dyDescent="0.25"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L137" s="340"/>
      <c r="AM137" s="340"/>
      <c r="AN137" s="340"/>
      <c r="AO137" s="340"/>
      <c r="AP137" s="340"/>
      <c r="AQ137" s="340"/>
      <c r="AR137" s="340"/>
      <c r="AS137" s="340"/>
    </row>
    <row r="138" spans="20:45" x14ac:dyDescent="0.25"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L138" s="340"/>
      <c r="AM138" s="340"/>
      <c r="AN138" s="340"/>
      <c r="AO138" s="340"/>
      <c r="AP138" s="340"/>
      <c r="AQ138" s="340"/>
      <c r="AR138" s="340"/>
      <c r="AS138" s="340"/>
    </row>
    <row r="139" spans="20:45" x14ac:dyDescent="0.25"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L139" s="340"/>
      <c r="AM139" s="340"/>
      <c r="AN139" s="340"/>
      <c r="AO139" s="340"/>
      <c r="AP139" s="340"/>
      <c r="AQ139" s="340"/>
      <c r="AR139" s="340"/>
      <c r="AS139" s="340"/>
    </row>
    <row r="140" spans="20:45" x14ac:dyDescent="0.25"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L140" s="340"/>
      <c r="AM140" s="340"/>
      <c r="AN140" s="340"/>
      <c r="AO140" s="340"/>
      <c r="AP140" s="340"/>
      <c r="AQ140" s="340"/>
      <c r="AR140" s="340"/>
      <c r="AS140" s="340"/>
    </row>
  </sheetData>
  <mergeCells count="1">
    <mergeCell ref="A4:C4"/>
  </mergeCells>
  <conditionalFormatting sqref="B22 B24 B26 B28 B30 B32 B34 B36 B38 B40 B42 B44 B46 B48 B50 B52">
    <cfRule type="cellIs" dxfId="16" priority="7" stopIfTrue="1" operator="equal">
      <formula>"QA"</formula>
    </cfRule>
    <cfRule type="cellIs" dxfId="15" priority="8" stopIfTrue="1" operator="equal">
      <formula>"DA"</formula>
    </cfRule>
  </conditionalFormatting>
  <conditionalFormatting sqref="E7 E21">
    <cfRule type="expression" dxfId="14" priority="5" stopIfTrue="1">
      <formula>$E7&lt;5</formula>
    </cfRule>
  </conditionalFormatting>
  <conditionalFormatting sqref="E22 E24 E26 E28 E30 E32 E34 E36 E38 E40 E42 E44 E46 E48 E50 E52">
    <cfRule type="expression" dxfId="13" priority="13" stopIfTrue="1">
      <formula>AND($E22&lt;9,$C22&gt;0)</formula>
    </cfRule>
  </conditionalFormatting>
  <conditionalFormatting sqref="F7 F9 F11 F13 F15 F17 F19 F21:F22">
    <cfRule type="cellIs" dxfId="12" priority="4" stopIfTrue="1" operator="equal">
      <formula>"Bye"</formula>
    </cfRule>
  </conditionalFormatting>
  <conditionalFormatting sqref="F24 F26 F28 F30 F32 F34 F36 F38 F40 F42 F44 F46 F48 F50">
    <cfRule type="cellIs" dxfId="1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" priority="12" stopIfTrue="1">
      <formula>AND($E22&lt;9,$C22&gt;0)</formula>
    </cfRule>
  </conditionalFormatting>
  <conditionalFormatting sqref="H7 H9 H11 H13 H15 H17 H19 H21">
    <cfRule type="expression" dxfId="9" priority="17" stopIfTrue="1">
      <formula>AND($E7&lt;9,$C7&gt;0)</formula>
    </cfRule>
  </conditionalFormatting>
  <conditionalFormatting sqref="I8 K10 I12 M14 I16 K18 I20 I23 K25 I27 M29 I31 K33 I35 I39 K41 I43 M45 I47 K49 I51">
    <cfRule type="expression" dxfId="8" priority="14" stopIfTrue="1">
      <formula>AND($O$1="CU",I8="Umpire")</formula>
    </cfRule>
    <cfRule type="expression" dxfId="7" priority="15" stopIfTrue="1">
      <formula>AND($O$1="CU",I8&lt;&gt;"Umpire",J8&lt;&gt;"")</formula>
    </cfRule>
    <cfRule type="expression" dxfId="6" priority="16" stopIfTrue="1">
      <formula>AND($O$1="CU",I8&lt;&gt;"Umpire")</formula>
    </cfRule>
  </conditionalFormatting>
  <conditionalFormatting sqref="J8 L10 J12 N14 J16 L18 J20 R62">
    <cfRule type="expression" dxfId="5" priority="6" stopIfTrue="1">
      <formula>$O$1="CU"</formula>
    </cfRule>
  </conditionalFormatting>
  <conditionalFormatting sqref="K8 M10 K12 O14 K16 M18 K20 K23 M25 K27 O29 K31 M33 K35 K39 M41 K43 O45 K47 M49 K51">
    <cfRule type="expression" dxfId="4" priority="9" stopIfTrue="1">
      <formula>J8="as"</formula>
    </cfRule>
    <cfRule type="expression" dxfId="3" priority="10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A3CCE9B-250D-4539-9889-2CDD001C739E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57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16</vt:i4>
      </vt:variant>
    </vt:vector>
  </HeadingPairs>
  <TitlesOfParts>
    <vt:vector size="28" baseType="lpstr">
      <vt:lpstr>Altalanos</vt:lpstr>
      <vt:lpstr>Birók</vt:lpstr>
      <vt:lpstr>F12 csapat ELO</vt:lpstr>
      <vt:lpstr>F12 csapat</vt:lpstr>
      <vt:lpstr>F12 csapat vigasz ELO</vt:lpstr>
      <vt:lpstr>F12 csapat vigasz</vt:lpstr>
      <vt:lpstr>F14 csapatELO</vt:lpstr>
      <vt:lpstr>F14 csapat</vt:lpstr>
      <vt:lpstr>F16 csapat ELO</vt:lpstr>
      <vt:lpstr>F16 csapat</vt:lpstr>
      <vt:lpstr>F18 csapat ELO</vt:lpstr>
      <vt:lpstr>F18 csapat</vt:lpstr>
      <vt:lpstr>'F12 csapat ELO'!Nyomtatási_cím</vt:lpstr>
      <vt:lpstr>'F12 csapat vigasz ELO'!Nyomtatási_cím</vt:lpstr>
      <vt:lpstr>'F14 csapatELO'!Nyomtatási_cím</vt:lpstr>
      <vt:lpstr>'F16 csapat ELO'!Nyomtatási_cím</vt:lpstr>
      <vt:lpstr>'F18 csapat ELO'!Nyomtatási_cím</vt:lpstr>
      <vt:lpstr>Birók!Nyomtatási_terület</vt:lpstr>
      <vt:lpstr>'F12 csapat'!Nyomtatási_terület</vt:lpstr>
      <vt:lpstr>'F12 csapat ELO'!Nyomtatási_terület</vt:lpstr>
      <vt:lpstr>'F12 csapat vigasz'!Nyomtatási_terület</vt:lpstr>
      <vt:lpstr>'F12 csapat vigasz ELO'!Nyomtatási_terület</vt:lpstr>
      <vt:lpstr>'F14 csapat'!Nyomtatási_terület</vt:lpstr>
      <vt:lpstr>'F14 csapatELO'!Nyomtatási_terület</vt:lpstr>
      <vt:lpstr>'F16 csapat'!Nyomtatási_terület</vt:lpstr>
      <vt:lpstr>'F16 csapat ELO'!Nyomtatási_terület</vt:lpstr>
      <vt:lpstr>'F18 csapat'!Nyomtatási_terület</vt:lpstr>
      <vt:lpstr>'F18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2024-07-01T09:05:16Z</dcterms:modified>
  <cp:category>Forms</cp:category>
</cp:coreProperties>
</file>