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2.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7.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aveExternalLinkValues="0" codeName="ThisWorkbook"/>
  <mc:AlternateContent xmlns:mc="http://schemas.openxmlformats.org/markup-compatibility/2006">
    <mc:Choice Requires="x15">
      <x15ac:absPath xmlns:x15ac="http://schemas.microsoft.com/office/spreadsheetml/2010/11/ac" url="C:\Munka\Diákolimpia\2023-2024\DÖNTŐ\Végeredmények\"/>
    </mc:Choice>
  </mc:AlternateContent>
  <xr:revisionPtr revIDLastSave="0" documentId="13_ncr:1_{F9C570B5-F441-41FA-A484-CE8465826C45}" xr6:coauthVersionLast="47" xr6:coauthVersionMax="47" xr10:uidLastSave="{00000000-0000-0000-0000-000000000000}"/>
  <bookViews>
    <workbookView xWindow="-108" yWindow="-108" windowWidth="23256" windowHeight="13176" tabRatio="884" firstSheet="2" activeTab="10" xr2:uid="{00000000-000D-0000-FFFF-FFFF00000000}"/>
  </bookViews>
  <sheets>
    <sheet name="Altalanos" sheetId="1" r:id="rId1"/>
    <sheet name="Birók" sheetId="2" r:id="rId2"/>
    <sheet name="Játékrend 4 kcs." sheetId="313" r:id="rId3"/>
    <sheet name="Lány 4A ELO" sheetId="9" r:id="rId4"/>
    <sheet name="Lány 4A " sheetId="10" r:id="rId5"/>
    <sheet name="Lány 4A vigasz" sheetId="85" r:id="rId6"/>
    <sheet name="Lány 4B ELO" sheetId="231" r:id="rId7"/>
    <sheet name="Lány 4B" sheetId="240" r:id="rId8"/>
    <sheet name="Lány 4B vigasz" sheetId="239" r:id="rId9"/>
    <sheet name="Fiú 4A ELO" sheetId="279" r:id="rId10"/>
    <sheet name="Fiú 4A " sheetId="287" r:id="rId11"/>
    <sheet name="Fiú 4A vigasz" sheetId="286" r:id="rId12"/>
    <sheet name="Fiú 4B ELO" sheetId="303" r:id="rId13"/>
    <sheet name="Fiú 4B" sheetId="312" r:id="rId14"/>
    <sheet name="Fiú 4B vigasz" sheetId="311" r:id="rId15"/>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9">'Fiú 4A ELO'!$1:$6</definedName>
    <definedName name="_xlnm.Print_Titles" localSheetId="12">'Fiú 4B ELO'!$1:$6</definedName>
    <definedName name="_xlnm.Print_Titles" localSheetId="3">'Lány 4A ELO'!$1:$6</definedName>
    <definedName name="_xlnm.Print_Titles" localSheetId="6">'Lány 4B ELO'!$1:$6</definedName>
    <definedName name="_xlnm.Print_Area" localSheetId="1">Birók!$A$1:$N$29</definedName>
    <definedName name="_xlnm.Print_Area" localSheetId="10">'Fiú 4A '!$A$1:$R$57</definedName>
    <definedName name="_xlnm.Print_Area" localSheetId="9">'Fiú 4A ELO'!$A$1:$Q$134</definedName>
    <definedName name="_xlnm.Print_Area" localSheetId="11">'Fiú 4A vigasz'!$A$1:$R$62</definedName>
    <definedName name="_xlnm.Print_Area" localSheetId="13">'Fiú 4B'!$A$1:$R$79</definedName>
    <definedName name="_xlnm.Print_Area" localSheetId="12">'Fiú 4B ELO'!$A$1:$Q$134</definedName>
    <definedName name="_xlnm.Print_Area" localSheetId="14">'Fiú 4B vigasz'!$A$1:$R$57</definedName>
    <definedName name="_xlnm.Print_Area" localSheetId="4">'Lány 4A '!$A$1:$R$57</definedName>
    <definedName name="_xlnm.Print_Area" localSheetId="3">'Lány 4A ELO'!$A$1:$Q$134</definedName>
    <definedName name="_xlnm.Print_Area" localSheetId="5">'Lány 4A vigasz'!$A$1:$R$62</definedName>
    <definedName name="_xlnm.Print_Area" localSheetId="7">'Lány 4B'!$A$1:$R$79</definedName>
    <definedName name="_xlnm.Print_Area" localSheetId="6">'Lány 4B ELO'!$A$1:$Q$134</definedName>
    <definedName name="_xlnm.Print_Area" localSheetId="8">'Lány 4B vigasz'!$A$1:$R$57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12" l="1"/>
  <c r="E2" i="311"/>
  <c r="C2" i="303"/>
  <c r="R79" i="312"/>
  <c r="F75" i="312" s="1"/>
  <c r="I69" i="312"/>
  <c r="G69" i="312"/>
  <c r="F69" i="312"/>
  <c r="D69" i="312"/>
  <c r="C69" i="312"/>
  <c r="B69" i="312"/>
  <c r="K68" i="312"/>
  <c r="I67" i="312"/>
  <c r="G67" i="312"/>
  <c r="D67" i="312"/>
  <c r="C67" i="312"/>
  <c r="B67" i="312"/>
  <c r="I65" i="312"/>
  <c r="G65" i="312"/>
  <c r="D65" i="312"/>
  <c r="C65" i="312"/>
  <c r="B65" i="312"/>
  <c r="I63" i="312"/>
  <c r="G63" i="312"/>
  <c r="F63" i="312"/>
  <c r="K64" i="312" s="1"/>
  <c r="M66" i="312" s="1"/>
  <c r="O62" i="312" s="1"/>
  <c r="D63" i="312"/>
  <c r="C63" i="312"/>
  <c r="B63" i="312"/>
  <c r="I61" i="312"/>
  <c r="G61" i="312"/>
  <c r="F61" i="312"/>
  <c r="D61" i="312"/>
  <c r="C61" i="312"/>
  <c r="B61" i="312"/>
  <c r="K60" i="312"/>
  <c r="M58" i="312" s="1"/>
  <c r="I59" i="312"/>
  <c r="G59" i="312"/>
  <c r="F59" i="312"/>
  <c r="D59" i="312"/>
  <c r="C59" i="312"/>
  <c r="B59" i="312"/>
  <c r="I57" i="312"/>
  <c r="G57" i="312"/>
  <c r="D57" i="312"/>
  <c r="C57" i="312"/>
  <c r="B57" i="312"/>
  <c r="I55" i="312"/>
  <c r="G55" i="312"/>
  <c r="F55" i="312"/>
  <c r="K56" i="312" s="1"/>
  <c r="D55" i="312"/>
  <c r="C55" i="312"/>
  <c r="B55" i="312"/>
  <c r="I53" i="312"/>
  <c r="G53" i="312"/>
  <c r="F53" i="312"/>
  <c r="D53" i="312"/>
  <c r="C53" i="312"/>
  <c r="B53" i="312"/>
  <c r="K52" i="312"/>
  <c r="M50" i="312" s="1"/>
  <c r="O46" i="312" s="1"/>
  <c r="Q54" i="312" s="1"/>
  <c r="I51" i="312"/>
  <c r="G51" i="312"/>
  <c r="D51" i="312"/>
  <c r="C51" i="312"/>
  <c r="B51" i="312"/>
  <c r="I49" i="312"/>
  <c r="G49" i="312"/>
  <c r="F49" i="312"/>
  <c r="D49" i="312"/>
  <c r="C49" i="312"/>
  <c r="B49" i="312"/>
  <c r="K48" i="312"/>
  <c r="I47" i="312"/>
  <c r="G47" i="312"/>
  <c r="F47" i="312"/>
  <c r="D47" i="312"/>
  <c r="C47" i="312"/>
  <c r="B47" i="312"/>
  <c r="I45" i="312"/>
  <c r="G45" i="312"/>
  <c r="F45" i="312"/>
  <c r="D45" i="312"/>
  <c r="C45" i="312"/>
  <c r="B45" i="312"/>
  <c r="K44" i="312"/>
  <c r="I43" i="312"/>
  <c r="G43" i="312"/>
  <c r="D43" i="312"/>
  <c r="C43" i="312"/>
  <c r="B43" i="312"/>
  <c r="M42" i="312"/>
  <c r="I41" i="312"/>
  <c r="G41" i="312"/>
  <c r="D41" i="312"/>
  <c r="C41" i="312"/>
  <c r="B41" i="312"/>
  <c r="I39" i="312"/>
  <c r="G39" i="312"/>
  <c r="F39" i="312"/>
  <c r="K40" i="312" s="1"/>
  <c r="D39" i="312"/>
  <c r="C39" i="312"/>
  <c r="B39" i="312"/>
  <c r="I37" i="312"/>
  <c r="G37" i="312"/>
  <c r="F37" i="312"/>
  <c r="D37" i="312"/>
  <c r="C37" i="312"/>
  <c r="B37" i="312"/>
  <c r="K36" i="312"/>
  <c r="I35" i="312"/>
  <c r="G35" i="312"/>
  <c r="D35" i="312"/>
  <c r="C35" i="312"/>
  <c r="B35" i="312"/>
  <c r="I33" i="312"/>
  <c r="G33" i="312"/>
  <c r="F33" i="312"/>
  <c r="D33" i="312"/>
  <c r="C33" i="312"/>
  <c r="B33" i="312"/>
  <c r="I31" i="312"/>
  <c r="G31" i="312"/>
  <c r="F31" i="312"/>
  <c r="K32" i="312" s="1"/>
  <c r="M34" i="312" s="1"/>
  <c r="D31" i="312"/>
  <c r="C31" i="312"/>
  <c r="B31" i="312"/>
  <c r="I29" i="312"/>
  <c r="G29" i="312"/>
  <c r="F29" i="312"/>
  <c r="D29" i="312"/>
  <c r="C29" i="312"/>
  <c r="B29" i="312"/>
  <c r="K28" i="312"/>
  <c r="M26" i="312" s="1"/>
  <c r="O30" i="312" s="1"/>
  <c r="Q22" i="312" s="1"/>
  <c r="I27" i="312"/>
  <c r="G27" i="312"/>
  <c r="F27" i="312"/>
  <c r="D27" i="312"/>
  <c r="C27" i="312"/>
  <c r="B27" i="312"/>
  <c r="I25" i="312"/>
  <c r="G25" i="312"/>
  <c r="D25" i="312"/>
  <c r="C25" i="312"/>
  <c r="B25" i="312"/>
  <c r="I23" i="312"/>
  <c r="G23" i="312"/>
  <c r="F23" i="312"/>
  <c r="K24" i="312" s="1"/>
  <c r="D23" i="312"/>
  <c r="C23" i="312"/>
  <c r="B23" i="312"/>
  <c r="I21" i="312"/>
  <c r="G21" i="312"/>
  <c r="F21" i="312"/>
  <c r="D21" i="312"/>
  <c r="C21" i="312"/>
  <c r="B21" i="312"/>
  <c r="K20" i="312"/>
  <c r="M18" i="312" s="1"/>
  <c r="O14" i="312" s="1"/>
  <c r="I19" i="312"/>
  <c r="G19" i="312"/>
  <c r="D19" i="312"/>
  <c r="C19" i="312"/>
  <c r="B19" i="312"/>
  <c r="I17" i="312"/>
  <c r="G17" i="312"/>
  <c r="F17" i="312"/>
  <c r="D17" i="312"/>
  <c r="C17" i="312"/>
  <c r="B17" i="312"/>
  <c r="U16" i="312"/>
  <c r="I15" i="312"/>
  <c r="G15" i="312"/>
  <c r="F15" i="312"/>
  <c r="K16" i="312" s="1"/>
  <c r="D15" i="312"/>
  <c r="C15" i="312"/>
  <c r="B15" i="312"/>
  <c r="I13" i="312"/>
  <c r="G13" i="312"/>
  <c r="F13" i="312"/>
  <c r="D13" i="312"/>
  <c r="C13" i="312"/>
  <c r="B13" i="312"/>
  <c r="K12" i="312"/>
  <c r="I11" i="312"/>
  <c r="G11" i="312"/>
  <c r="F11" i="312"/>
  <c r="D11" i="312"/>
  <c r="C11" i="312"/>
  <c r="B11" i="312"/>
  <c r="I9" i="312"/>
  <c r="G9" i="312"/>
  <c r="D9" i="312"/>
  <c r="C9" i="312"/>
  <c r="B9" i="312"/>
  <c r="U7" i="312"/>
  <c r="I7" i="312"/>
  <c r="G7" i="312"/>
  <c r="F7" i="312"/>
  <c r="K8" i="312" s="1"/>
  <c r="M10" i="312" s="1"/>
  <c r="D7" i="312"/>
  <c r="C7" i="312"/>
  <c r="B7" i="312"/>
  <c r="Y5" i="312"/>
  <c r="R4" i="312"/>
  <c r="O79" i="312" s="1"/>
  <c r="G4" i="312"/>
  <c r="A4" i="312"/>
  <c r="Y3" i="312"/>
  <c r="A1" i="312"/>
  <c r="R57" i="311"/>
  <c r="F53" i="311" s="1"/>
  <c r="I37" i="311"/>
  <c r="G37" i="311"/>
  <c r="F37" i="311"/>
  <c r="D37" i="311"/>
  <c r="C37" i="311"/>
  <c r="B37" i="311"/>
  <c r="K36" i="311"/>
  <c r="M34" i="311" s="1"/>
  <c r="I35" i="311"/>
  <c r="G35" i="311"/>
  <c r="F35" i="311"/>
  <c r="D35" i="311"/>
  <c r="C35" i="311"/>
  <c r="B35" i="311"/>
  <c r="I33" i="311"/>
  <c r="G33" i="311"/>
  <c r="F33" i="311"/>
  <c r="D33" i="311"/>
  <c r="C33" i="311"/>
  <c r="B33" i="311"/>
  <c r="K32" i="311"/>
  <c r="D31" i="311"/>
  <c r="C31" i="311"/>
  <c r="B31" i="311"/>
  <c r="I29" i="311"/>
  <c r="G29" i="311"/>
  <c r="F29" i="311"/>
  <c r="D29" i="311"/>
  <c r="C29" i="311"/>
  <c r="B29" i="311"/>
  <c r="I27" i="311"/>
  <c r="G27" i="311"/>
  <c r="F27" i="311"/>
  <c r="K28" i="311" s="1"/>
  <c r="D27" i="311"/>
  <c r="C27" i="311"/>
  <c r="B27" i="311"/>
  <c r="I25" i="311"/>
  <c r="G25" i="311"/>
  <c r="F25" i="311"/>
  <c r="D25" i="311"/>
  <c r="C25" i="311"/>
  <c r="B25" i="311"/>
  <c r="I23" i="311"/>
  <c r="G23" i="311"/>
  <c r="F23" i="311"/>
  <c r="K24" i="311" s="1"/>
  <c r="M26" i="311" s="1"/>
  <c r="O30" i="311" s="1"/>
  <c r="D23" i="311"/>
  <c r="C23" i="311"/>
  <c r="B23" i="311"/>
  <c r="Q22" i="311"/>
  <c r="I21" i="311"/>
  <c r="G21" i="311"/>
  <c r="F21" i="311"/>
  <c r="D21" i="311"/>
  <c r="C21" i="311"/>
  <c r="B21" i="311"/>
  <c r="K20" i="311"/>
  <c r="D19" i="311"/>
  <c r="C19" i="311"/>
  <c r="B19" i="311"/>
  <c r="I17" i="311"/>
  <c r="G17" i="311"/>
  <c r="F17" i="311"/>
  <c r="K16" i="311" s="1"/>
  <c r="M18" i="311" s="1"/>
  <c r="O14" i="311" s="1"/>
  <c r="D17" i="311"/>
  <c r="C17" i="311"/>
  <c r="B17" i="311"/>
  <c r="U16" i="311"/>
  <c r="I15" i="311"/>
  <c r="G15" i="311"/>
  <c r="F15" i="311"/>
  <c r="D15" i="311"/>
  <c r="C15" i="311"/>
  <c r="B15" i="311"/>
  <c r="I13" i="311"/>
  <c r="G13" i="311"/>
  <c r="F13" i="311"/>
  <c r="D13" i="311"/>
  <c r="C13" i="311"/>
  <c r="B13" i="311"/>
  <c r="K12" i="311"/>
  <c r="M10" i="311" s="1"/>
  <c r="I11" i="311"/>
  <c r="G11" i="311"/>
  <c r="F11" i="311"/>
  <c r="D11" i="311"/>
  <c r="C11" i="311"/>
  <c r="B11" i="311"/>
  <c r="I9" i="311"/>
  <c r="D9" i="311"/>
  <c r="C9" i="311"/>
  <c r="B9" i="311"/>
  <c r="K8" i="311"/>
  <c r="U7" i="311"/>
  <c r="I7" i="311"/>
  <c r="G7" i="311"/>
  <c r="F7" i="311"/>
  <c r="D7" i="311"/>
  <c r="C7" i="311"/>
  <c r="B7" i="311"/>
  <c r="Y5" i="311"/>
  <c r="R4" i="311"/>
  <c r="O57" i="311"/>
  <c r="G4" i="311"/>
  <c r="A4" i="311"/>
  <c r="Y3" i="311"/>
  <c r="M6" i="311" s="1"/>
  <c r="Q6" i="311"/>
  <c r="A1" i="311"/>
  <c r="P156" i="303"/>
  <c r="M156" i="303" s="1"/>
  <c r="L156" i="303"/>
  <c r="K156" i="303"/>
  <c r="J156" i="303"/>
  <c r="P155" i="303"/>
  <c r="M155" i="303" s="1"/>
  <c r="L155" i="303"/>
  <c r="K155" i="303"/>
  <c r="J155" i="303"/>
  <c r="P154" i="303"/>
  <c r="M154" i="303" s="1"/>
  <c r="L154" i="303"/>
  <c r="K154" i="303"/>
  <c r="J154" i="303"/>
  <c r="P153" i="303"/>
  <c r="M153" i="303" s="1"/>
  <c r="L153" i="303"/>
  <c r="K153" i="303"/>
  <c r="J153" i="303"/>
  <c r="P152" i="303"/>
  <c r="M152" i="303" s="1"/>
  <c r="L152" i="303"/>
  <c r="K152" i="303"/>
  <c r="J152" i="303"/>
  <c r="P151" i="303"/>
  <c r="M151" i="303" s="1"/>
  <c r="L151" i="303"/>
  <c r="K151" i="303"/>
  <c r="J151" i="303"/>
  <c r="P150" i="303"/>
  <c r="M150" i="303" s="1"/>
  <c r="L150" i="303"/>
  <c r="K150" i="303"/>
  <c r="J150" i="303"/>
  <c r="P149" i="303"/>
  <c r="M149" i="303"/>
  <c r="L149" i="303"/>
  <c r="K149" i="303"/>
  <c r="J149" i="303"/>
  <c r="P148" i="303"/>
  <c r="M148" i="303" s="1"/>
  <c r="L148" i="303"/>
  <c r="K148" i="303"/>
  <c r="J148" i="303"/>
  <c r="P147" i="303"/>
  <c r="M147" i="303" s="1"/>
  <c r="L147" i="303"/>
  <c r="K147" i="303"/>
  <c r="J147" i="303"/>
  <c r="P146" i="303"/>
  <c r="M146" i="303" s="1"/>
  <c r="L146" i="303"/>
  <c r="K146" i="303"/>
  <c r="J146" i="303"/>
  <c r="P145" i="303"/>
  <c r="M145" i="303" s="1"/>
  <c r="L145" i="303"/>
  <c r="K145" i="303"/>
  <c r="J145" i="303"/>
  <c r="P144" i="303"/>
  <c r="M144" i="303" s="1"/>
  <c r="L144" i="303"/>
  <c r="K144" i="303"/>
  <c r="J144" i="303"/>
  <c r="P143" i="303"/>
  <c r="M143" i="303" s="1"/>
  <c r="L143" i="303"/>
  <c r="K143" i="303"/>
  <c r="J143" i="303"/>
  <c r="P142" i="303"/>
  <c r="M142" i="303" s="1"/>
  <c r="L142" i="303"/>
  <c r="K142" i="303"/>
  <c r="J142" i="303"/>
  <c r="P141" i="303"/>
  <c r="M141" i="303"/>
  <c r="L141" i="303"/>
  <c r="K141" i="303"/>
  <c r="J141" i="303"/>
  <c r="P140" i="303"/>
  <c r="M140" i="303" s="1"/>
  <c r="L140" i="303"/>
  <c r="K140" i="303"/>
  <c r="J140" i="303"/>
  <c r="P139" i="303"/>
  <c r="M139" i="303" s="1"/>
  <c r="L139" i="303"/>
  <c r="K139" i="303"/>
  <c r="J139" i="303"/>
  <c r="P138" i="303"/>
  <c r="M138" i="303" s="1"/>
  <c r="L138" i="303"/>
  <c r="K138" i="303"/>
  <c r="J138" i="303"/>
  <c r="P137" i="303"/>
  <c r="M137" i="303" s="1"/>
  <c r="L137" i="303"/>
  <c r="K137" i="303"/>
  <c r="J137" i="303"/>
  <c r="P136" i="303"/>
  <c r="M136" i="303" s="1"/>
  <c r="L136" i="303"/>
  <c r="K136" i="303"/>
  <c r="J136" i="303"/>
  <c r="P135" i="303"/>
  <c r="M135" i="303" s="1"/>
  <c r="L135" i="303"/>
  <c r="K135" i="303"/>
  <c r="J135" i="303"/>
  <c r="P134" i="303"/>
  <c r="M134" i="303" s="1"/>
  <c r="L134" i="303"/>
  <c r="K134" i="303"/>
  <c r="J134" i="303"/>
  <c r="P133" i="303"/>
  <c r="M133" i="303" s="1"/>
  <c r="L133" i="303"/>
  <c r="K133" i="303"/>
  <c r="J133" i="303"/>
  <c r="P132" i="303"/>
  <c r="M132" i="303" s="1"/>
  <c r="L132" i="303"/>
  <c r="K132" i="303"/>
  <c r="J132" i="303"/>
  <c r="P131" i="303"/>
  <c r="M131" i="303" s="1"/>
  <c r="L131" i="303"/>
  <c r="K131" i="303"/>
  <c r="J131" i="303"/>
  <c r="P130" i="303"/>
  <c r="M130" i="303" s="1"/>
  <c r="L130" i="303"/>
  <c r="K130" i="303"/>
  <c r="J130" i="303"/>
  <c r="P129" i="303"/>
  <c r="M129" i="303" s="1"/>
  <c r="L129" i="303"/>
  <c r="K129" i="303"/>
  <c r="J129" i="303"/>
  <c r="P128" i="303"/>
  <c r="M128" i="303" s="1"/>
  <c r="L128" i="303"/>
  <c r="K128" i="303"/>
  <c r="J128" i="303"/>
  <c r="P127" i="303"/>
  <c r="M127" i="303" s="1"/>
  <c r="L127" i="303"/>
  <c r="K127" i="303"/>
  <c r="J127" i="303"/>
  <c r="P126" i="303"/>
  <c r="M126" i="303" s="1"/>
  <c r="L126" i="303"/>
  <c r="K126" i="303"/>
  <c r="J126" i="303"/>
  <c r="P125" i="303"/>
  <c r="M125" i="303"/>
  <c r="L125" i="303"/>
  <c r="K125" i="303"/>
  <c r="J125" i="303"/>
  <c r="P124" i="303"/>
  <c r="M124" i="303" s="1"/>
  <c r="L124" i="303"/>
  <c r="K124" i="303"/>
  <c r="J124" i="303"/>
  <c r="P123" i="303"/>
  <c r="M123" i="303" s="1"/>
  <c r="L123" i="303"/>
  <c r="K123" i="303"/>
  <c r="J123" i="303"/>
  <c r="P122" i="303"/>
  <c r="M122" i="303" s="1"/>
  <c r="L122" i="303"/>
  <c r="K122" i="303"/>
  <c r="J122" i="303"/>
  <c r="P121" i="303"/>
  <c r="M121" i="303"/>
  <c r="L121" i="303"/>
  <c r="K121" i="303"/>
  <c r="J121" i="303"/>
  <c r="P120" i="303"/>
  <c r="M120" i="303" s="1"/>
  <c r="L120" i="303"/>
  <c r="K120" i="303"/>
  <c r="J120" i="303"/>
  <c r="P119" i="303"/>
  <c r="M119" i="303" s="1"/>
  <c r="L119" i="303"/>
  <c r="K119" i="303"/>
  <c r="J119" i="303"/>
  <c r="P118" i="303"/>
  <c r="M118" i="303" s="1"/>
  <c r="L118" i="303"/>
  <c r="K118" i="303"/>
  <c r="J118" i="303"/>
  <c r="P117" i="303"/>
  <c r="M117" i="303"/>
  <c r="L117" i="303"/>
  <c r="K117" i="303"/>
  <c r="J117" i="303"/>
  <c r="P116" i="303"/>
  <c r="M116" i="303" s="1"/>
  <c r="L116" i="303"/>
  <c r="K116" i="303"/>
  <c r="J116" i="303"/>
  <c r="P115" i="303"/>
  <c r="M115" i="303" s="1"/>
  <c r="L115" i="303"/>
  <c r="K115" i="303"/>
  <c r="J115" i="303"/>
  <c r="P114" i="303"/>
  <c r="M114" i="303" s="1"/>
  <c r="L114" i="303"/>
  <c r="K114" i="303"/>
  <c r="J114" i="303"/>
  <c r="P113" i="303"/>
  <c r="M113" i="303" s="1"/>
  <c r="L113" i="303"/>
  <c r="K113" i="303"/>
  <c r="J113" i="303"/>
  <c r="P112" i="303"/>
  <c r="M112" i="303" s="1"/>
  <c r="L112" i="303"/>
  <c r="K112" i="303"/>
  <c r="J112" i="303"/>
  <c r="P111" i="303"/>
  <c r="M111" i="303" s="1"/>
  <c r="L111" i="303"/>
  <c r="K111" i="303"/>
  <c r="J111" i="303"/>
  <c r="P110" i="303"/>
  <c r="M110" i="303" s="1"/>
  <c r="L110" i="303"/>
  <c r="K110" i="303"/>
  <c r="J110" i="303"/>
  <c r="P109" i="303"/>
  <c r="M109" i="303" s="1"/>
  <c r="L109" i="303"/>
  <c r="K109" i="303"/>
  <c r="J109" i="303"/>
  <c r="P108" i="303"/>
  <c r="M108" i="303" s="1"/>
  <c r="L108" i="303"/>
  <c r="K108" i="303"/>
  <c r="J108" i="303"/>
  <c r="P107" i="303"/>
  <c r="M107" i="303" s="1"/>
  <c r="L107" i="303"/>
  <c r="K107" i="303"/>
  <c r="J107" i="303"/>
  <c r="P106" i="303"/>
  <c r="M106" i="303"/>
  <c r="L106" i="303"/>
  <c r="K106" i="303"/>
  <c r="J106" i="303"/>
  <c r="P105" i="303"/>
  <c r="M105" i="303" s="1"/>
  <c r="L105" i="303"/>
  <c r="K105" i="303"/>
  <c r="J105" i="303"/>
  <c r="P104" i="303"/>
  <c r="M104" i="303" s="1"/>
  <c r="L104" i="303"/>
  <c r="K104" i="303"/>
  <c r="J104" i="303"/>
  <c r="P103" i="303"/>
  <c r="M103" i="303" s="1"/>
  <c r="L103" i="303"/>
  <c r="K103" i="303"/>
  <c r="J103" i="303"/>
  <c r="P102" i="303"/>
  <c r="M102" i="303"/>
  <c r="L102" i="303"/>
  <c r="K102" i="303"/>
  <c r="J102" i="303"/>
  <c r="P101" i="303"/>
  <c r="M101" i="303" s="1"/>
  <c r="L101" i="303"/>
  <c r="K101" i="303"/>
  <c r="J101" i="303"/>
  <c r="P100" i="303"/>
  <c r="M100" i="303" s="1"/>
  <c r="L100" i="303"/>
  <c r="K100" i="303"/>
  <c r="J100" i="303"/>
  <c r="P99" i="303"/>
  <c r="M99" i="303" s="1"/>
  <c r="L99" i="303"/>
  <c r="K99" i="303"/>
  <c r="J99" i="303"/>
  <c r="P98" i="303"/>
  <c r="M98" i="303" s="1"/>
  <c r="L98" i="303"/>
  <c r="K98" i="303"/>
  <c r="J98" i="303"/>
  <c r="P97" i="303"/>
  <c r="M97" i="303" s="1"/>
  <c r="L97" i="303"/>
  <c r="K97" i="303"/>
  <c r="J97" i="303"/>
  <c r="P96" i="303"/>
  <c r="M96" i="303" s="1"/>
  <c r="L96" i="303"/>
  <c r="K96" i="303"/>
  <c r="J96" i="303"/>
  <c r="P95" i="303"/>
  <c r="M95" i="303" s="1"/>
  <c r="L95" i="303"/>
  <c r="K95" i="303"/>
  <c r="J95" i="303"/>
  <c r="P94" i="303"/>
  <c r="M94" i="303" s="1"/>
  <c r="L94" i="303"/>
  <c r="K94" i="303"/>
  <c r="J94" i="303"/>
  <c r="P93" i="303"/>
  <c r="M93" i="303"/>
  <c r="L93" i="303"/>
  <c r="K93" i="303"/>
  <c r="J93" i="303"/>
  <c r="P92" i="303"/>
  <c r="M92" i="303" s="1"/>
  <c r="L92" i="303"/>
  <c r="K92" i="303"/>
  <c r="J92" i="303"/>
  <c r="P91" i="303"/>
  <c r="M91" i="303" s="1"/>
  <c r="L91" i="303"/>
  <c r="K91" i="303"/>
  <c r="J91" i="303"/>
  <c r="P90" i="303"/>
  <c r="M90" i="303" s="1"/>
  <c r="L90" i="303"/>
  <c r="K90" i="303"/>
  <c r="J90" i="303"/>
  <c r="P89" i="303"/>
  <c r="M89" i="303"/>
  <c r="L89" i="303"/>
  <c r="K89" i="303"/>
  <c r="J89" i="303"/>
  <c r="P88" i="303"/>
  <c r="M88" i="303" s="1"/>
  <c r="L88" i="303"/>
  <c r="K88" i="303"/>
  <c r="J88" i="303"/>
  <c r="P87" i="303"/>
  <c r="M87" i="303" s="1"/>
  <c r="L87" i="303"/>
  <c r="K87" i="303"/>
  <c r="J87" i="303"/>
  <c r="P86" i="303"/>
  <c r="M86" i="303" s="1"/>
  <c r="L86" i="303"/>
  <c r="K86" i="303"/>
  <c r="J86" i="303"/>
  <c r="P85" i="303"/>
  <c r="M85" i="303" s="1"/>
  <c r="L85" i="303"/>
  <c r="K85" i="303"/>
  <c r="J85" i="303"/>
  <c r="P84" i="303"/>
  <c r="M84" i="303" s="1"/>
  <c r="L84" i="303"/>
  <c r="K84" i="303"/>
  <c r="J84" i="303"/>
  <c r="P83" i="303"/>
  <c r="M83" i="303" s="1"/>
  <c r="L83" i="303"/>
  <c r="K83" i="303"/>
  <c r="J83" i="303"/>
  <c r="P82" i="303"/>
  <c r="M82" i="303" s="1"/>
  <c r="L82" i="303"/>
  <c r="K82" i="303"/>
  <c r="J82" i="303"/>
  <c r="P81" i="303"/>
  <c r="M81" i="303"/>
  <c r="L81" i="303"/>
  <c r="K81" i="303"/>
  <c r="J81" i="303"/>
  <c r="P80" i="303"/>
  <c r="M80" i="303" s="1"/>
  <c r="L80" i="303"/>
  <c r="K80" i="303"/>
  <c r="J80" i="303"/>
  <c r="P79" i="303"/>
  <c r="M79" i="303" s="1"/>
  <c r="L79" i="303"/>
  <c r="K79" i="303"/>
  <c r="J79" i="303"/>
  <c r="P78" i="303"/>
  <c r="M78" i="303"/>
  <c r="L78" i="303"/>
  <c r="K78" i="303"/>
  <c r="J78" i="303"/>
  <c r="P77" i="303"/>
  <c r="M77" i="303" s="1"/>
  <c r="L77" i="303"/>
  <c r="K77" i="303"/>
  <c r="J77" i="303"/>
  <c r="P76" i="303"/>
  <c r="M76" i="303" s="1"/>
  <c r="L76" i="303"/>
  <c r="K76" i="303"/>
  <c r="J76" i="303"/>
  <c r="P75" i="303"/>
  <c r="M75" i="303" s="1"/>
  <c r="L75" i="303"/>
  <c r="K75" i="303"/>
  <c r="J75" i="303"/>
  <c r="P74" i="303"/>
  <c r="M74" i="303"/>
  <c r="L74" i="303"/>
  <c r="K74" i="303"/>
  <c r="J74" i="303"/>
  <c r="P73" i="303"/>
  <c r="M73" i="303" s="1"/>
  <c r="L73" i="303"/>
  <c r="K73" i="303"/>
  <c r="J73" i="303"/>
  <c r="P72" i="303"/>
  <c r="M72" i="303" s="1"/>
  <c r="L72" i="303"/>
  <c r="K72" i="303"/>
  <c r="J72" i="303"/>
  <c r="P71" i="303"/>
  <c r="M71" i="303" s="1"/>
  <c r="L71" i="303"/>
  <c r="K71" i="303"/>
  <c r="J71" i="303"/>
  <c r="P70" i="303"/>
  <c r="M70" i="303" s="1"/>
  <c r="L70" i="303"/>
  <c r="K70" i="303"/>
  <c r="J70" i="303"/>
  <c r="P69" i="303"/>
  <c r="M69" i="303" s="1"/>
  <c r="L69" i="303"/>
  <c r="K69" i="303"/>
  <c r="J69" i="303"/>
  <c r="P68" i="303"/>
  <c r="M68" i="303" s="1"/>
  <c r="L68" i="303"/>
  <c r="K68" i="303"/>
  <c r="J68" i="303"/>
  <c r="P67" i="303"/>
  <c r="M67" i="303" s="1"/>
  <c r="L67" i="303"/>
  <c r="K67" i="303"/>
  <c r="J67" i="303"/>
  <c r="P66" i="303"/>
  <c r="M66" i="303" s="1"/>
  <c r="L66" i="303"/>
  <c r="K66" i="303"/>
  <c r="J66" i="303"/>
  <c r="P65" i="303"/>
  <c r="M65" i="303" s="1"/>
  <c r="L65" i="303"/>
  <c r="K65" i="303"/>
  <c r="J65" i="303"/>
  <c r="P64" i="303"/>
  <c r="M64" i="303"/>
  <c r="L64" i="303"/>
  <c r="K64" i="303"/>
  <c r="J64" i="303"/>
  <c r="P63" i="303"/>
  <c r="M63" i="303" s="1"/>
  <c r="L63" i="303"/>
  <c r="K63" i="303"/>
  <c r="J63" i="303"/>
  <c r="P62" i="303"/>
  <c r="M62" i="303" s="1"/>
  <c r="L62" i="303"/>
  <c r="K62" i="303"/>
  <c r="J62" i="303"/>
  <c r="P61" i="303"/>
  <c r="M61" i="303"/>
  <c r="L61" i="303"/>
  <c r="K61" i="303"/>
  <c r="J61" i="303"/>
  <c r="P60" i="303"/>
  <c r="M60" i="303" s="1"/>
  <c r="L60" i="303"/>
  <c r="K60" i="303"/>
  <c r="J60" i="303"/>
  <c r="P59" i="303"/>
  <c r="M59" i="303" s="1"/>
  <c r="L59" i="303"/>
  <c r="K59" i="303"/>
  <c r="J59" i="303"/>
  <c r="P58" i="303"/>
  <c r="M58" i="303" s="1"/>
  <c r="L58" i="303"/>
  <c r="K58" i="303"/>
  <c r="J58" i="303"/>
  <c r="P57" i="303"/>
  <c r="M57" i="303" s="1"/>
  <c r="L57" i="303"/>
  <c r="K57" i="303"/>
  <c r="J57" i="303"/>
  <c r="P56" i="303"/>
  <c r="M56" i="303" s="1"/>
  <c r="L56" i="303"/>
  <c r="K56" i="303"/>
  <c r="J56" i="303"/>
  <c r="P55" i="303"/>
  <c r="M55" i="303" s="1"/>
  <c r="L55" i="303"/>
  <c r="K55" i="303"/>
  <c r="J55" i="303"/>
  <c r="P54" i="303"/>
  <c r="M54" i="303" s="1"/>
  <c r="L54" i="303"/>
  <c r="K54" i="303"/>
  <c r="J54" i="303"/>
  <c r="P53" i="303"/>
  <c r="M53" i="303" s="1"/>
  <c r="L53" i="303"/>
  <c r="K53" i="303"/>
  <c r="J53" i="303"/>
  <c r="P52" i="303"/>
  <c r="M52" i="303" s="1"/>
  <c r="L52" i="303"/>
  <c r="K52" i="303"/>
  <c r="J52" i="303"/>
  <c r="P51" i="303"/>
  <c r="M51" i="303" s="1"/>
  <c r="L51" i="303"/>
  <c r="K51" i="303"/>
  <c r="J51" i="303"/>
  <c r="P50" i="303"/>
  <c r="M50" i="303" s="1"/>
  <c r="L50" i="303"/>
  <c r="K50" i="303"/>
  <c r="J50" i="303"/>
  <c r="P49" i="303"/>
  <c r="M49" i="303"/>
  <c r="L49" i="303"/>
  <c r="K49" i="303"/>
  <c r="J49" i="303"/>
  <c r="P48" i="303"/>
  <c r="M48" i="303" s="1"/>
  <c r="L48" i="303"/>
  <c r="K48" i="303"/>
  <c r="J48" i="303"/>
  <c r="P47" i="303"/>
  <c r="M47" i="303" s="1"/>
  <c r="L47" i="303"/>
  <c r="K47" i="303"/>
  <c r="J47" i="303"/>
  <c r="P46" i="303"/>
  <c r="M46" i="303"/>
  <c r="L46" i="303"/>
  <c r="K46" i="303"/>
  <c r="J46" i="303"/>
  <c r="P45" i="303"/>
  <c r="M45" i="303" s="1"/>
  <c r="L45" i="303"/>
  <c r="K45" i="303"/>
  <c r="J45" i="303"/>
  <c r="P44" i="303"/>
  <c r="M44" i="303" s="1"/>
  <c r="L44" i="303"/>
  <c r="K44" i="303"/>
  <c r="J44" i="303"/>
  <c r="P43" i="303"/>
  <c r="M43" i="303" s="1"/>
  <c r="L43" i="303"/>
  <c r="K43" i="303"/>
  <c r="J43" i="303"/>
  <c r="P42" i="303"/>
  <c r="M42" i="303" s="1"/>
  <c r="L42" i="303"/>
  <c r="K42" i="303"/>
  <c r="J42" i="303"/>
  <c r="P41" i="303"/>
  <c r="M41" i="303" s="1"/>
  <c r="L41" i="303"/>
  <c r="K41" i="303"/>
  <c r="J41" i="303"/>
  <c r="P40" i="303"/>
  <c r="M40" i="303" s="1"/>
  <c r="L40" i="303"/>
  <c r="K40" i="303"/>
  <c r="J40" i="303"/>
  <c r="H5" i="303"/>
  <c r="D5" i="303"/>
  <c r="C5" i="303"/>
  <c r="A5" i="303"/>
  <c r="A1" i="303"/>
  <c r="E2" i="287"/>
  <c r="E2" i="286"/>
  <c r="C2" i="279"/>
  <c r="R57" i="287"/>
  <c r="F53" i="287" s="1"/>
  <c r="I37" i="287"/>
  <c r="G37" i="287"/>
  <c r="F37" i="287"/>
  <c r="D37" i="287"/>
  <c r="C37" i="287"/>
  <c r="B37" i="287"/>
  <c r="K36" i="287"/>
  <c r="M34" i="287" s="1"/>
  <c r="O30" i="287" s="1"/>
  <c r="Q22" i="287" s="1"/>
  <c r="I35" i="287"/>
  <c r="G35" i="287"/>
  <c r="F35" i="287"/>
  <c r="D35" i="287"/>
  <c r="C35" i="287"/>
  <c r="B35" i="287"/>
  <c r="I33" i="287"/>
  <c r="G33" i="287"/>
  <c r="F33" i="287"/>
  <c r="D33" i="287"/>
  <c r="C33" i="287"/>
  <c r="B33" i="287"/>
  <c r="I31" i="287"/>
  <c r="G31" i="287"/>
  <c r="F31" i="287"/>
  <c r="K32" i="287" s="1"/>
  <c r="D31" i="287"/>
  <c r="C31" i="287"/>
  <c r="B31" i="287"/>
  <c r="I29" i="287"/>
  <c r="G29" i="287"/>
  <c r="F29" i="287"/>
  <c r="D29" i="287"/>
  <c r="C29" i="287"/>
  <c r="B29" i="287"/>
  <c r="I27" i="287"/>
  <c r="G27" i="287"/>
  <c r="F27" i="287"/>
  <c r="K28" i="287" s="1"/>
  <c r="M26" i="287" s="1"/>
  <c r="D27" i="287"/>
  <c r="C27" i="287"/>
  <c r="B27" i="287"/>
  <c r="I25" i="287"/>
  <c r="G25" i="287"/>
  <c r="F25" i="287"/>
  <c r="D25" i="287"/>
  <c r="C25" i="287"/>
  <c r="B25" i="287"/>
  <c r="I23" i="287"/>
  <c r="G23" i="287"/>
  <c r="F23" i="287"/>
  <c r="K24" i="287" s="1"/>
  <c r="D23" i="287"/>
  <c r="C23" i="287"/>
  <c r="B23" i="287"/>
  <c r="I21" i="287"/>
  <c r="G21" i="287"/>
  <c r="F21" i="287"/>
  <c r="D21" i="287"/>
  <c r="C21" i="287"/>
  <c r="B21" i="287"/>
  <c r="I19" i="287"/>
  <c r="G19" i="287"/>
  <c r="F19" i="287"/>
  <c r="K20" i="287" s="1"/>
  <c r="D19" i="287"/>
  <c r="C19" i="287"/>
  <c r="B19" i="287"/>
  <c r="I17" i="287"/>
  <c r="G17" i="287"/>
  <c r="F17" i="287"/>
  <c r="D17" i="287"/>
  <c r="C17" i="287"/>
  <c r="B17" i="287"/>
  <c r="U16" i="287"/>
  <c r="I15" i="287"/>
  <c r="G15" i="287"/>
  <c r="F15" i="287"/>
  <c r="K16" i="287" s="1"/>
  <c r="M18" i="287" s="1"/>
  <c r="D15" i="287"/>
  <c r="C15" i="287"/>
  <c r="B15" i="287"/>
  <c r="I13" i="287"/>
  <c r="G13" i="287"/>
  <c r="F13" i="287"/>
  <c r="D13" i="287"/>
  <c r="C13" i="287"/>
  <c r="B13" i="287"/>
  <c r="K12" i="287"/>
  <c r="I11" i="287"/>
  <c r="G11" i="287"/>
  <c r="F11" i="287"/>
  <c r="D11" i="287"/>
  <c r="C11" i="287"/>
  <c r="B11" i="287"/>
  <c r="I9" i="287"/>
  <c r="G9" i="287"/>
  <c r="F9" i="287"/>
  <c r="D9" i="287"/>
  <c r="C9" i="287"/>
  <c r="B9" i="287"/>
  <c r="U7" i="287"/>
  <c r="I7" i="287"/>
  <c r="G7" i="287"/>
  <c r="F7" i="287"/>
  <c r="K8" i="287" s="1"/>
  <c r="M10" i="287" s="1"/>
  <c r="O14" i="287" s="1"/>
  <c r="D7" i="287"/>
  <c r="C7" i="287"/>
  <c r="B7" i="287"/>
  <c r="Y5" i="287"/>
  <c r="R4" i="287"/>
  <c r="O57" i="287" s="1"/>
  <c r="G4" i="287"/>
  <c r="A4" i="287"/>
  <c r="Y3" i="287"/>
  <c r="A1" i="287"/>
  <c r="R62" i="286"/>
  <c r="F55" i="286" s="1"/>
  <c r="I21" i="286"/>
  <c r="G21" i="286"/>
  <c r="F21" i="286"/>
  <c r="D21" i="286"/>
  <c r="C21" i="286"/>
  <c r="B21" i="286"/>
  <c r="I19" i="286"/>
  <c r="G19" i="286"/>
  <c r="F19" i="286"/>
  <c r="K20" i="286" s="1"/>
  <c r="M18" i="286" s="1"/>
  <c r="D19" i="286"/>
  <c r="C19" i="286"/>
  <c r="B19" i="286"/>
  <c r="I17" i="286"/>
  <c r="G17" i="286"/>
  <c r="F17" i="286"/>
  <c r="D17" i="286"/>
  <c r="C17" i="286"/>
  <c r="B17" i="286"/>
  <c r="U16" i="286"/>
  <c r="K16" i="286"/>
  <c r="I15" i="286"/>
  <c r="G15" i="286"/>
  <c r="F15" i="286"/>
  <c r="D15" i="286"/>
  <c r="C15" i="286"/>
  <c r="B15" i="286"/>
  <c r="I13" i="286"/>
  <c r="G13" i="286"/>
  <c r="F13" i="286"/>
  <c r="D13" i="286"/>
  <c r="C13" i="286"/>
  <c r="B13" i="286"/>
  <c r="K12" i="286"/>
  <c r="I11" i="286"/>
  <c r="G11" i="286"/>
  <c r="F11" i="286"/>
  <c r="D11" i="286"/>
  <c r="C11" i="286"/>
  <c r="B11" i="286"/>
  <c r="I9" i="286"/>
  <c r="G9" i="286"/>
  <c r="F9" i="286"/>
  <c r="D9" i="286"/>
  <c r="C9" i="286"/>
  <c r="B9" i="286"/>
  <c r="K8" i="286"/>
  <c r="M10" i="286" s="1"/>
  <c r="O14" i="286" s="1"/>
  <c r="U7" i="286"/>
  <c r="I7" i="286"/>
  <c r="G7" i="286"/>
  <c r="F7" i="286"/>
  <c r="D7" i="286"/>
  <c r="C7" i="286"/>
  <c r="B7" i="286"/>
  <c r="Y5" i="286"/>
  <c r="R4" i="286"/>
  <c r="O62" i="286" s="1"/>
  <c r="G4" i="286"/>
  <c r="A4" i="286"/>
  <c r="Y3" i="286"/>
  <c r="A1" i="286"/>
  <c r="P156" i="279"/>
  <c r="M156" i="279" s="1"/>
  <c r="L156" i="279"/>
  <c r="K156" i="279"/>
  <c r="J156" i="279"/>
  <c r="P155" i="279"/>
  <c r="M155" i="279"/>
  <c r="L155" i="279"/>
  <c r="K155" i="279"/>
  <c r="J155" i="279"/>
  <c r="P154" i="279"/>
  <c r="M154" i="279" s="1"/>
  <c r="L154" i="279"/>
  <c r="K154" i="279"/>
  <c r="J154" i="279"/>
  <c r="P153" i="279"/>
  <c r="M153" i="279" s="1"/>
  <c r="L153" i="279"/>
  <c r="K153" i="279"/>
  <c r="J153" i="279"/>
  <c r="P152" i="279"/>
  <c r="M152" i="279" s="1"/>
  <c r="L152" i="279"/>
  <c r="K152" i="279"/>
  <c r="J152" i="279"/>
  <c r="P151" i="279"/>
  <c r="M151" i="279" s="1"/>
  <c r="L151" i="279"/>
  <c r="K151" i="279"/>
  <c r="J151" i="279"/>
  <c r="P150" i="279"/>
  <c r="M150" i="279" s="1"/>
  <c r="L150" i="279"/>
  <c r="K150" i="279"/>
  <c r="J150" i="279"/>
  <c r="P149" i="279"/>
  <c r="M149" i="279" s="1"/>
  <c r="L149" i="279"/>
  <c r="K149" i="279"/>
  <c r="J149" i="279"/>
  <c r="P148" i="279"/>
  <c r="M148" i="279" s="1"/>
  <c r="L148" i="279"/>
  <c r="K148" i="279"/>
  <c r="J148" i="279"/>
  <c r="P147" i="279"/>
  <c r="M147" i="279" s="1"/>
  <c r="L147" i="279"/>
  <c r="K147" i="279"/>
  <c r="J147" i="279"/>
  <c r="P146" i="279"/>
  <c r="M146" i="279" s="1"/>
  <c r="L146" i="279"/>
  <c r="K146" i="279"/>
  <c r="J146" i="279"/>
  <c r="P145" i="279"/>
  <c r="M145" i="279" s="1"/>
  <c r="L145" i="279"/>
  <c r="K145" i="279"/>
  <c r="J145" i="279"/>
  <c r="P144" i="279"/>
  <c r="M144" i="279" s="1"/>
  <c r="L144" i="279"/>
  <c r="K144" i="279"/>
  <c r="J144" i="279"/>
  <c r="P143" i="279"/>
  <c r="M143" i="279" s="1"/>
  <c r="L143" i="279"/>
  <c r="K143" i="279"/>
  <c r="J143" i="279"/>
  <c r="P142" i="279"/>
  <c r="M142" i="279"/>
  <c r="L142" i="279"/>
  <c r="K142" i="279"/>
  <c r="J142" i="279"/>
  <c r="P141" i="279"/>
  <c r="M141" i="279"/>
  <c r="L141" i="279"/>
  <c r="K141" i="279"/>
  <c r="J141" i="279"/>
  <c r="P140" i="279"/>
  <c r="M140" i="279" s="1"/>
  <c r="L140" i="279"/>
  <c r="K140" i="279"/>
  <c r="J140" i="279"/>
  <c r="P139" i="279"/>
  <c r="M139" i="279" s="1"/>
  <c r="L139" i="279"/>
  <c r="K139" i="279"/>
  <c r="J139" i="279"/>
  <c r="P138" i="279"/>
  <c r="M138" i="279" s="1"/>
  <c r="L138" i="279"/>
  <c r="K138" i="279"/>
  <c r="J138" i="279"/>
  <c r="P137" i="279"/>
  <c r="M137" i="279" s="1"/>
  <c r="L137" i="279"/>
  <c r="K137" i="279"/>
  <c r="J137" i="279"/>
  <c r="P136" i="279"/>
  <c r="M136" i="279" s="1"/>
  <c r="L136" i="279"/>
  <c r="K136" i="279"/>
  <c r="J136" i="279"/>
  <c r="P135" i="279"/>
  <c r="M135" i="279" s="1"/>
  <c r="L135" i="279"/>
  <c r="K135" i="279"/>
  <c r="J135" i="279"/>
  <c r="P134" i="279"/>
  <c r="M134" i="279"/>
  <c r="L134" i="279"/>
  <c r="K134" i="279"/>
  <c r="J134" i="279"/>
  <c r="P133" i="279"/>
  <c r="M133" i="279" s="1"/>
  <c r="L133" i="279"/>
  <c r="K133" i="279"/>
  <c r="J133" i="279"/>
  <c r="P132" i="279"/>
  <c r="M132" i="279" s="1"/>
  <c r="L132" i="279"/>
  <c r="K132" i="279"/>
  <c r="J132" i="279"/>
  <c r="P131" i="279"/>
  <c r="M131" i="279" s="1"/>
  <c r="L131" i="279"/>
  <c r="K131" i="279"/>
  <c r="J131" i="279"/>
  <c r="P130" i="279"/>
  <c r="M130" i="279" s="1"/>
  <c r="L130" i="279"/>
  <c r="K130" i="279"/>
  <c r="J130" i="279"/>
  <c r="P129" i="279"/>
  <c r="M129" i="279" s="1"/>
  <c r="L129" i="279"/>
  <c r="K129" i="279"/>
  <c r="J129" i="279"/>
  <c r="P128" i="279"/>
  <c r="M128" i="279" s="1"/>
  <c r="L128" i="279"/>
  <c r="K128" i="279"/>
  <c r="J128" i="279"/>
  <c r="P127" i="279"/>
  <c r="M127" i="279"/>
  <c r="L127" i="279"/>
  <c r="K127" i="279"/>
  <c r="J127" i="279"/>
  <c r="P126" i="279"/>
  <c r="M126" i="279"/>
  <c r="L126" i="279"/>
  <c r="K126" i="279"/>
  <c r="J126" i="279"/>
  <c r="P125" i="279"/>
  <c r="M125" i="279" s="1"/>
  <c r="L125" i="279"/>
  <c r="K125" i="279"/>
  <c r="J125" i="279"/>
  <c r="P124" i="279"/>
  <c r="M124" i="279" s="1"/>
  <c r="L124" i="279"/>
  <c r="K124" i="279"/>
  <c r="J124" i="279"/>
  <c r="P123" i="279"/>
  <c r="M123" i="279" s="1"/>
  <c r="L123" i="279"/>
  <c r="K123" i="279"/>
  <c r="J123" i="279"/>
  <c r="P122" i="279"/>
  <c r="M122" i="279" s="1"/>
  <c r="L122" i="279"/>
  <c r="K122" i="279"/>
  <c r="J122" i="279"/>
  <c r="P121" i="279"/>
  <c r="M121" i="279" s="1"/>
  <c r="L121" i="279"/>
  <c r="K121" i="279"/>
  <c r="J121" i="279"/>
  <c r="P120" i="279"/>
  <c r="M120" i="279" s="1"/>
  <c r="L120" i="279"/>
  <c r="K120" i="279"/>
  <c r="J120" i="279"/>
  <c r="P119" i="279"/>
  <c r="M119" i="279" s="1"/>
  <c r="L119" i="279"/>
  <c r="K119" i="279"/>
  <c r="J119" i="279"/>
  <c r="P118" i="279"/>
  <c r="M118" i="279" s="1"/>
  <c r="L118" i="279"/>
  <c r="K118" i="279"/>
  <c r="J118" i="279"/>
  <c r="P117" i="279"/>
  <c r="M117" i="279" s="1"/>
  <c r="L117" i="279"/>
  <c r="K117" i="279"/>
  <c r="J117" i="279"/>
  <c r="P116" i="279"/>
  <c r="M116" i="279" s="1"/>
  <c r="L116" i="279"/>
  <c r="K116" i="279"/>
  <c r="J116" i="279"/>
  <c r="P115" i="279"/>
  <c r="M115" i="279" s="1"/>
  <c r="L115" i="279"/>
  <c r="K115" i="279"/>
  <c r="J115" i="279"/>
  <c r="P114" i="279"/>
  <c r="M114" i="279"/>
  <c r="L114" i="279"/>
  <c r="K114" i="279"/>
  <c r="J114" i="279"/>
  <c r="P113" i="279"/>
  <c r="M113" i="279" s="1"/>
  <c r="L113" i="279"/>
  <c r="K113" i="279"/>
  <c r="J113" i="279"/>
  <c r="P112" i="279"/>
  <c r="M112" i="279" s="1"/>
  <c r="L112" i="279"/>
  <c r="K112" i="279"/>
  <c r="J112" i="279"/>
  <c r="P111" i="279"/>
  <c r="M111" i="279"/>
  <c r="L111" i="279"/>
  <c r="K111" i="279"/>
  <c r="J111" i="279"/>
  <c r="P110" i="279"/>
  <c r="M110" i="279" s="1"/>
  <c r="L110" i="279"/>
  <c r="K110" i="279"/>
  <c r="J110" i="279"/>
  <c r="P109" i="279"/>
  <c r="M109" i="279" s="1"/>
  <c r="L109" i="279"/>
  <c r="K109" i="279"/>
  <c r="J109" i="279"/>
  <c r="P108" i="279"/>
  <c r="M108" i="279" s="1"/>
  <c r="L108" i="279"/>
  <c r="K108" i="279"/>
  <c r="J108" i="279"/>
  <c r="P107" i="279"/>
  <c r="M107" i="279" s="1"/>
  <c r="L107" i="279"/>
  <c r="K107" i="279"/>
  <c r="J107" i="279"/>
  <c r="P106" i="279"/>
  <c r="M106" i="279"/>
  <c r="L106" i="279"/>
  <c r="K106" i="279"/>
  <c r="J106" i="279"/>
  <c r="P105" i="279"/>
  <c r="M105" i="279" s="1"/>
  <c r="L105" i="279"/>
  <c r="K105" i="279"/>
  <c r="J105" i="279"/>
  <c r="P104" i="279"/>
  <c r="M104" i="279" s="1"/>
  <c r="L104" i="279"/>
  <c r="K104" i="279"/>
  <c r="J104" i="279"/>
  <c r="P103" i="279"/>
  <c r="M103" i="279" s="1"/>
  <c r="L103" i="279"/>
  <c r="K103" i="279"/>
  <c r="J103" i="279"/>
  <c r="P102" i="279"/>
  <c r="M102" i="279" s="1"/>
  <c r="L102" i="279"/>
  <c r="K102" i="279"/>
  <c r="J102" i="279"/>
  <c r="P101" i="279"/>
  <c r="M101" i="279" s="1"/>
  <c r="L101" i="279"/>
  <c r="K101" i="279"/>
  <c r="J101" i="279"/>
  <c r="P100" i="279"/>
  <c r="M100" i="279" s="1"/>
  <c r="L100" i="279"/>
  <c r="K100" i="279"/>
  <c r="J100" i="279"/>
  <c r="P99" i="279"/>
  <c r="M99" i="279"/>
  <c r="L99" i="279"/>
  <c r="K99" i="279"/>
  <c r="J99" i="279"/>
  <c r="P98" i="279"/>
  <c r="M98" i="279"/>
  <c r="L98" i="279"/>
  <c r="K98" i="279"/>
  <c r="J98" i="279"/>
  <c r="P97" i="279"/>
  <c r="M97" i="279" s="1"/>
  <c r="L97" i="279"/>
  <c r="K97" i="279"/>
  <c r="J97" i="279"/>
  <c r="P96" i="279"/>
  <c r="M96" i="279" s="1"/>
  <c r="L96" i="279"/>
  <c r="K96" i="279"/>
  <c r="J96" i="279"/>
  <c r="P95" i="279"/>
  <c r="M95" i="279" s="1"/>
  <c r="L95" i="279"/>
  <c r="K95" i="279"/>
  <c r="J95" i="279"/>
  <c r="P94" i="279"/>
  <c r="M94" i="279" s="1"/>
  <c r="L94" i="279"/>
  <c r="K94" i="279"/>
  <c r="J94" i="279"/>
  <c r="P93" i="279"/>
  <c r="M93" i="279" s="1"/>
  <c r="L93" i="279"/>
  <c r="K93" i="279"/>
  <c r="J93" i="279"/>
  <c r="P92" i="279"/>
  <c r="M92" i="279" s="1"/>
  <c r="L92" i="279"/>
  <c r="K92" i="279"/>
  <c r="J92" i="279"/>
  <c r="P91" i="279"/>
  <c r="M91" i="279"/>
  <c r="L91" i="279"/>
  <c r="K91" i="279"/>
  <c r="J91" i="279"/>
  <c r="P90" i="279"/>
  <c r="M90" i="279" s="1"/>
  <c r="L90" i="279"/>
  <c r="K90" i="279"/>
  <c r="J90" i="279"/>
  <c r="P89" i="279"/>
  <c r="M89" i="279" s="1"/>
  <c r="L89" i="279"/>
  <c r="K89" i="279"/>
  <c r="J89" i="279"/>
  <c r="P88" i="279"/>
  <c r="M88" i="279" s="1"/>
  <c r="L88" i="279"/>
  <c r="K88" i="279"/>
  <c r="J88" i="279"/>
  <c r="P87" i="279"/>
  <c r="M87" i="279" s="1"/>
  <c r="L87" i="279"/>
  <c r="K87" i="279"/>
  <c r="J87" i="279"/>
  <c r="P86" i="279"/>
  <c r="M86" i="279"/>
  <c r="L86" i="279"/>
  <c r="K86" i="279"/>
  <c r="J86" i="279"/>
  <c r="P85" i="279"/>
  <c r="M85" i="279" s="1"/>
  <c r="L85" i="279"/>
  <c r="K85" i="279"/>
  <c r="J85" i="279"/>
  <c r="P84" i="279"/>
  <c r="M84" i="279" s="1"/>
  <c r="L84" i="279"/>
  <c r="K84" i="279"/>
  <c r="J84" i="279"/>
  <c r="P83" i="279"/>
  <c r="M83" i="279"/>
  <c r="L83" i="279"/>
  <c r="K83" i="279"/>
  <c r="J83" i="279"/>
  <c r="P82" i="279"/>
  <c r="M82" i="279" s="1"/>
  <c r="L82" i="279"/>
  <c r="K82" i="279"/>
  <c r="J82" i="279"/>
  <c r="P81" i="279"/>
  <c r="M81" i="279" s="1"/>
  <c r="L81" i="279"/>
  <c r="K81" i="279"/>
  <c r="J81" i="279"/>
  <c r="P80" i="279"/>
  <c r="M80" i="279" s="1"/>
  <c r="L80" i="279"/>
  <c r="K80" i="279"/>
  <c r="J80" i="279"/>
  <c r="P79" i="279"/>
  <c r="M79" i="279" s="1"/>
  <c r="L79" i="279"/>
  <c r="K79" i="279"/>
  <c r="J79" i="279"/>
  <c r="P78" i="279"/>
  <c r="M78" i="279" s="1"/>
  <c r="L78" i="279"/>
  <c r="K78" i="279"/>
  <c r="J78" i="279"/>
  <c r="P77" i="279"/>
  <c r="M77" i="279"/>
  <c r="L77" i="279"/>
  <c r="K77" i="279"/>
  <c r="J77" i="279"/>
  <c r="P76" i="279"/>
  <c r="M76" i="279" s="1"/>
  <c r="L76" i="279"/>
  <c r="K76" i="279"/>
  <c r="J76" i="279"/>
  <c r="P75" i="279"/>
  <c r="M75" i="279" s="1"/>
  <c r="L75" i="279"/>
  <c r="K75" i="279"/>
  <c r="J75" i="279"/>
  <c r="P74" i="279"/>
  <c r="M74" i="279" s="1"/>
  <c r="L74" i="279"/>
  <c r="K74" i="279"/>
  <c r="J74" i="279"/>
  <c r="P73" i="279"/>
  <c r="M73" i="279" s="1"/>
  <c r="L73" i="279"/>
  <c r="K73" i="279"/>
  <c r="J73" i="279"/>
  <c r="P72" i="279"/>
  <c r="M72" i="279" s="1"/>
  <c r="L72" i="279"/>
  <c r="K72" i="279"/>
  <c r="J72" i="279"/>
  <c r="P71" i="279"/>
  <c r="M71" i="279"/>
  <c r="L71" i="279"/>
  <c r="K71" i="279"/>
  <c r="J71" i="279"/>
  <c r="P70" i="279"/>
  <c r="M70" i="279"/>
  <c r="L70" i="279"/>
  <c r="K70" i="279"/>
  <c r="J70" i="279"/>
  <c r="P69" i="279"/>
  <c r="M69" i="279" s="1"/>
  <c r="L69" i="279"/>
  <c r="K69" i="279"/>
  <c r="J69" i="279"/>
  <c r="P68" i="279"/>
  <c r="M68" i="279" s="1"/>
  <c r="L68" i="279"/>
  <c r="K68" i="279"/>
  <c r="J68" i="279"/>
  <c r="P67" i="279"/>
  <c r="M67" i="279" s="1"/>
  <c r="L67" i="279"/>
  <c r="K67" i="279"/>
  <c r="J67" i="279"/>
  <c r="P66" i="279"/>
  <c r="M66" i="279" s="1"/>
  <c r="L66" i="279"/>
  <c r="K66" i="279"/>
  <c r="J66" i="279"/>
  <c r="P65" i="279"/>
  <c r="M65" i="279" s="1"/>
  <c r="L65" i="279"/>
  <c r="K65" i="279"/>
  <c r="J65" i="279"/>
  <c r="P64" i="279"/>
  <c r="M64" i="279" s="1"/>
  <c r="L64" i="279"/>
  <c r="K64" i="279"/>
  <c r="J64" i="279"/>
  <c r="P63" i="279"/>
  <c r="M63" i="279" s="1"/>
  <c r="L63" i="279"/>
  <c r="K63" i="279"/>
  <c r="J63" i="279"/>
  <c r="P62" i="279"/>
  <c r="M62" i="279"/>
  <c r="L62" i="279"/>
  <c r="K62" i="279"/>
  <c r="J62" i="279"/>
  <c r="P61" i="279"/>
  <c r="M61" i="279" s="1"/>
  <c r="L61" i="279"/>
  <c r="K61" i="279"/>
  <c r="J61" i="279"/>
  <c r="P60" i="279"/>
  <c r="M60" i="279" s="1"/>
  <c r="L60" i="279"/>
  <c r="K60" i="279"/>
  <c r="J60" i="279"/>
  <c r="P59" i="279"/>
  <c r="M59" i="279" s="1"/>
  <c r="L59" i="279"/>
  <c r="K59" i="279"/>
  <c r="J59" i="279"/>
  <c r="P58" i="279"/>
  <c r="M58" i="279"/>
  <c r="L58" i="279"/>
  <c r="K58" i="279"/>
  <c r="J58" i="279"/>
  <c r="P57" i="279"/>
  <c r="M57" i="279" s="1"/>
  <c r="L57" i="279"/>
  <c r="K57" i="279"/>
  <c r="J57" i="279"/>
  <c r="P56" i="279"/>
  <c r="M56" i="279" s="1"/>
  <c r="L56" i="279"/>
  <c r="K56" i="279"/>
  <c r="J56" i="279"/>
  <c r="P55" i="279"/>
  <c r="M55" i="279"/>
  <c r="L55" i="279"/>
  <c r="K55" i="279"/>
  <c r="J55" i="279"/>
  <c r="P54" i="279"/>
  <c r="M54" i="279" s="1"/>
  <c r="L54" i="279"/>
  <c r="K54" i="279"/>
  <c r="J54" i="279"/>
  <c r="P53" i="279"/>
  <c r="M53" i="279" s="1"/>
  <c r="L53" i="279"/>
  <c r="K53" i="279"/>
  <c r="J53" i="279"/>
  <c r="P52" i="279"/>
  <c r="M52" i="279" s="1"/>
  <c r="L52" i="279"/>
  <c r="K52" i="279"/>
  <c r="J52" i="279"/>
  <c r="P51" i="279"/>
  <c r="M51" i="279" s="1"/>
  <c r="L51" i="279"/>
  <c r="K51" i="279"/>
  <c r="J51" i="279"/>
  <c r="P50" i="279"/>
  <c r="M50" i="279" s="1"/>
  <c r="L50" i="279"/>
  <c r="K50" i="279"/>
  <c r="J50" i="279"/>
  <c r="P49" i="279"/>
  <c r="M49" i="279" s="1"/>
  <c r="L49" i="279"/>
  <c r="K49" i="279"/>
  <c r="J49" i="279"/>
  <c r="P48" i="279"/>
  <c r="M48" i="279" s="1"/>
  <c r="L48" i="279"/>
  <c r="K48" i="279"/>
  <c r="J48" i="279"/>
  <c r="P47" i="279"/>
  <c r="M47" i="279"/>
  <c r="L47" i="279"/>
  <c r="K47" i="279"/>
  <c r="J47" i="279"/>
  <c r="P46" i="279"/>
  <c r="M46" i="279" s="1"/>
  <c r="L46" i="279"/>
  <c r="K46" i="279"/>
  <c r="J46" i="279"/>
  <c r="P45" i="279"/>
  <c r="M45" i="279" s="1"/>
  <c r="L45" i="279"/>
  <c r="K45" i="279"/>
  <c r="J45" i="279"/>
  <c r="P44" i="279"/>
  <c r="M44" i="279" s="1"/>
  <c r="L44" i="279"/>
  <c r="K44" i="279"/>
  <c r="J44" i="279"/>
  <c r="P43" i="279"/>
  <c r="M43" i="279"/>
  <c r="L43" i="279"/>
  <c r="K43" i="279"/>
  <c r="J43" i="279"/>
  <c r="P42" i="279"/>
  <c r="M42" i="279"/>
  <c r="L42" i="279"/>
  <c r="K42" i="279"/>
  <c r="J42" i="279"/>
  <c r="P41" i="279"/>
  <c r="M41" i="279" s="1"/>
  <c r="L41" i="279"/>
  <c r="K41" i="279"/>
  <c r="J41" i="279"/>
  <c r="P40" i="279"/>
  <c r="M40" i="279" s="1"/>
  <c r="L40" i="279"/>
  <c r="K40" i="279"/>
  <c r="J40" i="279"/>
  <c r="H5" i="279"/>
  <c r="D5" i="279"/>
  <c r="C5" i="279"/>
  <c r="A5" i="279"/>
  <c r="A1" i="279"/>
  <c r="E2" i="240"/>
  <c r="E2" i="239"/>
  <c r="C2" i="231"/>
  <c r="R79" i="240"/>
  <c r="F74" i="240" s="1"/>
  <c r="I69" i="240"/>
  <c r="G69" i="240"/>
  <c r="F69" i="240"/>
  <c r="D69" i="240"/>
  <c r="C69" i="240"/>
  <c r="B69" i="240"/>
  <c r="K68" i="240"/>
  <c r="I67" i="240"/>
  <c r="G67" i="240"/>
  <c r="D67" i="240"/>
  <c r="C67" i="240"/>
  <c r="B67" i="240"/>
  <c r="I65" i="240"/>
  <c r="G65" i="240"/>
  <c r="F65" i="240"/>
  <c r="D65" i="240"/>
  <c r="C65" i="240"/>
  <c r="B65" i="240"/>
  <c r="K64" i="240"/>
  <c r="M66" i="240" s="1"/>
  <c r="I63" i="240"/>
  <c r="G63" i="240"/>
  <c r="F63" i="240"/>
  <c r="D63" i="240"/>
  <c r="C63" i="240"/>
  <c r="B63" i="240"/>
  <c r="I61" i="240"/>
  <c r="G61" i="240"/>
  <c r="F61" i="240"/>
  <c r="D61" i="240"/>
  <c r="C61" i="240"/>
  <c r="B61" i="240"/>
  <c r="K60" i="240"/>
  <c r="I59" i="240"/>
  <c r="G59" i="240"/>
  <c r="F59" i="240"/>
  <c r="D59" i="240"/>
  <c r="C59" i="240"/>
  <c r="B59" i="240"/>
  <c r="I57" i="240"/>
  <c r="G57" i="240"/>
  <c r="D57" i="240"/>
  <c r="C57" i="240"/>
  <c r="B57" i="240"/>
  <c r="I55" i="240"/>
  <c r="G55" i="240"/>
  <c r="F55" i="240"/>
  <c r="K56" i="240" s="1"/>
  <c r="M58" i="240" s="1"/>
  <c r="O62" i="240" s="1"/>
  <c r="Q54" i="240" s="1"/>
  <c r="D55" i="240"/>
  <c r="C55" i="240"/>
  <c r="B55" i="240"/>
  <c r="I53" i="240"/>
  <c r="G53" i="240"/>
  <c r="F53" i="240"/>
  <c r="D53" i="240"/>
  <c r="C53" i="240"/>
  <c r="B53" i="240"/>
  <c r="K52" i="240"/>
  <c r="I51" i="240"/>
  <c r="G51" i="240"/>
  <c r="D51" i="240"/>
  <c r="C51" i="240"/>
  <c r="B51" i="240"/>
  <c r="I49" i="240"/>
  <c r="G49" i="240"/>
  <c r="F49" i="240"/>
  <c r="D49" i="240"/>
  <c r="C49" i="240"/>
  <c r="B49" i="240"/>
  <c r="K48" i="240"/>
  <c r="M50" i="240" s="1"/>
  <c r="I47" i="240"/>
  <c r="G47" i="240"/>
  <c r="F47" i="240"/>
  <c r="D47" i="240"/>
  <c r="C47" i="240"/>
  <c r="B47" i="240"/>
  <c r="I45" i="240"/>
  <c r="G45" i="240"/>
  <c r="D45" i="240"/>
  <c r="C45" i="240"/>
  <c r="B45" i="240"/>
  <c r="I43" i="240"/>
  <c r="G43" i="240"/>
  <c r="F43" i="240"/>
  <c r="K44" i="240" s="1"/>
  <c r="M42" i="240" s="1"/>
  <c r="O46" i="240" s="1"/>
  <c r="D43" i="240"/>
  <c r="C43" i="240"/>
  <c r="B43" i="240"/>
  <c r="I41" i="240"/>
  <c r="G41" i="240"/>
  <c r="D41" i="240"/>
  <c r="C41" i="240"/>
  <c r="B41" i="240"/>
  <c r="I39" i="240"/>
  <c r="G39" i="240"/>
  <c r="F39" i="240"/>
  <c r="K40" i="240" s="1"/>
  <c r="D39" i="240"/>
  <c r="C39" i="240"/>
  <c r="B39" i="240"/>
  <c r="I37" i="240"/>
  <c r="G37" i="240"/>
  <c r="F37" i="240"/>
  <c r="D37" i="240"/>
  <c r="C37" i="240"/>
  <c r="B37" i="240"/>
  <c r="K36" i="240"/>
  <c r="M34" i="240" s="1"/>
  <c r="I35" i="240"/>
  <c r="G35" i="240"/>
  <c r="D35" i="240"/>
  <c r="C35" i="240"/>
  <c r="B35" i="240"/>
  <c r="I33" i="240"/>
  <c r="G33" i="240"/>
  <c r="F33" i="240"/>
  <c r="D33" i="240"/>
  <c r="C33" i="240"/>
  <c r="B33" i="240"/>
  <c r="K32" i="240"/>
  <c r="I31" i="240"/>
  <c r="G31" i="240"/>
  <c r="F31" i="240"/>
  <c r="D31" i="240"/>
  <c r="C31" i="240"/>
  <c r="B31" i="240"/>
  <c r="O30" i="240"/>
  <c r="I29" i="240"/>
  <c r="G29" i="240"/>
  <c r="F29" i="240"/>
  <c r="D29" i="240"/>
  <c r="C29" i="240"/>
  <c r="B29" i="240"/>
  <c r="K28" i="240"/>
  <c r="I27" i="240"/>
  <c r="G27" i="240"/>
  <c r="F27" i="240"/>
  <c r="D27" i="240"/>
  <c r="C27" i="240"/>
  <c r="B27" i="240"/>
  <c r="M26" i="240"/>
  <c r="I25" i="240"/>
  <c r="G25" i="240"/>
  <c r="D25" i="240"/>
  <c r="C25" i="240"/>
  <c r="B25" i="240"/>
  <c r="K24" i="240"/>
  <c r="I23" i="240"/>
  <c r="G23" i="240"/>
  <c r="F23" i="240"/>
  <c r="D23" i="240"/>
  <c r="C23" i="240"/>
  <c r="B23" i="240"/>
  <c r="I21" i="240"/>
  <c r="G21" i="240"/>
  <c r="F21" i="240"/>
  <c r="D21" i="240"/>
  <c r="C21" i="240"/>
  <c r="B21" i="240"/>
  <c r="K20" i="240"/>
  <c r="I19" i="240"/>
  <c r="G19" i="240"/>
  <c r="D19" i="240"/>
  <c r="C19" i="240"/>
  <c r="B19" i="240"/>
  <c r="I17" i="240"/>
  <c r="G17" i="240"/>
  <c r="F17" i="240"/>
  <c r="D17" i="240"/>
  <c r="C17" i="240"/>
  <c r="B17" i="240"/>
  <c r="U16" i="240"/>
  <c r="K16" i="240"/>
  <c r="M18" i="240" s="1"/>
  <c r="I15" i="240"/>
  <c r="G15" i="240"/>
  <c r="D15" i="240"/>
  <c r="C15" i="240"/>
  <c r="B15" i="240"/>
  <c r="I13" i="240"/>
  <c r="G13" i="240"/>
  <c r="F13" i="240"/>
  <c r="D13" i="240"/>
  <c r="C13" i="240"/>
  <c r="B13" i="240"/>
  <c r="K12" i="240"/>
  <c r="M10" i="240" s="1"/>
  <c r="O14" i="240" s="1"/>
  <c r="Q22" i="240" s="1"/>
  <c r="I11" i="240"/>
  <c r="G11" i="240"/>
  <c r="F11" i="240"/>
  <c r="D11" i="240"/>
  <c r="C11" i="240"/>
  <c r="B11" i="240"/>
  <c r="I9" i="240"/>
  <c r="G9" i="240"/>
  <c r="D9" i="240"/>
  <c r="C9" i="240"/>
  <c r="B9" i="240"/>
  <c r="U7" i="240"/>
  <c r="I7" i="240"/>
  <c r="G7" i="240"/>
  <c r="F7" i="240"/>
  <c r="K8" i="240" s="1"/>
  <c r="D7" i="240"/>
  <c r="C7" i="240"/>
  <c r="B7" i="240"/>
  <c r="Y5" i="240"/>
  <c r="AH1" i="240" s="1"/>
  <c r="R4" i="240"/>
  <c r="O79" i="240" s="1"/>
  <c r="G4" i="240"/>
  <c r="A4" i="240"/>
  <c r="Y3" i="240"/>
  <c r="Q41" i="240" s="1"/>
  <c r="A1" i="240"/>
  <c r="R57" i="239"/>
  <c r="I37" i="239"/>
  <c r="G37" i="239"/>
  <c r="F37" i="239"/>
  <c r="D37" i="239"/>
  <c r="C37" i="239"/>
  <c r="B37" i="239"/>
  <c r="I35" i="239"/>
  <c r="G35" i="239"/>
  <c r="F35" i="239"/>
  <c r="K36" i="239" s="1"/>
  <c r="M34" i="239" s="1"/>
  <c r="D35" i="239"/>
  <c r="C35" i="239"/>
  <c r="B35" i="239"/>
  <c r="I33" i="239"/>
  <c r="G33" i="239"/>
  <c r="F33" i="239"/>
  <c r="D33" i="239"/>
  <c r="C33" i="239"/>
  <c r="B33" i="239"/>
  <c r="K32" i="239"/>
  <c r="I31" i="239"/>
  <c r="G31" i="239"/>
  <c r="F31" i="239"/>
  <c r="D31" i="239"/>
  <c r="C31" i="239"/>
  <c r="B31" i="239"/>
  <c r="I29" i="239"/>
  <c r="G29" i="239"/>
  <c r="F29" i="239"/>
  <c r="D29" i="239"/>
  <c r="C29" i="239"/>
  <c r="B29" i="239"/>
  <c r="I27" i="239"/>
  <c r="G27" i="239"/>
  <c r="F27" i="239"/>
  <c r="K28" i="239" s="1"/>
  <c r="D27" i="239"/>
  <c r="C27" i="239"/>
  <c r="B27" i="239"/>
  <c r="D25" i="239"/>
  <c r="C25" i="239"/>
  <c r="B25" i="239"/>
  <c r="K24" i="239"/>
  <c r="M26" i="239" s="1"/>
  <c r="O30" i="239" s="1"/>
  <c r="I23" i="239"/>
  <c r="G23" i="239"/>
  <c r="F23" i="239"/>
  <c r="D23" i="239"/>
  <c r="C23" i="239"/>
  <c r="B23" i="239"/>
  <c r="Q22" i="239"/>
  <c r="I21" i="239"/>
  <c r="G21" i="239"/>
  <c r="F21" i="239"/>
  <c r="D21" i="239"/>
  <c r="C21" i="239"/>
  <c r="B21" i="239"/>
  <c r="K20" i="239"/>
  <c r="D19" i="239"/>
  <c r="C19" i="239"/>
  <c r="B19" i="239"/>
  <c r="M18" i="239"/>
  <c r="I17" i="239"/>
  <c r="G17" i="239"/>
  <c r="F17" i="239"/>
  <c r="D17" i="239"/>
  <c r="C17" i="239"/>
  <c r="B17" i="239"/>
  <c r="U16" i="239"/>
  <c r="K16" i="239"/>
  <c r="I15" i="239"/>
  <c r="G15" i="239"/>
  <c r="F15" i="239"/>
  <c r="D15" i="239"/>
  <c r="C15" i="239"/>
  <c r="B15" i="239"/>
  <c r="O14" i="239"/>
  <c r="I13" i="239"/>
  <c r="G13" i="239"/>
  <c r="F13" i="239"/>
  <c r="D13" i="239"/>
  <c r="C13" i="239"/>
  <c r="B13" i="239"/>
  <c r="K12" i="239"/>
  <c r="M10" i="239" s="1"/>
  <c r="I11" i="239"/>
  <c r="G11" i="239"/>
  <c r="F11" i="239"/>
  <c r="D11" i="239"/>
  <c r="C11" i="239"/>
  <c r="B11" i="239"/>
  <c r="I9" i="239"/>
  <c r="D9" i="239"/>
  <c r="C9" i="239"/>
  <c r="B9" i="239"/>
  <c r="K8" i="239"/>
  <c r="U7" i="239"/>
  <c r="I7" i="239"/>
  <c r="G7" i="239"/>
  <c r="F7" i="239"/>
  <c r="D7" i="239"/>
  <c r="C7" i="239"/>
  <c r="B7" i="239"/>
  <c r="Y5" i="239"/>
  <c r="AF1" i="239" s="1"/>
  <c r="R4" i="239"/>
  <c r="O57" i="239" s="1"/>
  <c r="G4" i="239"/>
  <c r="A4" i="239"/>
  <c r="Y3" i="239"/>
  <c r="AC1" i="239" s="1"/>
  <c r="A1" i="239"/>
  <c r="P156" i="231"/>
  <c r="M156" i="231" s="1"/>
  <c r="L156" i="231"/>
  <c r="K156" i="231"/>
  <c r="J156" i="231"/>
  <c r="P155" i="231"/>
  <c r="M155" i="231"/>
  <c r="L155" i="231"/>
  <c r="K155" i="231"/>
  <c r="J155" i="231"/>
  <c r="P154" i="231"/>
  <c r="M154" i="231" s="1"/>
  <c r="L154" i="231"/>
  <c r="K154" i="231"/>
  <c r="J154" i="231"/>
  <c r="P153" i="231"/>
  <c r="M153" i="231" s="1"/>
  <c r="L153" i="231"/>
  <c r="K153" i="231"/>
  <c r="J153" i="231"/>
  <c r="P152" i="231"/>
  <c r="M152" i="231" s="1"/>
  <c r="L152" i="231"/>
  <c r="K152" i="231"/>
  <c r="J152" i="231"/>
  <c r="P151" i="231"/>
  <c r="M151" i="231" s="1"/>
  <c r="L151" i="231"/>
  <c r="K151" i="231"/>
  <c r="J151" i="231"/>
  <c r="P150" i="231"/>
  <c r="M150" i="231" s="1"/>
  <c r="L150" i="231"/>
  <c r="K150" i="231"/>
  <c r="J150" i="231"/>
  <c r="P149" i="231"/>
  <c r="M149" i="231" s="1"/>
  <c r="L149" i="231"/>
  <c r="K149" i="231"/>
  <c r="J149" i="231"/>
  <c r="P148" i="231"/>
  <c r="M148" i="231" s="1"/>
  <c r="L148" i="231"/>
  <c r="K148" i="231"/>
  <c r="J148" i="231"/>
  <c r="P147" i="231"/>
  <c r="M147" i="231"/>
  <c r="L147" i="231"/>
  <c r="K147" i="231"/>
  <c r="J147" i="231"/>
  <c r="P146" i="231"/>
  <c r="M146" i="231" s="1"/>
  <c r="L146" i="231"/>
  <c r="K146" i="231"/>
  <c r="J146" i="231"/>
  <c r="P145" i="231"/>
  <c r="M145" i="231" s="1"/>
  <c r="L145" i="231"/>
  <c r="K145" i="231"/>
  <c r="J145" i="231"/>
  <c r="P144" i="231"/>
  <c r="M144" i="231" s="1"/>
  <c r="L144" i="231"/>
  <c r="K144" i="231"/>
  <c r="J144" i="231"/>
  <c r="P143" i="231"/>
  <c r="M143" i="231" s="1"/>
  <c r="L143" i="231"/>
  <c r="K143" i="231"/>
  <c r="J143" i="231"/>
  <c r="P142" i="231"/>
  <c r="M142" i="231" s="1"/>
  <c r="L142" i="231"/>
  <c r="K142" i="231"/>
  <c r="J142" i="231"/>
  <c r="P141" i="231"/>
  <c r="M141" i="231" s="1"/>
  <c r="L141" i="231"/>
  <c r="K141" i="231"/>
  <c r="J141" i="231"/>
  <c r="P140" i="231"/>
  <c r="M140" i="231" s="1"/>
  <c r="L140" i="231"/>
  <c r="K140" i="231"/>
  <c r="J140" i="231"/>
  <c r="P139" i="231"/>
  <c r="M139" i="231" s="1"/>
  <c r="L139" i="231"/>
  <c r="K139" i="231"/>
  <c r="J139" i="231"/>
  <c r="P138" i="231"/>
  <c r="M138" i="231" s="1"/>
  <c r="L138" i="231"/>
  <c r="K138" i="231"/>
  <c r="J138" i="231"/>
  <c r="P137" i="231"/>
  <c r="M137" i="231" s="1"/>
  <c r="L137" i="231"/>
  <c r="K137" i="231"/>
  <c r="J137" i="231"/>
  <c r="P136" i="231"/>
  <c r="M136" i="231"/>
  <c r="L136" i="231"/>
  <c r="K136" i="231"/>
  <c r="J136" i="231"/>
  <c r="P135" i="231"/>
  <c r="M135" i="231" s="1"/>
  <c r="L135" i="231"/>
  <c r="K135" i="231"/>
  <c r="J135" i="231"/>
  <c r="P134" i="231"/>
  <c r="M134" i="231" s="1"/>
  <c r="L134" i="231"/>
  <c r="K134" i="231"/>
  <c r="J134" i="231"/>
  <c r="P133" i="231"/>
  <c r="M133" i="231" s="1"/>
  <c r="L133" i="231"/>
  <c r="K133" i="231"/>
  <c r="J133" i="231"/>
  <c r="P132" i="231"/>
  <c r="M132" i="231" s="1"/>
  <c r="L132" i="231"/>
  <c r="K132" i="231"/>
  <c r="J132" i="231"/>
  <c r="P131" i="231"/>
  <c r="M131" i="231"/>
  <c r="L131" i="231"/>
  <c r="K131" i="231"/>
  <c r="J131" i="231"/>
  <c r="P130" i="231"/>
  <c r="M130" i="231" s="1"/>
  <c r="L130" i="231"/>
  <c r="K130" i="231"/>
  <c r="J130" i="231"/>
  <c r="P129" i="231"/>
  <c r="M129" i="231" s="1"/>
  <c r="L129" i="231"/>
  <c r="K129" i="231"/>
  <c r="J129" i="231"/>
  <c r="P128" i="231"/>
  <c r="M128" i="231" s="1"/>
  <c r="L128" i="231"/>
  <c r="K128" i="231"/>
  <c r="J128" i="231"/>
  <c r="P127" i="231"/>
  <c r="M127" i="231" s="1"/>
  <c r="L127" i="231"/>
  <c r="K127" i="231"/>
  <c r="J127" i="231"/>
  <c r="P126" i="231"/>
  <c r="M126" i="231" s="1"/>
  <c r="L126" i="231"/>
  <c r="K126" i="231"/>
  <c r="J126" i="231"/>
  <c r="P125" i="231"/>
  <c r="M125" i="231" s="1"/>
  <c r="L125" i="231"/>
  <c r="K125" i="231"/>
  <c r="J125" i="231"/>
  <c r="P124" i="231"/>
  <c r="M124" i="231" s="1"/>
  <c r="L124" i="231"/>
  <c r="K124" i="231"/>
  <c r="J124" i="231"/>
  <c r="P123" i="231"/>
  <c r="M123" i="231" s="1"/>
  <c r="L123" i="231"/>
  <c r="K123" i="231"/>
  <c r="J123" i="231"/>
  <c r="P122" i="231"/>
  <c r="M122" i="231"/>
  <c r="L122" i="231"/>
  <c r="K122" i="231"/>
  <c r="J122" i="231"/>
  <c r="P121" i="231"/>
  <c r="M121" i="231" s="1"/>
  <c r="L121" i="231"/>
  <c r="K121" i="231"/>
  <c r="J121" i="231"/>
  <c r="P120" i="231"/>
  <c r="M120" i="231" s="1"/>
  <c r="L120" i="231"/>
  <c r="K120" i="231"/>
  <c r="J120" i="231"/>
  <c r="P119" i="231"/>
  <c r="M119" i="231" s="1"/>
  <c r="L119" i="231"/>
  <c r="K119" i="231"/>
  <c r="J119" i="231"/>
  <c r="P118" i="231"/>
  <c r="M118" i="231" s="1"/>
  <c r="L118" i="231"/>
  <c r="K118" i="231"/>
  <c r="J118" i="231"/>
  <c r="P117" i="231"/>
  <c r="M117" i="231" s="1"/>
  <c r="L117" i="231"/>
  <c r="K117" i="231"/>
  <c r="J117" i="231"/>
  <c r="P116" i="231"/>
  <c r="M116" i="231"/>
  <c r="L116" i="231"/>
  <c r="K116" i="231"/>
  <c r="J116" i="231"/>
  <c r="P115" i="231"/>
  <c r="M115" i="231" s="1"/>
  <c r="L115" i="231"/>
  <c r="K115" i="231"/>
  <c r="J115" i="231"/>
  <c r="P114" i="231"/>
  <c r="M114" i="231" s="1"/>
  <c r="L114" i="231"/>
  <c r="K114" i="231"/>
  <c r="J114" i="231"/>
  <c r="P113" i="231"/>
  <c r="M113" i="231" s="1"/>
  <c r="L113" i="231"/>
  <c r="K113" i="231"/>
  <c r="J113" i="231"/>
  <c r="P112" i="231"/>
  <c r="M112" i="231" s="1"/>
  <c r="L112" i="231"/>
  <c r="K112" i="231"/>
  <c r="J112" i="231"/>
  <c r="P111" i="231"/>
  <c r="M111" i="231" s="1"/>
  <c r="L111" i="231"/>
  <c r="K111" i="231"/>
  <c r="J111" i="231"/>
  <c r="P110" i="231"/>
  <c r="M110" i="231" s="1"/>
  <c r="L110" i="231"/>
  <c r="K110" i="231"/>
  <c r="J110" i="231"/>
  <c r="P109" i="231"/>
  <c r="M109" i="231" s="1"/>
  <c r="L109" i="231"/>
  <c r="K109" i="231"/>
  <c r="J109" i="231"/>
  <c r="P108" i="231"/>
  <c r="M108" i="231" s="1"/>
  <c r="L108" i="231"/>
  <c r="K108" i="231"/>
  <c r="J108" i="231"/>
  <c r="P107" i="231"/>
  <c r="M107" i="231" s="1"/>
  <c r="L107" i="231"/>
  <c r="K107" i="231"/>
  <c r="J107" i="231"/>
  <c r="P106" i="231"/>
  <c r="M106" i="231" s="1"/>
  <c r="L106" i="231"/>
  <c r="K106" i="231"/>
  <c r="J106" i="231"/>
  <c r="P105" i="231"/>
  <c r="M105" i="231" s="1"/>
  <c r="L105" i="231"/>
  <c r="K105" i="231"/>
  <c r="J105" i="231"/>
  <c r="P104" i="231"/>
  <c r="M104" i="231" s="1"/>
  <c r="L104" i="231"/>
  <c r="K104" i="231"/>
  <c r="J104" i="231"/>
  <c r="P103" i="231"/>
  <c r="M103" i="231" s="1"/>
  <c r="L103" i="231"/>
  <c r="K103" i="231"/>
  <c r="J103" i="231"/>
  <c r="P102" i="231"/>
  <c r="M102" i="231" s="1"/>
  <c r="L102" i="231"/>
  <c r="K102" i="231"/>
  <c r="J102" i="231"/>
  <c r="P101" i="231"/>
  <c r="M101" i="231" s="1"/>
  <c r="L101" i="231"/>
  <c r="K101" i="231"/>
  <c r="J101" i="231"/>
  <c r="P100" i="231"/>
  <c r="M100" i="231" s="1"/>
  <c r="L100" i="231"/>
  <c r="K100" i="231"/>
  <c r="J100" i="231"/>
  <c r="P99" i="231"/>
  <c r="M99" i="231"/>
  <c r="L99" i="231"/>
  <c r="K99" i="231"/>
  <c r="J99" i="231"/>
  <c r="P98" i="231"/>
  <c r="M98" i="231" s="1"/>
  <c r="L98" i="231"/>
  <c r="K98" i="231"/>
  <c r="J98" i="231"/>
  <c r="P97" i="231"/>
  <c r="M97" i="231" s="1"/>
  <c r="L97" i="231"/>
  <c r="K97" i="231"/>
  <c r="J97" i="231"/>
  <c r="P96" i="231"/>
  <c r="M96" i="231" s="1"/>
  <c r="L96" i="231"/>
  <c r="K96" i="231"/>
  <c r="J96" i="231"/>
  <c r="P95" i="231"/>
  <c r="M95" i="231" s="1"/>
  <c r="L95" i="231"/>
  <c r="K95" i="231"/>
  <c r="J95" i="231"/>
  <c r="P94" i="231"/>
  <c r="M94" i="231" s="1"/>
  <c r="L94" i="231"/>
  <c r="K94" i="231"/>
  <c r="J94" i="231"/>
  <c r="P93" i="231"/>
  <c r="M93" i="231" s="1"/>
  <c r="L93" i="231"/>
  <c r="K93" i="231"/>
  <c r="J93" i="231"/>
  <c r="P92" i="231"/>
  <c r="M92" i="231" s="1"/>
  <c r="L92" i="231"/>
  <c r="K92" i="231"/>
  <c r="J92" i="231"/>
  <c r="P91" i="231"/>
  <c r="M91" i="231" s="1"/>
  <c r="L91" i="231"/>
  <c r="K91" i="231"/>
  <c r="J91" i="231"/>
  <c r="P90" i="231"/>
  <c r="M90" i="231" s="1"/>
  <c r="L90" i="231"/>
  <c r="K90" i="231"/>
  <c r="J90" i="231"/>
  <c r="P89" i="231"/>
  <c r="M89" i="231" s="1"/>
  <c r="L89" i="231"/>
  <c r="K89" i="231"/>
  <c r="J89" i="231"/>
  <c r="P88" i="231"/>
  <c r="M88" i="231" s="1"/>
  <c r="L88" i="231"/>
  <c r="K88" i="231"/>
  <c r="J88" i="231"/>
  <c r="P87" i="231"/>
  <c r="M87" i="231"/>
  <c r="L87" i="231"/>
  <c r="K87" i="231"/>
  <c r="J87" i="231"/>
  <c r="P86" i="231"/>
  <c r="M86" i="231" s="1"/>
  <c r="L86" i="231"/>
  <c r="K86" i="231"/>
  <c r="J86" i="231"/>
  <c r="P85" i="231"/>
  <c r="M85" i="231" s="1"/>
  <c r="L85" i="231"/>
  <c r="K85" i="231"/>
  <c r="J85" i="231"/>
  <c r="P84" i="231"/>
  <c r="M84" i="231" s="1"/>
  <c r="L84" i="231"/>
  <c r="K84" i="231"/>
  <c r="J84" i="231"/>
  <c r="P83" i="231"/>
  <c r="M83" i="231" s="1"/>
  <c r="L83" i="231"/>
  <c r="K83" i="231"/>
  <c r="J83" i="231"/>
  <c r="P82" i="231"/>
  <c r="M82" i="231" s="1"/>
  <c r="L82" i="231"/>
  <c r="K82" i="231"/>
  <c r="J82" i="231"/>
  <c r="P81" i="231"/>
  <c r="M81" i="231" s="1"/>
  <c r="L81" i="231"/>
  <c r="K81" i="231"/>
  <c r="J81" i="231"/>
  <c r="P80" i="231"/>
  <c r="M80" i="231" s="1"/>
  <c r="L80" i="231"/>
  <c r="K80" i="231"/>
  <c r="J80" i="231"/>
  <c r="P79" i="231"/>
  <c r="M79" i="231" s="1"/>
  <c r="L79" i="231"/>
  <c r="K79" i="231"/>
  <c r="J79" i="231"/>
  <c r="P78" i="231"/>
  <c r="M78" i="231" s="1"/>
  <c r="L78" i="231"/>
  <c r="K78" i="231"/>
  <c r="J78" i="231"/>
  <c r="P77" i="231"/>
  <c r="M77" i="231" s="1"/>
  <c r="L77" i="231"/>
  <c r="K77" i="231"/>
  <c r="J77" i="231"/>
  <c r="P76" i="231"/>
  <c r="M76" i="231" s="1"/>
  <c r="L76" i="231"/>
  <c r="K76" i="231"/>
  <c r="J76" i="231"/>
  <c r="P75" i="231"/>
  <c r="M75" i="231" s="1"/>
  <c r="L75" i="231"/>
  <c r="K75" i="231"/>
  <c r="J75" i="231"/>
  <c r="P74" i="231"/>
  <c r="M74" i="231" s="1"/>
  <c r="L74" i="231"/>
  <c r="K74" i="231"/>
  <c r="J74" i="231"/>
  <c r="P73" i="231"/>
  <c r="M73" i="231" s="1"/>
  <c r="L73" i="231"/>
  <c r="K73" i="231"/>
  <c r="J73" i="231"/>
  <c r="P72" i="231"/>
  <c r="M72" i="231" s="1"/>
  <c r="L72" i="231"/>
  <c r="K72" i="231"/>
  <c r="J72" i="231"/>
  <c r="P71" i="231"/>
  <c r="M71" i="231" s="1"/>
  <c r="L71" i="231"/>
  <c r="K71" i="231"/>
  <c r="J71" i="231"/>
  <c r="P70" i="231"/>
  <c r="M70" i="231" s="1"/>
  <c r="L70" i="231"/>
  <c r="K70" i="231"/>
  <c r="J70" i="231"/>
  <c r="P69" i="231"/>
  <c r="M69" i="231" s="1"/>
  <c r="L69" i="231"/>
  <c r="K69" i="231"/>
  <c r="J69" i="231"/>
  <c r="P68" i="231"/>
  <c r="M68" i="231" s="1"/>
  <c r="L68" i="231"/>
  <c r="K68" i="231"/>
  <c r="J68" i="231"/>
  <c r="P67" i="231"/>
  <c r="M67" i="231"/>
  <c r="L67" i="231"/>
  <c r="K67" i="231"/>
  <c r="J67" i="231"/>
  <c r="P66" i="231"/>
  <c r="M66" i="231" s="1"/>
  <c r="L66" i="231"/>
  <c r="K66" i="231"/>
  <c r="J66" i="231"/>
  <c r="P65" i="231"/>
  <c r="M65" i="231" s="1"/>
  <c r="L65" i="231"/>
  <c r="K65" i="231"/>
  <c r="J65" i="231"/>
  <c r="P64" i="231"/>
  <c r="M64" i="231" s="1"/>
  <c r="L64" i="231"/>
  <c r="K64" i="231"/>
  <c r="J64" i="231"/>
  <c r="P63" i="231"/>
  <c r="M63" i="231" s="1"/>
  <c r="L63" i="231"/>
  <c r="K63" i="231"/>
  <c r="J63" i="231"/>
  <c r="P62" i="231"/>
  <c r="M62" i="231" s="1"/>
  <c r="L62" i="231"/>
  <c r="K62" i="231"/>
  <c r="J62" i="231"/>
  <c r="P61" i="231"/>
  <c r="M61" i="231" s="1"/>
  <c r="L61" i="231"/>
  <c r="K61" i="231"/>
  <c r="J61" i="231"/>
  <c r="P60" i="231"/>
  <c r="M60" i="231" s="1"/>
  <c r="L60" i="231"/>
  <c r="K60" i="231"/>
  <c r="J60" i="231"/>
  <c r="P59" i="231"/>
  <c r="M59" i="231" s="1"/>
  <c r="L59" i="231"/>
  <c r="K59" i="231"/>
  <c r="J59" i="231"/>
  <c r="P58" i="231"/>
  <c r="M58" i="231" s="1"/>
  <c r="L58" i="231"/>
  <c r="K58" i="231"/>
  <c r="J58" i="231"/>
  <c r="P57" i="231"/>
  <c r="M57" i="231" s="1"/>
  <c r="L57" i="231"/>
  <c r="K57" i="231"/>
  <c r="J57" i="231"/>
  <c r="P56" i="231"/>
  <c r="M56" i="231" s="1"/>
  <c r="L56" i="231"/>
  <c r="K56" i="231"/>
  <c r="J56" i="231"/>
  <c r="P55" i="231"/>
  <c r="M55" i="231"/>
  <c r="L55" i="231"/>
  <c r="K55" i="231"/>
  <c r="J55" i="231"/>
  <c r="P54" i="231"/>
  <c r="M54" i="231" s="1"/>
  <c r="L54" i="231"/>
  <c r="K54" i="231"/>
  <c r="J54" i="231"/>
  <c r="P53" i="231"/>
  <c r="M53" i="231" s="1"/>
  <c r="L53" i="231"/>
  <c r="K53" i="231"/>
  <c r="J53" i="231"/>
  <c r="P52" i="231"/>
  <c r="M52" i="231" s="1"/>
  <c r="L52" i="231"/>
  <c r="K52" i="231"/>
  <c r="J52" i="231"/>
  <c r="P51" i="231"/>
  <c r="M51" i="231" s="1"/>
  <c r="L51" i="231"/>
  <c r="K51" i="231"/>
  <c r="J51" i="231"/>
  <c r="P50" i="231"/>
  <c r="M50" i="231" s="1"/>
  <c r="L50" i="231"/>
  <c r="K50" i="231"/>
  <c r="J50" i="231"/>
  <c r="P49" i="231"/>
  <c r="M49" i="231" s="1"/>
  <c r="L49" i="231"/>
  <c r="K49" i="231"/>
  <c r="J49" i="231"/>
  <c r="P48" i="231"/>
  <c r="M48" i="231" s="1"/>
  <c r="L48" i="231"/>
  <c r="K48" i="231"/>
  <c r="J48" i="231"/>
  <c r="P47" i="231"/>
  <c r="M47" i="231" s="1"/>
  <c r="L47" i="231"/>
  <c r="K47" i="231"/>
  <c r="J47" i="231"/>
  <c r="P46" i="231"/>
  <c r="M46" i="231" s="1"/>
  <c r="L46" i="231"/>
  <c r="K46" i="231"/>
  <c r="J46" i="231"/>
  <c r="P45" i="231"/>
  <c r="M45" i="231" s="1"/>
  <c r="L45" i="231"/>
  <c r="K45" i="231"/>
  <c r="J45" i="231"/>
  <c r="P44" i="231"/>
  <c r="M44" i="231" s="1"/>
  <c r="L44" i="231"/>
  <c r="K44" i="231"/>
  <c r="J44" i="231"/>
  <c r="P43" i="231"/>
  <c r="M43" i="231" s="1"/>
  <c r="L43" i="231"/>
  <c r="K43" i="231"/>
  <c r="J43" i="231"/>
  <c r="P42" i="231"/>
  <c r="M42" i="231" s="1"/>
  <c r="L42" i="231"/>
  <c r="K42" i="231"/>
  <c r="J42" i="231"/>
  <c r="P41" i="231"/>
  <c r="M41" i="231" s="1"/>
  <c r="L41" i="231"/>
  <c r="K41" i="231"/>
  <c r="J41" i="231"/>
  <c r="P40" i="231"/>
  <c r="M40" i="231" s="1"/>
  <c r="L40" i="231"/>
  <c r="K40" i="231"/>
  <c r="J40" i="231"/>
  <c r="H5" i="231"/>
  <c r="D5" i="231"/>
  <c r="C5" i="231"/>
  <c r="A5" i="231"/>
  <c r="A1" i="231"/>
  <c r="C2" i="9"/>
  <c r="I9" i="10"/>
  <c r="I9" i="85"/>
  <c r="C5" i="9"/>
  <c r="D5" i="9"/>
  <c r="H5" i="9"/>
  <c r="P22" i="2"/>
  <c r="U8" i="10" s="1"/>
  <c r="P23" i="2"/>
  <c r="U9" i="85" s="1"/>
  <c r="P24" i="2"/>
  <c r="P25" i="2"/>
  <c r="U11" i="85" s="1"/>
  <c r="P26" i="2"/>
  <c r="U12" i="240" s="1"/>
  <c r="P27" i="2"/>
  <c r="U13" i="10" s="1"/>
  <c r="P28" i="2"/>
  <c r="U14" i="10" s="1"/>
  <c r="P29" i="2"/>
  <c r="U15" i="85" s="1"/>
  <c r="Y3" i="10"/>
  <c r="O6" i="10" s="1"/>
  <c r="Y5" i="10"/>
  <c r="Y3" i="85"/>
  <c r="M6" i="85" s="1"/>
  <c r="Y5" i="85"/>
  <c r="AB1" i="85" s="1"/>
  <c r="R62" i="85"/>
  <c r="F55" i="85" s="1"/>
  <c r="F56" i="85"/>
  <c r="R4" i="85"/>
  <c r="O62" i="85" s="1"/>
  <c r="I21" i="85"/>
  <c r="G21" i="85"/>
  <c r="F21" i="85"/>
  <c r="D21" i="85"/>
  <c r="C21" i="85"/>
  <c r="B21" i="85"/>
  <c r="I19" i="85"/>
  <c r="G19" i="85"/>
  <c r="F19" i="85"/>
  <c r="K20" i="85" s="1"/>
  <c r="M18" i="85" s="1"/>
  <c r="D19" i="85"/>
  <c r="C19" i="85"/>
  <c r="B19" i="85"/>
  <c r="I17" i="85"/>
  <c r="G17" i="85"/>
  <c r="F17" i="85"/>
  <c r="D17" i="85"/>
  <c r="C17" i="85"/>
  <c r="B17" i="85"/>
  <c r="U16" i="85"/>
  <c r="I15" i="85"/>
  <c r="G15" i="85"/>
  <c r="F15" i="85"/>
  <c r="K16" i="85" s="1"/>
  <c r="D15" i="85"/>
  <c r="C15" i="85"/>
  <c r="B15" i="85"/>
  <c r="U14" i="85"/>
  <c r="I13" i="85"/>
  <c r="G13" i="85"/>
  <c r="F13" i="85"/>
  <c r="K12" i="85" s="1"/>
  <c r="M10" i="85" s="1"/>
  <c r="O14" i="85" s="1"/>
  <c r="D13" i="85"/>
  <c r="C13" i="85"/>
  <c r="B13" i="85"/>
  <c r="U12" i="85"/>
  <c r="I11" i="85"/>
  <c r="G11" i="85"/>
  <c r="F11" i="85"/>
  <c r="D11" i="85"/>
  <c r="C11" i="85"/>
  <c r="B11" i="85"/>
  <c r="G9" i="85"/>
  <c r="F9" i="85"/>
  <c r="D9" i="85"/>
  <c r="C9" i="85"/>
  <c r="B9" i="85"/>
  <c r="K8" i="85"/>
  <c r="U7" i="85"/>
  <c r="I7" i="85"/>
  <c r="G7" i="85"/>
  <c r="F7" i="85"/>
  <c r="D7" i="85"/>
  <c r="C7" i="85"/>
  <c r="B7" i="85"/>
  <c r="G4" i="85"/>
  <c r="A4" i="85"/>
  <c r="E2" i="85"/>
  <c r="A1" i="85"/>
  <c r="J151" i="9"/>
  <c r="K151" i="9"/>
  <c r="L151" i="9"/>
  <c r="P151" i="9"/>
  <c r="M151" i="9" s="1"/>
  <c r="J152" i="9"/>
  <c r="K152" i="9"/>
  <c r="L152" i="9"/>
  <c r="P152" i="9"/>
  <c r="M152" i="9"/>
  <c r="J153" i="9"/>
  <c r="K153" i="9"/>
  <c r="L153" i="9"/>
  <c r="P153" i="9"/>
  <c r="M153" i="9" s="1"/>
  <c r="J154" i="9"/>
  <c r="K154" i="9"/>
  <c r="L154" i="9"/>
  <c r="P154" i="9"/>
  <c r="M154" i="9" s="1"/>
  <c r="J155" i="9"/>
  <c r="K155" i="9"/>
  <c r="L155" i="9"/>
  <c r="P155" i="9"/>
  <c r="M155" i="9" s="1"/>
  <c r="J156" i="9"/>
  <c r="K156" i="9"/>
  <c r="L156" i="9"/>
  <c r="P156" i="9"/>
  <c r="M156" i="9" s="1"/>
  <c r="J135" i="9"/>
  <c r="K135" i="9"/>
  <c r="L135" i="9"/>
  <c r="P135" i="9"/>
  <c r="M135" i="9" s="1"/>
  <c r="J136" i="9"/>
  <c r="K136" i="9"/>
  <c r="L136" i="9"/>
  <c r="P136" i="9"/>
  <c r="M136" i="9" s="1"/>
  <c r="J137" i="9"/>
  <c r="K137" i="9"/>
  <c r="L137" i="9"/>
  <c r="P137" i="9"/>
  <c r="M137" i="9" s="1"/>
  <c r="J138" i="9"/>
  <c r="K138" i="9"/>
  <c r="L138" i="9"/>
  <c r="P138" i="9"/>
  <c r="M138" i="9"/>
  <c r="J139" i="9"/>
  <c r="K139" i="9"/>
  <c r="L139" i="9"/>
  <c r="P139" i="9"/>
  <c r="M139" i="9" s="1"/>
  <c r="J140" i="9"/>
  <c r="K140" i="9"/>
  <c r="L140" i="9"/>
  <c r="P140" i="9"/>
  <c r="M140" i="9" s="1"/>
  <c r="J141" i="9"/>
  <c r="K141" i="9"/>
  <c r="L141" i="9"/>
  <c r="P141" i="9"/>
  <c r="M141" i="9" s="1"/>
  <c r="J142" i="9"/>
  <c r="K142" i="9"/>
  <c r="L142" i="9"/>
  <c r="P142" i="9"/>
  <c r="M142" i="9" s="1"/>
  <c r="J143" i="9"/>
  <c r="K143" i="9"/>
  <c r="L143" i="9"/>
  <c r="P143" i="9"/>
  <c r="M143" i="9" s="1"/>
  <c r="J144" i="9"/>
  <c r="K144" i="9"/>
  <c r="L144" i="9"/>
  <c r="P144" i="9"/>
  <c r="M144" i="9" s="1"/>
  <c r="J145" i="9"/>
  <c r="K145" i="9"/>
  <c r="L145" i="9"/>
  <c r="P145" i="9"/>
  <c r="M145" i="9" s="1"/>
  <c r="J146" i="9"/>
  <c r="K146" i="9"/>
  <c r="L146" i="9"/>
  <c r="P146" i="9"/>
  <c r="M146" i="9" s="1"/>
  <c r="J147" i="9"/>
  <c r="K147" i="9"/>
  <c r="L147" i="9"/>
  <c r="P147" i="9"/>
  <c r="M147" i="9" s="1"/>
  <c r="J148" i="9"/>
  <c r="K148" i="9"/>
  <c r="L148" i="9"/>
  <c r="P148" i="9"/>
  <c r="M148" i="9" s="1"/>
  <c r="J149" i="9"/>
  <c r="K149" i="9"/>
  <c r="L149" i="9"/>
  <c r="P149" i="9"/>
  <c r="M149" i="9" s="1"/>
  <c r="J150" i="9"/>
  <c r="K150" i="9"/>
  <c r="L150" i="9"/>
  <c r="P150" i="9"/>
  <c r="M150" i="9" s="1"/>
  <c r="B5" i="2"/>
  <c r="A5" i="2"/>
  <c r="A1" i="2"/>
  <c r="B9" i="10"/>
  <c r="C9" i="10"/>
  <c r="D9" i="10"/>
  <c r="B11" i="10"/>
  <c r="C11" i="10"/>
  <c r="D11" i="10"/>
  <c r="B13" i="10"/>
  <c r="C13" i="10"/>
  <c r="D13" i="10"/>
  <c r="B15" i="10"/>
  <c r="C15" i="10"/>
  <c r="D15" i="10"/>
  <c r="B17" i="10"/>
  <c r="C17" i="10"/>
  <c r="D17" i="10"/>
  <c r="B19" i="10"/>
  <c r="C19" i="10"/>
  <c r="D19" i="10"/>
  <c r="B21" i="10"/>
  <c r="C21" i="10"/>
  <c r="D21" i="10"/>
  <c r="B23" i="10"/>
  <c r="C23" i="10"/>
  <c r="D23" i="10"/>
  <c r="B25" i="10"/>
  <c r="C25" i="10"/>
  <c r="D25" i="10"/>
  <c r="B27" i="10"/>
  <c r="C27" i="10"/>
  <c r="D27" i="10"/>
  <c r="B29" i="10"/>
  <c r="C29" i="10"/>
  <c r="D29" i="10"/>
  <c r="B31" i="10"/>
  <c r="C31" i="10"/>
  <c r="D31" i="10"/>
  <c r="B33" i="10"/>
  <c r="C33" i="10"/>
  <c r="D33" i="10"/>
  <c r="B35" i="10"/>
  <c r="C35" i="10"/>
  <c r="D35" i="10"/>
  <c r="B37" i="10"/>
  <c r="C37" i="10"/>
  <c r="D37" i="10"/>
  <c r="D7" i="10"/>
  <c r="B7" i="10"/>
  <c r="C7" i="10"/>
  <c r="E2" i="10"/>
  <c r="R4" i="10"/>
  <c r="O57" i="10" s="1"/>
  <c r="I37" i="10"/>
  <c r="G37" i="10"/>
  <c r="F37" i="10"/>
  <c r="K36" i="10" s="1"/>
  <c r="M34" i="10" s="1"/>
  <c r="O30" i="10" s="1"/>
  <c r="I35" i="10"/>
  <c r="G35" i="10"/>
  <c r="I33" i="10"/>
  <c r="G33" i="10"/>
  <c r="F33" i="10"/>
  <c r="I31" i="10"/>
  <c r="G31" i="10"/>
  <c r="I29" i="10"/>
  <c r="G29" i="10"/>
  <c r="F29" i="10"/>
  <c r="K28" i="10" s="1"/>
  <c r="I27" i="10"/>
  <c r="G27" i="10"/>
  <c r="F27" i="10"/>
  <c r="I25" i="10"/>
  <c r="G25" i="10"/>
  <c r="F25" i="10"/>
  <c r="I23" i="10"/>
  <c r="G23" i="10"/>
  <c r="F23" i="10"/>
  <c r="K24" i="10" s="1"/>
  <c r="M26" i="10" s="1"/>
  <c r="I21" i="10"/>
  <c r="G21" i="10"/>
  <c r="F21" i="10"/>
  <c r="I19" i="10"/>
  <c r="G19" i="10"/>
  <c r="F19" i="10"/>
  <c r="K20" i="10" s="1"/>
  <c r="I17" i="10"/>
  <c r="G17" i="10"/>
  <c r="F17" i="10"/>
  <c r="U16" i="10"/>
  <c r="I15" i="10"/>
  <c r="G15" i="10"/>
  <c r="F15" i="10"/>
  <c r="K16" i="10" s="1"/>
  <c r="M18" i="10" s="1"/>
  <c r="I13" i="10"/>
  <c r="G13" i="10"/>
  <c r="F13" i="10"/>
  <c r="K12" i="10" s="1"/>
  <c r="I11" i="10"/>
  <c r="G11" i="10"/>
  <c r="F11" i="10"/>
  <c r="G9" i="10"/>
  <c r="U7" i="10"/>
  <c r="I7" i="10"/>
  <c r="G7" i="10"/>
  <c r="F7" i="10"/>
  <c r="K8" i="10" s="1"/>
  <c r="M10" i="10" s="1"/>
  <c r="O14" i="10" s="1"/>
  <c r="Q22" i="10" s="1"/>
  <c r="G4" i="10"/>
  <c r="A4" i="10"/>
  <c r="A1" i="10"/>
  <c r="U15" i="10"/>
  <c r="U12" i="10"/>
  <c r="R57" i="10"/>
  <c r="A5" i="9"/>
  <c r="J40" i="9"/>
  <c r="K40" i="9"/>
  <c r="L40" i="9"/>
  <c r="P40" i="9"/>
  <c r="M40" i="9"/>
  <c r="J41" i="9"/>
  <c r="K41" i="9"/>
  <c r="L41" i="9"/>
  <c r="P41" i="9"/>
  <c r="M41" i="9" s="1"/>
  <c r="J42" i="9"/>
  <c r="K42" i="9"/>
  <c r="L42" i="9"/>
  <c r="P42" i="9"/>
  <c r="M42" i="9" s="1"/>
  <c r="J43" i="9"/>
  <c r="K43" i="9"/>
  <c r="L43" i="9"/>
  <c r="P43" i="9"/>
  <c r="M43" i="9" s="1"/>
  <c r="J44" i="9"/>
  <c r="K44" i="9"/>
  <c r="L44" i="9"/>
  <c r="P44" i="9"/>
  <c r="M44" i="9"/>
  <c r="J45" i="9"/>
  <c r="K45" i="9"/>
  <c r="L45" i="9"/>
  <c r="P45" i="9"/>
  <c r="M45" i="9" s="1"/>
  <c r="J46" i="9"/>
  <c r="K46" i="9"/>
  <c r="L46" i="9"/>
  <c r="P46" i="9"/>
  <c r="M46" i="9" s="1"/>
  <c r="J47" i="9"/>
  <c r="K47" i="9"/>
  <c r="L47" i="9"/>
  <c r="P47" i="9"/>
  <c r="M47" i="9" s="1"/>
  <c r="J48" i="9"/>
  <c r="K48" i="9"/>
  <c r="L48" i="9"/>
  <c r="P48" i="9"/>
  <c r="M48" i="9" s="1"/>
  <c r="J49" i="9"/>
  <c r="K49" i="9"/>
  <c r="L49" i="9"/>
  <c r="P49" i="9"/>
  <c r="M49" i="9" s="1"/>
  <c r="J50" i="9"/>
  <c r="K50" i="9"/>
  <c r="L50" i="9"/>
  <c r="P50" i="9"/>
  <c r="M50" i="9" s="1"/>
  <c r="J51" i="9"/>
  <c r="K51" i="9"/>
  <c r="L51" i="9"/>
  <c r="P51" i="9"/>
  <c r="M51" i="9" s="1"/>
  <c r="J52" i="9"/>
  <c r="K52" i="9"/>
  <c r="L52" i="9"/>
  <c r="P52" i="9"/>
  <c r="M52" i="9" s="1"/>
  <c r="J53" i="9"/>
  <c r="K53" i="9"/>
  <c r="L53" i="9"/>
  <c r="P53" i="9"/>
  <c r="M53" i="9" s="1"/>
  <c r="J54" i="9"/>
  <c r="K54" i="9"/>
  <c r="L54" i="9"/>
  <c r="P54" i="9"/>
  <c r="M54" i="9" s="1"/>
  <c r="J55" i="9"/>
  <c r="K55" i="9"/>
  <c r="L55" i="9"/>
  <c r="P55" i="9"/>
  <c r="M55" i="9" s="1"/>
  <c r="J56" i="9"/>
  <c r="K56" i="9"/>
  <c r="L56" i="9"/>
  <c r="P56" i="9"/>
  <c r="M56" i="9"/>
  <c r="J57" i="9"/>
  <c r="K57" i="9"/>
  <c r="L57" i="9"/>
  <c r="P57" i="9"/>
  <c r="M57" i="9" s="1"/>
  <c r="J58" i="9"/>
  <c r="K58" i="9"/>
  <c r="L58" i="9"/>
  <c r="P58" i="9"/>
  <c r="M58" i="9" s="1"/>
  <c r="J59" i="9"/>
  <c r="K59" i="9"/>
  <c r="L59" i="9"/>
  <c r="P59" i="9"/>
  <c r="M59" i="9" s="1"/>
  <c r="J60" i="9"/>
  <c r="K60" i="9"/>
  <c r="L60" i="9"/>
  <c r="P60" i="9"/>
  <c r="M60" i="9"/>
  <c r="J61" i="9"/>
  <c r="K61" i="9"/>
  <c r="L61" i="9"/>
  <c r="P61" i="9"/>
  <c r="M61" i="9" s="1"/>
  <c r="J62" i="9"/>
  <c r="K62" i="9"/>
  <c r="L62" i="9"/>
  <c r="P62" i="9"/>
  <c r="M62" i="9" s="1"/>
  <c r="J63" i="9"/>
  <c r="K63" i="9"/>
  <c r="L63" i="9"/>
  <c r="P63" i="9"/>
  <c r="M63" i="9" s="1"/>
  <c r="J64" i="9"/>
  <c r="K64" i="9"/>
  <c r="L64" i="9"/>
  <c r="P64" i="9"/>
  <c r="M64" i="9" s="1"/>
  <c r="J65" i="9"/>
  <c r="K65" i="9"/>
  <c r="L65" i="9"/>
  <c r="P65" i="9"/>
  <c r="M65" i="9" s="1"/>
  <c r="J66" i="9"/>
  <c r="K66" i="9"/>
  <c r="L66" i="9"/>
  <c r="P66" i="9"/>
  <c r="M66" i="9" s="1"/>
  <c r="J67" i="9"/>
  <c r="K67" i="9"/>
  <c r="L67" i="9"/>
  <c r="P67" i="9"/>
  <c r="M67" i="9" s="1"/>
  <c r="J68" i="9"/>
  <c r="K68" i="9"/>
  <c r="L68" i="9"/>
  <c r="P68" i="9"/>
  <c r="M68" i="9" s="1"/>
  <c r="J69" i="9"/>
  <c r="K69" i="9"/>
  <c r="L69" i="9"/>
  <c r="P69" i="9"/>
  <c r="M69" i="9" s="1"/>
  <c r="J70" i="9"/>
  <c r="K70" i="9"/>
  <c r="L70" i="9"/>
  <c r="P70" i="9"/>
  <c r="M70" i="9" s="1"/>
  <c r="J71" i="9"/>
  <c r="K71" i="9"/>
  <c r="L71" i="9"/>
  <c r="P71" i="9"/>
  <c r="M71" i="9" s="1"/>
  <c r="J72" i="9"/>
  <c r="K72" i="9"/>
  <c r="L72" i="9"/>
  <c r="P72" i="9"/>
  <c r="M72" i="9"/>
  <c r="J73" i="9"/>
  <c r="K73" i="9"/>
  <c r="L73" i="9"/>
  <c r="P73" i="9"/>
  <c r="M73" i="9" s="1"/>
  <c r="J74" i="9"/>
  <c r="K74" i="9"/>
  <c r="L74" i="9"/>
  <c r="P74" i="9"/>
  <c r="M74" i="9" s="1"/>
  <c r="J75" i="9"/>
  <c r="K75" i="9"/>
  <c r="L75" i="9"/>
  <c r="P75" i="9"/>
  <c r="M75" i="9" s="1"/>
  <c r="J76" i="9"/>
  <c r="K76" i="9"/>
  <c r="L76" i="9"/>
  <c r="P76" i="9"/>
  <c r="M76" i="9"/>
  <c r="J77" i="9"/>
  <c r="K77" i="9"/>
  <c r="L77" i="9"/>
  <c r="P77" i="9"/>
  <c r="M77" i="9" s="1"/>
  <c r="J78" i="9"/>
  <c r="K78" i="9"/>
  <c r="L78" i="9"/>
  <c r="P78" i="9"/>
  <c r="M78" i="9" s="1"/>
  <c r="J79" i="9"/>
  <c r="K79" i="9"/>
  <c r="L79" i="9"/>
  <c r="P79" i="9"/>
  <c r="M79" i="9" s="1"/>
  <c r="J80" i="9"/>
  <c r="K80" i="9"/>
  <c r="L80" i="9"/>
  <c r="P80" i="9"/>
  <c r="M80" i="9" s="1"/>
  <c r="J81" i="9"/>
  <c r="K81" i="9"/>
  <c r="L81" i="9"/>
  <c r="P81" i="9"/>
  <c r="M81" i="9" s="1"/>
  <c r="J82" i="9"/>
  <c r="K82" i="9"/>
  <c r="L82" i="9"/>
  <c r="P82" i="9"/>
  <c r="M82" i="9" s="1"/>
  <c r="J83" i="9"/>
  <c r="K83" i="9"/>
  <c r="L83" i="9"/>
  <c r="P83" i="9"/>
  <c r="M83" i="9" s="1"/>
  <c r="J84" i="9"/>
  <c r="K84" i="9"/>
  <c r="L84" i="9"/>
  <c r="P84" i="9"/>
  <c r="M84" i="9" s="1"/>
  <c r="J85" i="9"/>
  <c r="K85" i="9"/>
  <c r="L85" i="9"/>
  <c r="P85" i="9"/>
  <c r="M85" i="9" s="1"/>
  <c r="J86" i="9"/>
  <c r="K86" i="9"/>
  <c r="L86" i="9"/>
  <c r="P86" i="9"/>
  <c r="M86" i="9" s="1"/>
  <c r="J87" i="9"/>
  <c r="K87" i="9"/>
  <c r="L87" i="9"/>
  <c r="P87" i="9"/>
  <c r="M87" i="9" s="1"/>
  <c r="J88" i="9"/>
  <c r="K88" i="9"/>
  <c r="L88" i="9"/>
  <c r="P88" i="9"/>
  <c r="M88" i="9"/>
  <c r="J89" i="9"/>
  <c r="K89" i="9"/>
  <c r="L89" i="9"/>
  <c r="P89" i="9"/>
  <c r="M89" i="9" s="1"/>
  <c r="J90" i="9"/>
  <c r="K90" i="9"/>
  <c r="L90" i="9"/>
  <c r="P90" i="9"/>
  <c r="M90" i="9" s="1"/>
  <c r="J91" i="9"/>
  <c r="K91" i="9"/>
  <c r="L91" i="9"/>
  <c r="P91" i="9"/>
  <c r="M91" i="9" s="1"/>
  <c r="J92" i="9"/>
  <c r="K92" i="9"/>
  <c r="L92" i="9"/>
  <c r="P92" i="9"/>
  <c r="M92" i="9"/>
  <c r="J93" i="9"/>
  <c r="K93" i="9"/>
  <c r="L93" i="9"/>
  <c r="P93" i="9"/>
  <c r="M93" i="9" s="1"/>
  <c r="J94" i="9"/>
  <c r="K94" i="9"/>
  <c r="L94" i="9"/>
  <c r="P94" i="9"/>
  <c r="M94" i="9" s="1"/>
  <c r="J95" i="9"/>
  <c r="K95" i="9"/>
  <c r="L95" i="9"/>
  <c r="P95" i="9"/>
  <c r="M95" i="9" s="1"/>
  <c r="J96" i="9"/>
  <c r="K96" i="9"/>
  <c r="L96" i="9"/>
  <c r="P96" i="9"/>
  <c r="M96" i="9" s="1"/>
  <c r="J97" i="9"/>
  <c r="K97" i="9"/>
  <c r="L97" i="9"/>
  <c r="P97" i="9"/>
  <c r="M97" i="9" s="1"/>
  <c r="J98" i="9"/>
  <c r="K98" i="9"/>
  <c r="L98" i="9"/>
  <c r="P98" i="9"/>
  <c r="M98" i="9" s="1"/>
  <c r="J99" i="9"/>
  <c r="K99" i="9"/>
  <c r="L99" i="9"/>
  <c r="P99" i="9"/>
  <c r="M99" i="9" s="1"/>
  <c r="J100" i="9"/>
  <c r="K100" i="9"/>
  <c r="L100" i="9"/>
  <c r="P100" i="9"/>
  <c r="M100" i="9" s="1"/>
  <c r="J101" i="9"/>
  <c r="K101" i="9"/>
  <c r="L101" i="9"/>
  <c r="P101" i="9"/>
  <c r="M101" i="9" s="1"/>
  <c r="J102" i="9"/>
  <c r="K102" i="9"/>
  <c r="L102" i="9"/>
  <c r="P102" i="9"/>
  <c r="M102" i="9" s="1"/>
  <c r="J103" i="9"/>
  <c r="K103" i="9"/>
  <c r="L103" i="9"/>
  <c r="P103" i="9"/>
  <c r="M103" i="9" s="1"/>
  <c r="J104" i="9"/>
  <c r="K104" i="9"/>
  <c r="L104" i="9"/>
  <c r="P104" i="9"/>
  <c r="M104" i="9"/>
  <c r="J105" i="9"/>
  <c r="K105" i="9"/>
  <c r="L105" i="9"/>
  <c r="P105" i="9"/>
  <c r="M105" i="9" s="1"/>
  <c r="J106" i="9"/>
  <c r="K106" i="9"/>
  <c r="L106" i="9"/>
  <c r="P106" i="9"/>
  <c r="M106" i="9" s="1"/>
  <c r="J107" i="9"/>
  <c r="K107" i="9"/>
  <c r="L107" i="9"/>
  <c r="P107" i="9"/>
  <c r="M107" i="9" s="1"/>
  <c r="J108" i="9"/>
  <c r="K108" i="9"/>
  <c r="L108" i="9"/>
  <c r="P108" i="9"/>
  <c r="M108" i="9"/>
  <c r="J109" i="9"/>
  <c r="K109" i="9"/>
  <c r="L109" i="9"/>
  <c r="P109" i="9"/>
  <c r="M109" i="9" s="1"/>
  <c r="J110" i="9"/>
  <c r="K110" i="9"/>
  <c r="L110" i="9"/>
  <c r="P110" i="9"/>
  <c r="M110" i="9" s="1"/>
  <c r="J111" i="9"/>
  <c r="K111" i="9"/>
  <c r="L111" i="9"/>
  <c r="P111" i="9"/>
  <c r="M111" i="9" s="1"/>
  <c r="J112" i="9"/>
  <c r="K112" i="9"/>
  <c r="L112" i="9"/>
  <c r="P112" i="9"/>
  <c r="M112" i="9" s="1"/>
  <c r="J113" i="9"/>
  <c r="K113" i="9"/>
  <c r="L113" i="9"/>
  <c r="P113" i="9"/>
  <c r="M113" i="9" s="1"/>
  <c r="J114" i="9"/>
  <c r="K114" i="9"/>
  <c r="L114" i="9"/>
  <c r="P114" i="9"/>
  <c r="M114" i="9" s="1"/>
  <c r="J115" i="9"/>
  <c r="K115" i="9"/>
  <c r="L115" i="9"/>
  <c r="P115" i="9"/>
  <c r="M115" i="9" s="1"/>
  <c r="J116" i="9"/>
  <c r="K116" i="9"/>
  <c r="L116" i="9"/>
  <c r="P116" i="9"/>
  <c r="M116" i="9" s="1"/>
  <c r="J117" i="9"/>
  <c r="K117" i="9"/>
  <c r="L117" i="9"/>
  <c r="P117" i="9"/>
  <c r="M117" i="9" s="1"/>
  <c r="J118" i="9"/>
  <c r="K118" i="9"/>
  <c r="L118" i="9"/>
  <c r="P118" i="9"/>
  <c r="M118" i="9" s="1"/>
  <c r="J119" i="9"/>
  <c r="K119" i="9"/>
  <c r="L119" i="9"/>
  <c r="P119" i="9"/>
  <c r="M119" i="9" s="1"/>
  <c r="J120" i="9"/>
  <c r="K120" i="9"/>
  <c r="L120" i="9"/>
  <c r="P120" i="9"/>
  <c r="M120" i="9"/>
  <c r="J121" i="9"/>
  <c r="K121" i="9"/>
  <c r="L121" i="9"/>
  <c r="P121" i="9"/>
  <c r="M121" i="9" s="1"/>
  <c r="J122" i="9"/>
  <c r="K122" i="9"/>
  <c r="L122" i="9"/>
  <c r="P122" i="9"/>
  <c r="M122" i="9" s="1"/>
  <c r="J123" i="9"/>
  <c r="K123" i="9"/>
  <c r="L123" i="9"/>
  <c r="P123" i="9"/>
  <c r="M123" i="9" s="1"/>
  <c r="J124" i="9"/>
  <c r="K124" i="9"/>
  <c r="L124" i="9"/>
  <c r="P124" i="9"/>
  <c r="M124" i="9"/>
  <c r="J125" i="9"/>
  <c r="K125" i="9"/>
  <c r="L125" i="9"/>
  <c r="P125" i="9"/>
  <c r="M125" i="9" s="1"/>
  <c r="J126" i="9"/>
  <c r="K126" i="9"/>
  <c r="L126" i="9"/>
  <c r="P126" i="9"/>
  <c r="M126" i="9" s="1"/>
  <c r="J127" i="9"/>
  <c r="K127" i="9"/>
  <c r="L127" i="9"/>
  <c r="P127" i="9"/>
  <c r="M127" i="9" s="1"/>
  <c r="J128" i="9"/>
  <c r="K128" i="9"/>
  <c r="L128" i="9"/>
  <c r="P128" i="9"/>
  <c r="M128" i="9" s="1"/>
  <c r="J129" i="9"/>
  <c r="K129" i="9"/>
  <c r="L129" i="9"/>
  <c r="P129" i="9"/>
  <c r="M129" i="9" s="1"/>
  <c r="J130" i="9"/>
  <c r="K130" i="9"/>
  <c r="L130" i="9"/>
  <c r="P130" i="9"/>
  <c r="M130" i="9" s="1"/>
  <c r="J131" i="9"/>
  <c r="K131" i="9"/>
  <c r="L131" i="9"/>
  <c r="P131" i="9"/>
  <c r="M131" i="9" s="1"/>
  <c r="J132" i="9"/>
  <c r="K132" i="9"/>
  <c r="L132" i="9"/>
  <c r="P132" i="9"/>
  <c r="M132" i="9" s="1"/>
  <c r="J133" i="9"/>
  <c r="K133" i="9"/>
  <c r="L133" i="9"/>
  <c r="P133" i="9"/>
  <c r="M133" i="9" s="1"/>
  <c r="J134" i="9"/>
  <c r="K134" i="9"/>
  <c r="L134" i="9"/>
  <c r="P134" i="9"/>
  <c r="M134" i="9" s="1"/>
  <c r="A1" i="9"/>
  <c r="F6" i="239"/>
  <c r="O6" i="239"/>
  <c r="F6" i="240"/>
  <c r="O6" i="240"/>
  <c r="Q6" i="240"/>
  <c r="U8" i="287"/>
  <c r="F6" i="311"/>
  <c r="K6" i="311"/>
  <c r="F6" i="286"/>
  <c r="K6" i="286"/>
  <c r="M6" i="286"/>
  <c r="K6" i="287"/>
  <c r="M6" i="287"/>
  <c r="O6" i="287"/>
  <c r="F52" i="10"/>
  <c r="U12" i="312"/>
  <c r="F6" i="10"/>
  <c r="U15" i="312"/>
  <c r="U15" i="287"/>
  <c r="U13" i="286"/>
  <c r="U15" i="286"/>
  <c r="U13" i="85"/>
  <c r="U14" i="312"/>
  <c r="U14" i="239"/>
  <c r="U10" i="312"/>
  <c r="U10" i="311"/>
  <c r="U10" i="239"/>
  <c r="U13" i="312"/>
  <c r="U13" i="287"/>
  <c r="U10" i="240"/>
  <c r="U14" i="240"/>
  <c r="AE1" i="286"/>
  <c r="AH1" i="286"/>
  <c r="AC1" i="286"/>
  <c r="AF1" i="286"/>
  <c r="F77" i="240"/>
  <c r="F73" i="240"/>
  <c r="AB1" i="286"/>
  <c r="AB1" i="287"/>
  <c r="AB1" i="311"/>
  <c r="F56" i="286"/>
  <c r="F51" i="287"/>
  <c r="F52" i="287"/>
  <c r="F78" i="312"/>
  <c r="F74" i="312"/>
  <c r="AH1" i="311"/>
  <c r="F76" i="312"/>
  <c r="AC1" i="311"/>
  <c r="F72" i="312"/>
  <c r="F77" i="312"/>
  <c r="F73" i="312"/>
  <c r="F79" i="312"/>
  <c r="AC1" i="85"/>
  <c r="AE1" i="311"/>
  <c r="AG1" i="287"/>
  <c r="AG1" i="239"/>
  <c r="AF1" i="287"/>
  <c r="AD1" i="287"/>
  <c r="AC1" i="240"/>
  <c r="AE1" i="287"/>
  <c r="AD1" i="239"/>
  <c r="AH1" i="239"/>
  <c r="AB1" i="239"/>
  <c r="AG1" i="311"/>
  <c r="U12" i="239" l="1"/>
  <c r="U12" i="287"/>
  <c r="U8" i="286"/>
  <c r="AD1" i="240"/>
  <c r="U15" i="239"/>
  <c r="U15" i="311"/>
  <c r="U12" i="286"/>
  <c r="U12" i="311"/>
  <c r="O6" i="311"/>
  <c r="U8" i="312"/>
  <c r="U8" i="240"/>
  <c r="M6" i="240"/>
  <c r="M6" i="239"/>
  <c r="U8" i="85"/>
  <c r="K6" i="85"/>
  <c r="Q6" i="10"/>
  <c r="AD1" i="311"/>
  <c r="AD1" i="10"/>
  <c r="AE1" i="85"/>
  <c r="AG1" i="85"/>
  <c r="AE1" i="240"/>
  <c r="AE1" i="239"/>
  <c r="AH1" i="85"/>
  <c r="F75" i="240"/>
  <c r="AG1" i="240"/>
  <c r="AB1" i="240"/>
  <c r="F52" i="311"/>
  <c r="AF1" i="311"/>
  <c r="F79" i="240"/>
  <c r="Q6" i="239"/>
  <c r="U15" i="240"/>
  <c r="O6" i="85"/>
  <c r="U8" i="311"/>
  <c r="U8" i="239"/>
  <c r="K6" i="240"/>
  <c r="K6" i="239"/>
  <c r="F6" i="85"/>
  <c r="U11" i="239"/>
  <c r="U11" i="311"/>
  <c r="K6" i="10"/>
  <c r="AF1" i="10"/>
  <c r="U13" i="239"/>
  <c r="U14" i="287"/>
  <c r="U11" i="287"/>
  <c r="AC1" i="10"/>
  <c r="M6" i="10"/>
  <c r="AH1" i="10"/>
  <c r="U9" i="312"/>
  <c r="U9" i="287"/>
  <c r="U9" i="240"/>
  <c r="U11" i="10"/>
  <c r="AB1" i="10"/>
  <c r="U13" i="311"/>
  <c r="F72" i="240"/>
  <c r="F50" i="287"/>
  <c r="F78" i="240"/>
  <c r="U11" i="240"/>
  <c r="U9" i="10"/>
  <c r="U11" i="312"/>
  <c r="AE1" i="10"/>
  <c r="AG1" i="10"/>
  <c r="AD1" i="85"/>
  <c r="AF1" i="85"/>
  <c r="U14" i="311"/>
  <c r="U14" i="286"/>
  <c r="U13" i="240"/>
  <c r="U11" i="286"/>
  <c r="U9" i="311"/>
  <c r="U9" i="286"/>
  <c r="U9" i="239"/>
  <c r="F76" i="240"/>
  <c r="Q41" i="312"/>
  <c r="F6" i="312"/>
  <c r="Q6" i="312"/>
  <c r="AD1" i="312"/>
  <c r="AE1" i="312"/>
  <c r="AC1" i="312"/>
  <c r="O6" i="312"/>
  <c r="F51" i="10"/>
  <c r="F50" i="10"/>
  <c r="F53" i="10"/>
  <c r="F52" i="239"/>
  <c r="F53" i="239"/>
  <c r="F51" i="239"/>
  <c r="F50" i="239"/>
  <c r="AG1" i="312"/>
  <c r="AH1" i="312"/>
  <c r="AF1" i="312"/>
  <c r="AB1" i="312"/>
  <c r="M6" i="312"/>
  <c r="U10" i="85"/>
  <c r="U10" i="10"/>
  <c r="U10" i="286"/>
  <c r="U10" i="287"/>
  <c r="K6" i="312"/>
  <c r="Q6" i="287"/>
  <c r="F6" i="287"/>
  <c r="AH1" i="287"/>
  <c r="AC1" i="287"/>
  <c r="AF1" i="240"/>
  <c r="O6" i="286"/>
  <c r="AD1" i="286"/>
  <c r="AG1" i="286"/>
  <c r="F51" i="311"/>
  <c r="F50" i="3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3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0300-000002000000}">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4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5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6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0600-000002000000}">
      <text>
        <r>
          <rPr>
            <b/>
            <sz val="8"/>
            <color indexed="8"/>
            <rFont val="Tahoma"/>
            <family val="2"/>
            <charset val="238"/>
          </rPr>
          <t>Amikor kész a kiemelési lista töltsd ki a kiemeléseket 1,2,3,4,…
A ki nem emelteknél hagyd üresen!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7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8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9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0900-000002000000}">
      <text>
        <r>
          <rPr>
            <b/>
            <sz val="8"/>
            <color indexed="8"/>
            <rFont val="Tahoma"/>
            <family val="2"/>
            <charset val="238"/>
          </rPr>
          <t>Amikor kész a kiemelési lista töltsd ki a kiemeléseket 1,2,3,4,…
A ki nem emelteknél hagyd üresen!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A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B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C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0C00-000002000000}">
      <text>
        <r>
          <rPr>
            <b/>
            <sz val="8"/>
            <color indexed="8"/>
            <rFont val="Tahoma"/>
            <family val="2"/>
            <charset val="238"/>
          </rPr>
          <t>Amikor kész a kiemelési lista töltsd ki a kiemeléseket 1,2,3,4,…
A ki nem emelteknél hagyd üresen!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D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E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<sst xmlns="http://schemas.openxmlformats.org/spreadsheetml/2006/main" count="1405" uniqueCount="461">
  <si>
    <t>Umpire</t>
  </si>
  <si>
    <t>Seed Sort</t>
  </si>
  <si>
    <t>AccSort</t>
  </si>
  <si>
    <t>CU</t>
  </si>
  <si>
    <t>St.</t>
  </si>
  <si>
    <t>#</t>
  </si>
  <si>
    <t>1</t>
  </si>
  <si>
    <t>2</t>
  </si>
  <si>
    <t>3</t>
  </si>
  <si>
    <t>4</t>
  </si>
  <si>
    <t>5</t>
  </si>
  <si>
    <t>6</t>
  </si>
  <si>
    <t>7</t>
  </si>
  <si>
    <t>8</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</si>
  <si>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</si>
  <si>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</si>
  <si>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</si>
  <si>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</si>
  <si>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</si>
  <si>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</si>
  <si>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</si>
  <si>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</si>
  <si>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</si>
  <si>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</si>
  <si>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</si>
  <si>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</si>
  <si>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</si>
  <si>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</si>
  <si>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</si>
  <si>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</si>
  <si>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</si>
  <si>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</si>
  <si>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Egyesület</t>
  </si>
  <si>
    <t>Kódszám</t>
  </si>
  <si>
    <t>Versenybíró aláírása</t>
  </si>
  <si>
    <t>ELŐKÉSZÍTŐ LISTA</t>
  </si>
  <si>
    <t>Sor</t>
  </si>
  <si>
    <t>Nevezett Igen</t>
  </si>
  <si>
    <t>Nevezési rangsor</t>
  </si>
  <si>
    <t>Sorsolási rangsor</t>
  </si>
  <si>
    <t>Kiemelés</t>
  </si>
  <si>
    <t>Kiem</t>
  </si>
  <si>
    <t>2. forduló</t>
  </si>
  <si>
    <t>kód</t>
  </si>
  <si>
    <t>Rangsor</t>
  </si>
  <si>
    <t>Dátuma</t>
  </si>
  <si>
    <t>Kiemeltek</t>
  </si>
  <si>
    <t>Utolsó elfogadott játékos</t>
  </si>
  <si>
    <t>Sorsoló játékosok</t>
  </si>
  <si>
    <t>Elfogadási státusz</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</si>
  <si>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</si>
  <si>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</si>
  <si>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</si>
  <si>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</si>
  <si>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</si>
  <si>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</si>
  <si>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</si>
  <si>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</si>
  <si>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</si>
  <si>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</si>
  <si>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</si>
  <si>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</si>
  <si>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Bíró</t>
  </si>
  <si>
    <t>Egyik sem</t>
  </si>
  <si>
    <t>Orvos neve:</t>
  </si>
  <si>
    <t xml:space="preserve">  </t>
  </si>
  <si>
    <t>A</t>
  </si>
  <si>
    <t>B</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</si>
  <si>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</si>
  <si>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</si>
  <si>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</si>
  <si>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</si>
  <si>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</si>
  <si>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</si>
  <si>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</si>
  <si>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</si>
  <si>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</si>
  <si>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</si>
  <si>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</si>
  <si>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</si>
  <si>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</si>
  <si>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</si>
  <si>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</si>
  <si>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</si>
  <si>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</si>
  <si>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</si>
  <si>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</si>
  <si>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</si>
  <si>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2024.05.27-06.01.</t>
  </si>
  <si>
    <t>Balatonboglár</t>
  </si>
  <si>
    <t>Rákóczi Andrea</t>
  </si>
  <si>
    <t>Oravecz Krisztina</t>
  </si>
  <si>
    <t>BBTC SE</t>
  </si>
  <si>
    <t>Diákolimpia</t>
  </si>
  <si>
    <t>4 lány A elo</t>
  </si>
  <si>
    <t>4 lány B elo</t>
  </si>
  <si>
    <t>4 fiú A elo</t>
  </si>
  <si>
    <t>4 fiú B elo</t>
  </si>
  <si>
    <t>Szikra Általános Iskola</t>
  </si>
  <si>
    <t>Hangácsi</t>
  </si>
  <si>
    <t>Márk</t>
  </si>
  <si>
    <t>Arisztid Gábor</t>
  </si>
  <si>
    <t>Csik Ferenc Általános Iskola és Gimnázium</t>
  </si>
  <si>
    <t>Milán Benjamin</t>
  </si>
  <si>
    <t>MOA Magán Általános Iskola</t>
  </si>
  <si>
    <t xml:space="preserve">Orbán          </t>
  </si>
  <si>
    <t xml:space="preserve">Bozsik          </t>
  </si>
  <si>
    <t>Sörös</t>
  </si>
  <si>
    <t>Bálint</t>
  </si>
  <si>
    <t>Szent László Általános Művelődési Központ</t>
  </si>
  <si>
    <t xml:space="preserve">Bagdi </t>
  </si>
  <si>
    <t>Bence</t>
  </si>
  <si>
    <t>Gyula Implom</t>
  </si>
  <si>
    <t xml:space="preserve">Kocsár </t>
  </si>
  <si>
    <t>Dávid</t>
  </si>
  <si>
    <t>Gyula Karácsonyi</t>
  </si>
  <si>
    <t>Dudás</t>
  </si>
  <si>
    <t>André</t>
  </si>
  <si>
    <t>Maradi</t>
  </si>
  <si>
    <t>Esztergomi József Attila Általános Iskola</t>
  </si>
  <si>
    <t>Csendes</t>
  </si>
  <si>
    <t>Boldizsár</t>
  </si>
  <si>
    <t>Százhalombatta Eötvös Lóránd</t>
  </si>
  <si>
    <t>Kovács</t>
  </si>
  <si>
    <t>Benedek</t>
  </si>
  <si>
    <t>Százhalombatta 1. Számú Ált. Isk</t>
  </si>
  <si>
    <t>Siska</t>
  </si>
  <si>
    <t>Miklós</t>
  </si>
  <si>
    <t>Boglári Ált Isk</t>
  </si>
  <si>
    <t xml:space="preserve">Fehér </t>
  </si>
  <si>
    <t>Ádám Eliot</t>
  </si>
  <si>
    <t>Bethlen Gábor Gimnázium, Általános Iskola, Óvoda és Alapfokú Művészeti Iskola</t>
  </si>
  <si>
    <t>ELTE Bolyai János Gyakorló Általános Iskola és Gimnázium</t>
  </si>
  <si>
    <t>Wimmert</t>
  </si>
  <si>
    <t>Robin</t>
  </si>
  <si>
    <t>Pécsi Koch Valéria</t>
  </si>
  <si>
    <t>Szalai</t>
  </si>
  <si>
    <t>Benett</t>
  </si>
  <si>
    <t>Pécsi Bártfa Utcai Ált Isk.</t>
  </si>
  <si>
    <t xml:space="preserve">Kovácsik </t>
  </si>
  <si>
    <t>Norbert</t>
  </si>
  <si>
    <t xml:space="preserve">Baktai </t>
  </si>
  <si>
    <t>Dániel</t>
  </si>
  <si>
    <t>Varsányi</t>
  </si>
  <si>
    <t>Zalán</t>
  </si>
  <si>
    <t>Kazincbarcikai Pollack Mihály Általános Iskola</t>
  </si>
  <si>
    <t>Szilágyi</t>
  </si>
  <si>
    <t>Diósgyőri Nagy Lajos Király Általános Iskola</t>
  </si>
  <si>
    <t>Serfőző</t>
  </si>
  <si>
    <t>András</t>
  </si>
  <si>
    <t>Újbudai Ádám Jenő Általános Iskola</t>
  </si>
  <si>
    <t>Valálik</t>
  </si>
  <si>
    <t>Vajk</t>
  </si>
  <si>
    <t>Városligeti Magyar-Angol Két Tanítási Nyelvű Általános Iskola</t>
  </si>
  <si>
    <t>Kápolnásnyéki Vörösmarty Ált Isk.</t>
  </si>
  <si>
    <t>Chernel I. Ált Isk és Gimn.</t>
  </si>
  <si>
    <t>Szenczi</t>
  </si>
  <si>
    <t>Kiss</t>
  </si>
  <si>
    <t>Ágoston</t>
  </si>
  <si>
    <t>Debreceni Árpád Vezér Általános Iskola</t>
  </si>
  <si>
    <t>Berettyóújfalui József Attila Általános Iskola és Alapfokú Művészeti Iskola</t>
  </si>
  <si>
    <t>Nagy</t>
  </si>
  <si>
    <t>Zétény</t>
  </si>
  <si>
    <t>Gyöngyösi Kálváriaparti Sport- és Általános Iskola</t>
  </si>
  <si>
    <t>Kaszás</t>
  </si>
  <si>
    <t>Lóránt</t>
  </si>
  <si>
    <t>Lovász</t>
  </si>
  <si>
    <t>Nimród</t>
  </si>
  <si>
    <t>Szandaszőlősi Általános Iskola és Alapfokú Művészeti Iskola</t>
  </si>
  <si>
    <t>Józsa</t>
  </si>
  <si>
    <t>Mikes</t>
  </si>
  <si>
    <t>Budaörsi 1. Számú Ált. Isk.</t>
  </si>
  <si>
    <t>Havas</t>
  </si>
  <si>
    <t>Kristóf</t>
  </si>
  <si>
    <t>Dunakeszi Fazekas Mihály</t>
  </si>
  <si>
    <t>Hujber</t>
  </si>
  <si>
    <t>Attila</t>
  </si>
  <si>
    <t>Boglári Ált. Iskola</t>
  </si>
  <si>
    <t xml:space="preserve">Huszár </t>
  </si>
  <si>
    <t>Erik</t>
  </si>
  <si>
    <t>Sabankó</t>
  </si>
  <si>
    <t>Paksi II Rákóczi Ferenc</t>
  </si>
  <si>
    <t>Upadisev</t>
  </si>
  <si>
    <t>Paksi Bezerédj</t>
  </si>
  <si>
    <t>Szombathelyi Reguly Antal Nyelvoktató Nemzetiségi Általános Iskola</t>
  </si>
  <si>
    <t>Reményik Sándor Evangélikus Óvoda, Általános Iskola és Alapfokú Művészeti Iskola</t>
  </si>
  <si>
    <t>Rácz</t>
  </si>
  <si>
    <t>Kunos</t>
  </si>
  <si>
    <t>Koppány</t>
  </si>
  <si>
    <t xml:space="preserve">Varga </t>
  </si>
  <si>
    <t xml:space="preserve">Hanna Lilian </t>
  </si>
  <si>
    <t>Szakál</t>
  </si>
  <si>
    <t>Eszter</t>
  </si>
  <si>
    <t>Irinyi János Református Oktatási Központ - Óvoda, Általános Iskola, Technikum, Szakgimnázium és Diákotthon</t>
  </si>
  <si>
    <t>Stein</t>
  </si>
  <si>
    <t>Somhegyi</t>
  </si>
  <si>
    <t>Podmaniczky János Evangélikus Óvoda és Általános Iskola</t>
  </si>
  <si>
    <t>Egyed</t>
  </si>
  <si>
    <t>Anna</t>
  </si>
  <si>
    <t>Dunaharaszti Hunyadi János</t>
  </si>
  <si>
    <t>Győry</t>
  </si>
  <si>
    <t>Balatonlelle Ált.Iskola</t>
  </si>
  <si>
    <t>Bors</t>
  </si>
  <si>
    <t>Panna</t>
  </si>
  <si>
    <t>Szombathelyi Zrínyi Ilona Általános Iskola</t>
  </si>
  <si>
    <t>Boldog Brenner János Általános Iskola és Gimnázium</t>
  </si>
  <si>
    <t>Baiocchi</t>
  </si>
  <si>
    <t>Elena Teresa</t>
  </si>
  <si>
    <t>Zalalövői Általános Iskola</t>
  </si>
  <si>
    <t>Balogh</t>
  </si>
  <si>
    <t>Réka</t>
  </si>
  <si>
    <t xml:space="preserve">Rácz </t>
  </si>
  <si>
    <t>Zsófia</t>
  </si>
  <si>
    <t>Bárány</t>
  </si>
  <si>
    <t>Boglárka</t>
  </si>
  <si>
    <t>Daragó</t>
  </si>
  <si>
    <t>Sarolta</t>
  </si>
  <si>
    <t>Schildkraudt</t>
  </si>
  <si>
    <t>Luca</t>
  </si>
  <si>
    <t xml:space="preserve">Lékó </t>
  </si>
  <si>
    <t>Szonja</t>
  </si>
  <si>
    <t>Kodály Zoltán Ének-zenei Általános Iskola, Gimnázium és Zenei Alapfokú Művészeti Iskola</t>
  </si>
  <si>
    <t xml:space="preserve">Kretz </t>
  </si>
  <si>
    <t>Emília</t>
  </si>
  <si>
    <t>Bóly Ált. Isk.</t>
  </si>
  <si>
    <t>Pinczés</t>
  </si>
  <si>
    <t>Emese</t>
  </si>
  <si>
    <t>Papp-Varga</t>
  </si>
  <si>
    <t>Gréta</t>
  </si>
  <si>
    <t xml:space="preserve">Egri Lenkey János Általános Iskola </t>
  </si>
  <si>
    <t>Tőzsér</t>
  </si>
  <si>
    <t>Petra</t>
  </si>
  <si>
    <t>Gyöngyösi Felsővárosi Általános Iskola</t>
  </si>
  <si>
    <t>Andó-Darázs</t>
  </si>
  <si>
    <t>Ditta</t>
  </si>
  <si>
    <t>Szent István Sport Általános Iskola és Gimnázium</t>
  </si>
  <si>
    <t>Bianka</t>
  </si>
  <si>
    <t>Eigner</t>
  </si>
  <si>
    <t>Erika</t>
  </si>
  <si>
    <t>Vértessomlói Német Nemzetiségi Általános Iskola</t>
  </si>
  <si>
    <t>Oláh</t>
  </si>
  <si>
    <t>Kurucz</t>
  </si>
  <si>
    <t>Polli</t>
  </si>
  <si>
    <t>Ősz</t>
  </si>
  <si>
    <t>Blanka</t>
  </si>
  <si>
    <t xml:space="preserve">Siófoki Beszédes J. </t>
  </si>
  <si>
    <t>Antal</t>
  </si>
  <si>
    <t>Ramóna</t>
  </si>
  <si>
    <t>Boglári Ált Iskola</t>
  </si>
  <si>
    <t>Tóth</t>
  </si>
  <si>
    <t xml:space="preserve">Szekszárdi Babits </t>
  </si>
  <si>
    <t>Szabó</t>
  </si>
  <si>
    <t>Lily-Rose</t>
  </si>
  <si>
    <t>Dunaföldvári Beszédes József</t>
  </si>
  <si>
    <t>Emma</t>
  </si>
  <si>
    <t>Hernádi</t>
  </si>
  <si>
    <t>Zoé Nadin</t>
  </si>
  <si>
    <t>Maitz</t>
  </si>
  <si>
    <t>Johanna</t>
  </si>
  <si>
    <t>Borbély</t>
  </si>
  <si>
    <t>Liza</t>
  </si>
  <si>
    <t xml:space="preserve">Emili            </t>
  </si>
  <si>
    <t xml:space="preserve">Zsófia          </t>
  </si>
  <si>
    <t>Varga-Karádi</t>
  </si>
  <si>
    <t>Benjamin</t>
  </si>
  <si>
    <t>Kopácsi</t>
  </si>
  <si>
    <t>Martin</t>
  </si>
  <si>
    <t>Mátyás</t>
  </si>
  <si>
    <t>x</t>
  </si>
  <si>
    <t>bs</t>
  </si>
  <si>
    <t>b</t>
  </si>
  <si>
    <t>as</t>
  </si>
  <si>
    <t>a</t>
  </si>
  <si>
    <t>Zimonyi</t>
  </si>
  <si>
    <t>Léna</t>
  </si>
  <si>
    <t>Liza Emma</t>
  </si>
  <si>
    <t>Kazinczy Ferenc Gimnázium</t>
  </si>
  <si>
    <t>Lippai</t>
  </si>
  <si>
    <t>Hunyadi János Evangélikus</t>
  </si>
  <si>
    <t>AUDI Hungária</t>
  </si>
  <si>
    <t>Vigasz</t>
  </si>
  <si>
    <t>Kristóf Mátyás</t>
  </si>
  <si>
    <t>Balatonfüredi Radnóti Miklós Általános Iskola</t>
  </si>
  <si>
    <t>Heidinger</t>
  </si>
  <si>
    <t>Levente</t>
  </si>
  <si>
    <t>Györgyi Dénes Általános Iskola</t>
  </si>
  <si>
    <t>HEIDINGER</t>
  </si>
  <si>
    <t>Varga-Karas</t>
  </si>
  <si>
    <t>BAIOCCHI</t>
  </si>
  <si>
    <t>JÁTÉKREND 05.28. kedd</t>
  </si>
  <si>
    <t>Az aktuális helyzetről a30 / 515-4142 -s számon érdeklődhet</t>
  </si>
  <si>
    <t>Előre tervezett</t>
  </si>
  <si>
    <t>Pályára ment</t>
  </si>
  <si>
    <t>vsz</t>
  </si>
  <si>
    <t>pálya</t>
  </si>
  <si>
    <t>eredmény</t>
  </si>
  <si>
    <t>09:00</t>
  </si>
  <si>
    <t>4 fiú B</t>
  </si>
  <si>
    <t>Huszár Erik</t>
  </si>
  <si>
    <t>Nagy Zétény</t>
  </si>
  <si>
    <t>Szalai Mátyás</t>
  </si>
  <si>
    <t>Kaszás Lóránt</t>
  </si>
  <si>
    <t>Baranyia Zalán</t>
  </si>
  <si>
    <t>Józsa Mikes</t>
  </si>
  <si>
    <t>Rácz Attila</t>
  </si>
  <si>
    <t>Hujber Attila</t>
  </si>
  <si>
    <t>Upadisev Dávid</t>
  </si>
  <si>
    <t>Kunos Koppány</t>
  </si>
  <si>
    <t>Kiss Ágoston</t>
  </si>
  <si>
    <t>Havas Kristóf</t>
  </si>
  <si>
    <t>Sabankó Zétény</t>
  </si>
  <si>
    <t>Heidinger Levente</t>
  </si>
  <si>
    <t>4 lány B</t>
  </si>
  <si>
    <t>Hernádi Zoé Nadin</t>
  </si>
  <si>
    <t>Oláh Anna</t>
  </si>
  <si>
    <t>Ősz Blanka</t>
  </si>
  <si>
    <t>Papp-Varga Gréta</t>
  </si>
  <si>
    <t>Eigner Erika</t>
  </si>
  <si>
    <t>Tóth Sarolta</t>
  </si>
  <si>
    <t>Andó-Darázs Ditta</t>
  </si>
  <si>
    <t>Antal Ramóna</t>
  </si>
  <si>
    <t>Tözsér Petra</t>
  </si>
  <si>
    <t>Szabó Emma</t>
  </si>
  <si>
    <t>Kovács Bianka</t>
  </si>
  <si>
    <t>Pinczés Eszter</t>
  </si>
  <si>
    <t>4 lány A</t>
  </si>
  <si>
    <t>Maitz Johanna</t>
  </si>
  <si>
    <t>Egyed Anna</t>
  </si>
  <si>
    <t>09:45</t>
  </si>
  <si>
    <t>Lippai Léna</t>
  </si>
  <si>
    <t>Somhegyi Zsófia</t>
  </si>
  <si>
    <t>Stein Emili</t>
  </si>
  <si>
    <t>Szakál Eszter</t>
  </si>
  <si>
    <t>Borbély Liza</t>
  </si>
  <si>
    <t>Győry Anna</t>
  </si>
  <si>
    <t>Baiocchi Elena</t>
  </si>
  <si>
    <t>Bors Panna</t>
  </si>
  <si>
    <t>4 fiú A</t>
  </si>
  <si>
    <t>Orbán Arisztid Gábor</t>
  </si>
  <si>
    <t>Szenczi Bence</t>
  </si>
  <si>
    <t>Dudás André</t>
  </si>
  <si>
    <t>Kocsár Dávid</t>
  </si>
  <si>
    <t>Bozsik Milán</t>
  </si>
  <si>
    <t>Sörös Bálint</t>
  </si>
  <si>
    <t>Siska Miklós</t>
  </si>
  <si>
    <t>Kopácsi Martin</t>
  </si>
  <si>
    <t>Bagdi Bence</t>
  </si>
  <si>
    <t>Fehér Ádám Eliot</t>
  </si>
  <si>
    <t>Csendes Boldizsár</t>
  </si>
  <si>
    <t>Tóth Kristóf Mátyás</t>
  </si>
  <si>
    <t>Kovács Benedek</t>
  </si>
  <si>
    <t>Varga-Karády Benjámin</t>
  </si>
  <si>
    <t>Maradi Márk</t>
  </si>
  <si>
    <t>Hangácsi Márk</t>
  </si>
  <si>
    <t>Wimmert Robin</t>
  </si>
  <si>
    <t>Huszár v. Nagy</t>
  </si>
  <si>
    <t>Kaszás v. Szalai</t>
  </si>
  <si>
    <t>Serfőző András</t>
  </si>
  <si>
    <t>Baktai Dániel</t>
  </si>
  <si>
    <t>Baranyia v. Józsa</t>
  </si>
  <si>
    <t>Rácz v. Hujbert</t>
  </si>
  <si>
    <t>Varsányi Zalán</t>
  </si>
  <si>
    <t>Valalik Vajk</t>
  </si>
  <si>
    <t>Lovász Nimród</t>
  </si>
  <si>
    <t>Upadisev v.Kunos</t>
  </si>
  <si>
    <t>Kovacsik Norbert</t>
  </si>
  <si>
    <t>Szilágyi Dávid</t>
  </si>
  <si>
    <t>Kiss v. Havas</t>
  </si>
  <si>
    <t>Sabankó v. Heidinger</t>
  </si>
  <si>
    <t>Szalai Benett</t>
  </si>
  <si>
    <t>10:40</t>
  </si>
  <si>
    <t>Balogh Réka</t>
  </si>
  <si>
    <t>Hernádi v. Oláh</t>
  </si>
  <si>
    <t>Kurucz Polli</t>
  </si>
  <si>
    <t>Pinczés Emese</t>
  </si>
  <si>
    <t>Bárány Boglárka</t>
  </si>
  <si>
    <t>Ösz v. Pap-Varga</t>
  </si>
  <si>
    <t>Eigner v. Tóth</t>
  </si>
  <si>
    <t>Schildkraudt Luca</t>
  </si>
  <si>
    <t>Kretz Emilia</t>
  </si>
  <si>
    <t>Szabó Lily-Rose</t>
  </si>
  <si>
    <t>Andó-Darázs v. Antal</t>
  </si>
  <si>
    <t>Daradó Sarolta</t>
  </si>
  <si>
    <t>Lékó Szonja</t>
  </si>
  <si>
    <t>Tözsér v. Szabó</t>
  </si>
  <si>
    <t>Kovács v. Pinczés</t>
  </si>
  <si>
    <t>Rácz Zsófia</t>
  </si>
  <si>
    <t>Varga-Karas Emese</t>
  </si>
  <si>
    <t>Maitz v. Egyed</t>
  </si>
  <si>
    <t>Varga Hanna Lilian</t>
  </si>
  <si>
    <t>Lippai v. Somhegyi</t>
  </si>
  <si>
    <t>Stein v. Szakál</t>
  </si>
  <si>
    <t>Borbély v. Győry</t>
  </si>
  <si>
    <t>Baiocchi v. Bors</t>
  </si>
  <si>
    <t>Zimonyi Liza</t>
  </si>
  <si>
    <t>Orbán v. Szenczi</t>
  </si>
  <si>
    <t>Dudás v. Kocsár</t>
  </si>
  <si>
    <t>Bozsik v. Sörös</t>
  </si>
  <si>
    <t>Siska v. Kopácsi</t>
  </si>
  <si>
    <t>11:30</t>
  </si>
  <si>
    <t>Bagdi v. Fehér</t>
  </si>
  <si>
    <t>Csendes v. Tóth</t>
  </si>
  <si>
    <t>Kovács v. Varga-Karády</t>
  </si>
  <si>
    <t>Maradi v. Hangácsi</t>
  </si>
  <si>
    <t>pihenő után a helyszínen közölve</t>
  </si>
  <si>
    <t>4 fiú B vigasz</t>
  </si>
  <si>
    <t>4 lány B vigasz</t>
  </si>
  <si>
    <t>4 fiú A vigasz</t>
  </si>
  <si>
    <t>4 lány A vigasz</t>
  </si>
  <si>
    <t>4 meccs</t>
  </si>
  <si>
    <t>4 fiú B vi</t>
  </si>
  <si>
    <t>4 lány B vi</t>
  </si>
  <si>
    <t>4 fiú A vi</t>
  </si>
  <si>
    <t>4 lány A vi</t>
  </si>
  <si>
    <t>Vigaszok</t>
  </si>
  <si>
    <t>41 40</t>
  </si>
  <si>
    <t>jn.</t>
  </si>
  <si>
    <t>40 40</t>
  </si>
  <si>
    <t>jn</t>
  </si>
  <si>
    <t>42 41</t>
  </si>
  <si>
    <t>40 41</t>
  </si>
  <si>
    <t>35 42 10/8</t>
  </si>
  <si>
    <t>53 41</t>
  </si>
  <si>
    <t>41 53</t>
  </si>
  <si>
    <t>40 53</t>
  </si>
  <si>
    <t>40 42</t>
  </si>
  <si>
    <t>53 42</t>
  </si>
  <si>
    <t>41 42</t>
  </si>
  <si>
    <t>42 42</t>
  </si>
  <si>
    <t>54(5) 40</t>
  </si>
  <si>
    <t>53 53</t>
  </si>
  <si>
    <t>BORS</t>
  </si>
  <si>
    <t>54(3) 14 14/12</t>
  </si>
  <si>
    <t>HUSZÁR</t>
  </si>
  <si>
    <t>HUJBER</t>
  </si>
  <si>
    <t>Boglári Ált. Isk.</t>
  </si>
  <si>
    <t>SABANKO</t>
  </si>
  <si>
    <t>Paksi II.Rákóczi F</t>
  </si>
  <si>
    <t>14 42 10/7</t>
  </si>
  <si>
    <t xml:space="preserve">               Petőfi Sándor Ált. Isk Sopron</t>
  </si>
  <si>
    <t>42 40</t>
  </si>
  <si>
    <t>54(2) 53</t>
  </si>
  <si>
    <t>54(3) 40</t>
  </si>
  <si>
    <t>HERNÁDI</t>
  </si>
  <si>
    <t>Noé Nadin</t>
  </si>
  <si>
    <t>Siófoki Beszédes J.</t>
  </si>
  <si>
    <t>ŐSZ</t>
  </si>
  <si>
    <t>TÓTH</t>
  </si>
  <si>
    <t>Szekszárdi Babits</t>
  </si>
  <si>
    <t>42 14 10/7</t>
  </si>
  <si>
    <t>41 41</t>
  </si>
  <si>
    <t>42 53</t>
  </si>
  <si>
    <t>41 24 10/6</t>
  </si>
  <si>
    <t>42 54(3)</t>
  </si>
  <si>
    <t>jn napszúrás</t>
  </si>
  <si>
    <t>54(4) 42</t>
  </si>
  <si>
    <t>45(5) 40 11/9</t>
  </si>
  <si>
    <t>OLÁH</t>
  </si>
  <si>
    <t>KOVÁCSIK</t>
  </si>
  <si>
    <t>Baranyai</t>
  </si>
  <si>
    <t>5/5(3)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</si>
</sst>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d\-mmm\-yy"/>
  </numFmts>
  <fonts count="98"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color indexed="9"/>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8.5"/>
      <color indexed="42"/>
      <name val="Arial"/>
      <family val="2"/>
      <charset val="238"/>
    </font>
    <font>
      <b/>
      <sz val="8.5"/>
      <name val="Arial"/>
      <family val="2"/>
      <charset val="238"/>
    </font>
    <font>
      <sz val="10"/>
      <color indexed="9"/>
      <name val="Arial"/>
      <family val="2"/>
      <charset val="238"/>
    </font>
    <font>
      <sz val="7"/>
      <name val="Arial"/>
      <family val="2"/>
      <charset val="238"/>
    </font>
    <font>
      <sz val="10"/>
      <name val="Arial"/>
      <family val="2"/>
      <charset val="238"/>
    </font>
    <font>
      <sz val="11"/>
      <color theme="1"/>
      <name val="Calibri"/>
      <family val="2"/>
      <charset val="238"/>
      <scheme val="minor"/>
    </font>
    <font>
      <sz val="11"/>
      <color rgb="FFFF0000"/>
      <name val="Calibri"/>
      <family val="2"/>
      <charset val="238"/>
      <scheme val="minor"/>
    </font>
    <font>
      <sz val="7"/>
      <color rgb="FFFF0000"/>
      <name val="Arial"/>
      <family val="2"/>
    </font>
    <font>
      <sz val="11"/>
      <name val="Calibri"/>
      <family val="2"/>
      <charset val="238"/>
      <scheme val="minor"/>
    </font>
    <font>
      <sz val="11"/>
      <color rgb="FF000000"/>
      <name val="Calibri"/>
      <family val="2"/>
      <charset val="238"/>
      <scheme val="minor"/>
    </font>
    <font>
      <sz val="11"/>
      <color theme="1"/>
      <name val="Calibri"/>
      <family val="2"/>
      <charset val="238"/>
    </font>
    <font>
      <sz val="9"/>
      <color theme="1"/>
      <name val="Calibri"/>
      <family val="2"/>
      <scheme val="minor"/>
    </font>
    <font>
      <sz val="20"/>
      <color theme="1"/>
      <name val="Calibri"/>
      <family val="2"/>
      <charset val="238"/>
      <scheme val="minor"/>
    </font>
    <font>
      <b/>
      <sz val="16"/>
      <color theme="1"/>
      <name val="Calibri"/>
      <family val="2"/>
      <charset val="238"/>
      <scheme val="minor"/>
    </font>
    <font>
      <sz val="10"/>
      <color theme="1"/>
      <name val="Calibri"/>
      <family val="2"/>
      <charset val="238"/>
      <scheme val="minor"/>
    </font>
    <font>
      <sz val="8"/>
      <color rgb="FF000000"/>
      <name val="Segoe UI"/>
      <family val="2"/>
      <charset val="238"/>
    </font>
    <font>
      <sz val="7"/>
      <color rgb="FF000000"/>
      <name val="Arial"/>
      <family val="2"/>
      <charset val="238"/>
    </font>
    <font>
      <i/>
      <sz val="8"/>
      <color rgb="FFFF0000"/>
      <name val="Arial"/>
      <family val="2"/>
      <charset val="238"/>
    </font>
  </fonts>
  <fills count="1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
      <patternFill patternType="solid">
        <fgColor indexed="17"/>
        <bgColor indexed="64"/>
      </patternFill>
    </fill>
    <fill>
      <patternFill patternType="solid">
        <fgColor theme="0"/>
        <bgColor indexed="64"/>
      </patternFill>
    </fill>
    <fill>
      <patternFill patternType="solid">
        <fgColor rgb="FFFFFF00"/>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6" fillId="0" borderId="0" applyNumberFormat="0" applyFill="0" applyBorder="0" applyAlignment="0" applyProtection="0"/>
    <xf numFmtId="0" fontId="5" fillId="0" borderId="0"/>
    <xf numFmtId="164" fontId="5" fillId="0" borderId="0" applyFont="0" applyFill="0" applyBorder="0" applyAlignment="0" applyProtection="0"/>
    <xf numFmtId="0" fontId="85" fillId="0" borderId="0"/>
  </cellStyleXfs>
  <cellXfs count="463">
    <xf numFmtId="0" fontId="0" fillId="0" borderId="0" xfId="0"/>
    <xf numFmtId="0" fontId="0" fillId="0" borderId="0" xfId="0" applyAlignment="1">
      <alignment horizontal="left"/>
    </xf>
    <xf numFmtId="0" fontId="0" fillId="0" borderId="0" xfId="0" applyAlignment="1">
      <alignment vertical="center"/>
    </xf>
    <xf numFmtId="0" fontId="7"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8" fillId="0" borderId="0" xfId="0" applyFont="1" applyAlignment="1">
      <alignment vertical="center"/>
    </xf>
    <xf numFmtId="0" fontId="9" fillId="3" borderId="1" xfId="0" applyFont="1" applyFill="1" applyBorder="1" applyAlignment="1">
      <alignment horizontal="centerContinuous" vertical="center"/>
    </xf>
    <xf numFmtId="0" fontId="9" fillId="3" borderId="2" xfId="0" applyFont="1" applyFill="1" applyBorder="1" applyAlignment="1">
      <alignment horizontal="centerContinuous" vertical="center"/>
    </xf>
    <xf numFmtId="0" fontId="9" fillId="3" borderId="3" xfId="0" applyFont="1" applyFill="1" applyBorder="1" applyAlignment="1">
      <alignment horizontal="centerContinuous" vertical="center"/>
    </xf>
    <xf numFmtId="0" fontId="8" fillId="2" borderId="0" xfId="0" applyFont="1" applyFill="1" applyAlignment="1">
      <alignment vertical="center"/>
    </xf>
    <xf numFmtId="0" fontId="10" fillId="0" borderId="0" xfId="0" applyFont="1" applyAlignment="1">
      <alignment vertical="center"/>
    </xf>
    <xf numFmtId="0" fontId="10" fillId="2" borderId="0" xfId="0" applyFont="1" applyFill="1" applyAlignment="1">
      <alignment horizontal="center" vertical="center"/>
    </xf>
    <xf numFmtId="0" fontId="10" fillId="2" borderId="0" xfId="0" applyFont="1" applyFill="1" applyAlignment="1">
      <alignment vertical="center"/>
    </xf>
    <xf numFmtId="0" fontId="10" fillId="2" borderId="0" xfId="0" applyFont="1" applyFill="1" applyAlignment="1">
      <alignment horizontal="left" vertical="center"/>
    </xf>
    <xf numFmtId="0" fontId="11" fillId="4" borderId="1" xfId="0" applyFont="1" applyFill="1" applyBorder="1" applyAlignment="1">
      <alignment horizontal="centerContinuous" vertical="center"/>
    </xf>
    <xf numFmtId="0" fontId="11" fillId="4" borderId="2" xfId="0" applyFont="1" applyFill="1" applyBorder="1" applyAlignment="1">
      <alignment horizontal="centerContinuous" vertical="center"/>
    </xf>
    <xf numFmtId="0" fontId="11" fillId="4" borderId="3" xfId="0" applyFont="1" applyFill="1" applyBorder="1" applyAlignment="1">
      <alignment horizontal="centerContinuous" vertical="center"/>
    </xf>
    <xf numFmtId="0" fontId="12" fillId="0" borderId="0" xfId="0" applyFont="1" applyAlignment="1">
      <alignment vertical="center"/>
    </xf>
    <xf numFmtId="0" fontId="13" fillId="0" borderId="0" xfId="0" applyFont="1" applyAlignment="1">
      <alignment vertical="center"/>
    </xf>
    <xf numFmtId="49" fontId="13" fillId="2" borderId="4" xfId="0" applyNumberFormat="1" applyFont="1" applyFill="1" applyBorder="1" applyAlignment="1">
      <alignment vertical="center"/>
    </xf>
    <xf numFmtId="49" fontId="13" fillId="2" borderId="0" xfId="0" applyNumberFormat="1" applyFont="1" applyFill="1" applyAlignment="1">
      <alignment vertical="center"/>
    </xf>
    <xf numFmtId="49" fontId="12" fillId="2" borderId="0" xfId="0" applyNumberFormat="1" applyFont="1" applyFill="1" applyAlignment="1">
      <alignment vertical="center"/>
    </xf>
    <xf numFmtId="0" fontId="12" fillId="2" borderId="0" xfId="0" applyFont="1" applyFill="1" applyAlignment="1">
      <alignment vertical="center"/>
    </xf>
    <xf numFmtId="49" fontId="8" fillId="2" borderId="0" xfId="0" applyNumberFormat="1" applyFont="1" applyFill="1" applyAlignment="1">
      <alignment vertical="center"/>
    </xf>
    <xf numFmtId="49" fontId="16" fillId="2" borderId="0" xfId="0" applyNumberFormat="1" applyFont="1" applyFill="1" applyAlignment="1">
      <alignment horizontal="left" vertical="center"/>
    </xf>
    <xf numFmtId="49" fontId="8" fillId="2" borderId="0" xfId="0" applyNumberFormat="1" applyFont="1" applyFill="1" applyAlignment="1">
      <alignment horizontal="right" vertical="center"/>
    </xf>
    <xf numFmtId="49" fontId="17" fillId="2" borderId="0" xfId="0" applyNumberFormat="1" applyFont="1" applyFill="1" applyAlignment="1">
      <alignment horizontal="left" vertical="center"/>
    </xf>
    <xf numFmtId="0" fontId="21" fillId="0" borderId="0" xfId="0" applyFont="1" applyAlignment="1">
      <alignment vertical="center"/>
    </xf>
    <xf numFmtId="14" fontId="21" fillId="4" borderId="5" xfId="0" applyNumberFormat="1" applyFont="1" applyFill="1" applyBorder="1" applyAlignment="1">
      <alignment horizontal="left" vertical="center"/>
    </xf>
    <xf numFmtId="49" fontId="21" fillId="2" borderId="0" xfId="0" applyNumberFormat="1" applyFont="1" applyFill="1" applyAlignment="1">
      <alignment vertical="center"/>
    </xf>
    <xf numFmtId="49" fontId="21" fillId="4" borderId="5" xfId="0" applyNumberFormat="1" applyFont="1" applyFill="1" applyBorder="1" applyAlignment="1">
      <alignment vertical="center"/>
    </xf>
    <xf numFmtId="0" fontId="10" fillId="2" borderId="0" xfId="0" applyFont="1" applyFill="1"/>
    <xf numFmtId="0" fontId="0" fillId="2" borderId="0" xfId="0" applyFill="1"/>
    <xf numFmtId="0" fontId="23" fillId="0" borderId="0" xfId="0" applyFont="1" applyAlignment="1">
      <alignment vertical="center"/>
    </xf>
    <xf numFmtId="0" fontId="18" fillId="2" borderId="0" xfId="0" applyFont="1" applyFill="1" applyAlignment="1">
      <alignment vertical="center"/>
    </xf>
    <xf numFmtId="0" fontId="23" fillId="2" borderId="0" xfId="0" applyFont="1" applyFill="1" applyAlignment="1">
      <alignment horizontal="left" vertical="center"/>
    </xf>
    <xf numFmtId="0" fontId="0" fillId="2" borderId="0" xfId="0" applyFill="1" applyAlignment="1">
      <alignment horizontal="left"/>
    </xf>
    <xf numFmtId="0" fontId="12" fillId="2" borderId="0" xfId="0" applyFont="1" applyFill="1"/>
    <xf numFmtId="0" fontId="24" fillId="2" borderId="0" xfId="1" applyFont="1" applyFill="1"/>
    <xf numFmtId="0" fontId="0" fillId="0" borderId="0" xfId="0" applyAlignment="1">
      <alignment horizontal="center"/>
    </xf>
    <xf numFmtId="49" fontId="25" fillId="2" borderId="0" xfId="0" applyNumberFormat="1" applyFont="1" applyFill="1" applyAlignment="1">
      <alignment vertical="top"/>
    </xf>
    <xf numFmtId="49" fontId="15" fillId="2" borderId="0" xfId="0" applyNumberFormat="1" applyFont="1" applyFill="1" applyAlignment="1">
      <alignment vertical="top"/>
    </xf>
    <xf numFmtId="49" fontId="18" fillId="2" borderId="0" xfId="0" applyNumberFormat="1" applyFont="1" applyFill="1" applyAlignment="1">
      <alignment horizontal="left"/>
    </xf>
    <xf numFmtId="0" fontId="26" fillId="2" borderId="0" xfId="0" applyFont="1" applyFill="1" applyAlignment="1">
      <alignment horizontal="left"/>
    </xf>
    <xf numFmtId="49" fontId="17" fillId="2" borderId="0" xfId="0" applyNumberFormat="1" applyFont="1" applyFill="1" applyAlignment="1">
      <alignment horizontal="left"/>
    </xf>
    <xf numFmtId="49" fontId="18" fillId="2" borderId="6" xfId="0" applyNumberFormat="1" applyFont="1" applyFill="1" applyBorder="1" applyAlignment="1">
      <alignment vertical="center"/>
    </xf>
    <xf numFmtId="49" fontId="25" fillId="2" borderId="6" xfId="0" applyNumberFormat="1" applyFont="1" applyFill="1" applyBorder="1" applyAlignment="1">
      <alignment horizontal="right" vertical="center"/>
    </xf>
    <xf numFmtId="49" fontId="27" fillId="2" borderId="0" xfId="0" applyNumberFormat="1" applyFont="1" applyFill="1" applyAlignment="1">
      <alignment horizontal="left" vertical="center"/>
    </xf>
    <xf numFmtId="0" fontId="27" fillId="2" borderId="0" xfId="0" applyFont="1" applyFill="1" applyAlignment="1">
      <alignment vertical="center"/>
    </xf>
    <xf numFmtId="49" fontId="27" fillId="2" borderId="0" xfId="0" applyNumberFormat="1" applyFont="1" applyFill="1" applyAlignment="1">
      <alignment vertical="center"/>
    </xf>
    <xf numFmtId="49" fontId="28" fillId="2" borderId="0" xfId="0" applyNumberFormat="1" applyFont="1" applyFill="1" applyAlignment="1">
      <alignment horizontal="right" vertical="center"/>
    </xf>
    <xf numFmtId="0" fontId="12" fillId="2" borderId="0" xfId="0" applyFont="1" applyFill="1" applyAlignment="1">
      <alignment horizontal="center" vertical="center"/>
    </xf>
    <xf numFmtId="14" fontId="22" fillId="2" borderId="7" xfId="0" applyNumberFormat="1" applyFont="1" applyFill="1" applyBorder="1" applyAlignment="1">
      <alignment horizontal="left" vertical="center"/>
    </xf>
    <xf numFmtId="49" fontId="22" fillId="2" borderId="7" xfId="0" applyNumberFormat="1" applyFont="1" applyFill="1" applyBorder="1" applyAlignment="1">
      <alignment vertical="center"/>
    </xf>
    <xf numFmtId="0" fontId="23" fillId="2" borderId="0" xfId="0" applyFont="1" applyFill="1" applyAlignment="1">
      <alignment horizontal="center" vertical="center"/>
    </xf>
    <xf numFmtId="0" fontId="18" fillId="2" borderId="0" xfId="0" applyFont="1" applyFill="1" applyAlignment="1">
      <alignment horizontal="center" vertical="center"/>
    </xf>
    <xf numFmtId="49" fontId="22" fillId="2" borderId="0" xfId="0" applyNumberFormat="1" applyFont="1" applyFill="1" applyAlignment="1">
      <alignment vertical="center"/>
    </xf>
    <xf numFmtId="0" fontId="21" fillId="2" borderId="0" xfId="3" applyNumberFormat="1" applyFont="1" applyFill="1" applyAlignment="1" applyProtection="1">
      <alignment vertical="center"/>
      <protection locked="0"/>
    </xf>
    <xf numFmtId="0" fontId="22" fillId="2" borderId="0" xfId="0" applyFont="1" applyFill="1" applyAlignment="1">
      <alignment vertical="center"/>
    </xf>
    <xf numFmtId="49" fontId="22" fillId="2" borderId="0" xfId="0" applyNumberFormat="1" applyFont="1" applyFill="1" applyAlignment="1">
      <alignment horizontal="right" vertical="center"/>
    </xf>
    <xf numFmtId="0" fontId="12" fillId="2" borderId="4" xfId="0" applyFont="1" applyFill="1" applyBorder="1" applyAlignment="1">
      <alignment horizontal="left" vertical="center"/>
    </xf>
    <xf numFmtId="0" fontId="12" fillId="2" borderId="0" xfId="0" applyFont="1" applyFill="1" applyAlignment="1">
      <alignment horizontal="left" vertical="center"/>
    </xf>
    <xf numFmtId="0" fontId="23" fillId="2" borderId="4" xfId="0" applyFont="1" applyFill="1" applyBorder="1" applyAlignment="1">
      <alignment horizontal="left" vertical="center"/>
    </xf>
    <xf numFmtId="0" fontId="30" fillId="2" borderId="4" xfId="0" applyFont="1" applyFill="1" applyBorder="1" applyAlignment="1">
      <alignment horizontal="left" vertical="center"/>
    </xf>
    <xf numFmtId="0" fontId="31" fillId="0" borderId="0" xfId="0" applyFont="1" applyAlignment="1">
      <alignment vertical="center"/>
    </xf>
    <xf numFmtId="0" fontId="31" fillId="2" borderId="0" xfId="0" applyFont="1" applyFill="1" applyAlignment="1">
      <alignment horizontal="left" vertical="center"/>
    </xf>
    <xf numFmtId="0" fontId="32" fillId="2" borderId="0" xfId="0" applyFont="1" applyFill="1" applyAlignment="1">
      <alignment horizontal="left" vertical="center"/>
    </xf>
    <xf numFmtId="0" fontId="31" fillId="2" borderId="0" xfId="0" applyFont="1" applyFill="1" applyAlignment="1">
      <alignment horizontal="center" vertical="center"/>
    </xf>
    <xf numFmtId="0" fontId="18" fillId="2" borderId="4" xfId="0" applyFont="1" applyFill="1" applyBorder="1" applyAlignment="1">
      <alignment horizontal="left" vertical="center"/>
    </xf>
    <xf numFmtId="0" fontId="10" fillId="2" borderId="6"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5" borderId="10" xfId="0" applyFont="1" applyFill="1" applyBorder="1" applyAlignment="1">
      <alignment vertical="center"/>
    </xf>
    <xf numFmtId="0" fontId="18" fillId="4" borderId="11" xfId="0" applyFont="1" applyFill="1" applyBorder="1" applyAlignment="1">
      <alignment horizontal="left" vertical="center"/>
    </xf>
    <xf numFmtId="0" fontId="18" fillId="4" borderId="12" xfId="0" applyFont="1" applyFill="1" applyBorder="1" applyAlignment="1">
      <alignment vertical="center"/>
    </xf>
    <xf numFmtId="0" fontId="12" fillId="5" borderId="13" xfId="0" applyFont="1" applyFill="1" applyBorder="1" applyAlignment="1">
      <alignment vertical="center"/>
    </xf>
    <xf numFmtId="0" fontId="18" fillId="4" borderId="14" xfId="0" applyFont="1" applyFill="1" applyBorder="1" applyAlignment="1">
      <alignment horizontal="left" vertical="center"/>
    </xf>
    <xf numFmtId="0" fontId="18"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27" fillId="2" borderId="0" xfId="0" applyNumberFormat="1" applyFont="1" applyFill="1" applyAlignment="1">
      <alignment horizontal="right" vertical="center"/>
    </xf>
    <xf numFmtId="49" fontId="22" fillId="0" borderId="6" xfId="0" applyNumberFormat="1" applyFont="1" applyBorder="1" applyAlignment="1">
      <alignment horizontal="right" vertical="center"/>
    </xf>
    <xf numFmtId="49" fontId="12" fillId="6" borderId="0" xfId="0" applyNumberFormat="1" applyFont="1" applyFill="1" applyAlignment="1">
      <alignment vertical="center"/>
    </xf>
    <xf numFmtId="49" fontId="12" fillId="6" borderId="17" xfId="0" applyNumberFormat="1" applyFont="1" applyFill="1" applyBorder="1" applyAlignment="1">
      <alignment vertical="center"/>
    </xf>
    <xf numFmtId="0" fontId="12" fillId="6" borderId="0" xfId="0" applyFont="1" applyFill="1" applyAlignment="1">
      <alignment vertical="center"/>
    </xf>
    <xf numFmtId="49" fontId="15" fillId="0" borderId="0" xfId="0" applyNumberFormat="1" applyFont="1" applyAlignment="1">
      <alignment vertical="top"/>
    </xf>
    <xf numFmtId="49" fontId="18" fillId="0" borderId="0" xfId="0" applyNumberFormat="1" applyFont="1" applyAlignment="1">
      <alignment horizontal="left"/>
    </xf>
    <xf numFmtId="49" fontId="17" fillId="0" borderId="0" xfId="0" applyNumberFormat="1" applyFont="1" applyAlignment="1">
      <alignment horizontal="left"/>
    </xf>
    <xf numFmtId="49" fontId="22" fillId="0" borderId="6" xfId="0" applyNumberFormat="1" applyFont="1" applyBorder="1" applyAlignment="1">
      <alignment vertical="center"/>
    </xf>
    <xf numFmtId="49" fontId="22" fillId="0" borderId="6" xfId="0" applyNumberFormat="1" applyFont="1" applyBorder="1" applyAlignment="1">
      <alignment horizontal="left" vertical="center"/>
    </xf>
    <xf numFmtId="49" fontId="0" fillId="0" borderId="6" xfId="0" applyNumberFormat="1" applyBorder="1" applyAlignment="1">
      <alignment vertical="center"/>
    </xf>
    <xf numFmtId="165" fontId="0" fillId="0" borderId="0" xfId="0" applyNumberFormat="1" applyAlignment="1">
      <alignment horizontal="center"/>
    </xf>
    <xf numFmtId="49" fontId="23" fillId="0" borderId="0" xfId="0" applyNumberFormat="1" applyFont="1" applyAlignment="1">
      <alignment horizontal="left"/>
    </xf>
    <xf numFmtId="0" fontId="23" fillId="0" borderId="18" xfId="0" applyFont="1" applyBorder="1" applyAlignment="1">
      <alignment vertical="center"/>
    </xf>
    <xf numFmtId="0" fontId="23" fillId="0" borderId="18" xfId="0" applyFont="1" applyBorder="1" applyAlignment="1">
      <alignment horizontal="center" vertical="center"/>
    </xf>
    <xf numFmtId="0" fontId="23" fillId="0" borderId="12" xfId="0" applyFont="1" applyBorder="1" applyAlignment="1">
      <alignment horizontal="center" vertical="center"/>
    </xf>
    <xf numFmtId="0" fontId="23" fillId="0" borderId="0" xfId="0" applyFont="1"/>
    <xf numFmtId="49" fontId="23" fillId="0" borderId="0" xfId="0" applyNumberFormat="1" applyFont="1"/>
    <xf numFmtId="49" fontId="19" fillId="0" borderId="0" xfId="0" applyNumberFormat="1" applyFont="1" applyAlignment="1">
      <alignment horizontal="left"/>
    </xf>
    <xf numFmtId="49" fontId="20" fillId="2" borderId="19" xfId="0" applyNumberFormat="1" applyFont="1" applyFill="1" applyBorder="1" applyAlignment="1">
      <alignment horizontal="left" vertical="center"/>
    </xf>
    <xf numFmtId="49" fontId="20" fillId="2" borderId="20" xfId="0" applyNumberFormat="1" applyFont="1" applyFill="1" applyBorder="1" applyAlignment="1">
      <alignment horizontal="left" vertical="center"/>
    </xf>
    <xf numFmtId="49" fontId="12" fillId="2" borderId="21" xfId="0" applyNumberFormat="1" applyFont="1" applyFill="1" applyBorder="1" applyAlignment="1">
      <alignment horizontal="center" wrapText="1"/>
    </xf>
    <xf numFmtId="49" fontId="12" fillId="2" borderId="15" xfId="0" applyNumberFormat="1" applyFont="1" applyFill="1" applyBorder="1" applyAlignment="1">
      <alignment horizontal="center" wrapText="1"/>
    </xf>
    <xf numFmtId="49" fontId="12" fillId="5" borderId="21" xfId="0" applyNumberFormat="1" applyFont="1" applyFill="1" applyBorder="1" applyAlignment="1">
      <alignment horizontal="center" wrapText="1"/>
    </xf>
    <xf numFmtId="49" fontId="40" fillId="0" borderId="0" xfId="0" applyNumberFormat="1" applyFont="1" applyAlignment="1">
      <alignment horizontal="left"/>
    </xf>
    <xf numFmtId="49" fontId="20" fillId="2" borderId="20" xfId="0" applyNumberFormat="1" applyFont="1" applyFill="1" applyBorder="1" applyAlignment="1">
      <alignment horizontal="right" vertical="center"/>
    </xf>
    <xf numFmtId="49" fontId="13" fillId="2" borderId="20" xfId="0" applyNumberFormat="1" applyFont="1" applyFill="1" applyBorder="1" applyAlignment="1">
      <alignment horizontal="left" vertical="center"/>
    </xf>
    <xf numFmtId="0" fontId="27" fillId="2" borderId="0" xfId="0" applyFont="1" applyFill="1" applyAlignment="1">
      <alignment horizontal="left" vertical="center"/>
    </xf>
    <xf numFmtId="49" fontId="20" fillId="6" borderId="4" xfId="0" applyNumberFormat="1" applyFont="1" applyFill="1" applyBorder="1" applyAlignment="1">
      <alignment horizontal="left" vertical="center"/>
    </xf>
    <xf numFmtId="49" fontId="20" fillId="0" borderId="0" xfId="0" applyNumberFormat="1" applyFont="1" applyAlignment="1">
      <alignment horizontal="right" vertical="center"/>
    </xf>
    <xf numFmtId="0" fontId="0" fillId="6" borderId="9" xfId="0" applyFill="1" applyBorder="1" applyAlignment="1">
      <alignment horizontal="center" vertical="center"/>
    </xf>
    <xf numFmtId="49" fontId="22" fillId="0" borderId="22" xfId="0" applyNumberFormat="1" applyFont="1" applyBorder="1" applyAlignment="1">
      <alignment horizontal="left" vertical="center"/>
    </xf>
    <xf numFmtId="0" fontId="23" fillId="5" borderId="12" xfId="0" applyFont="1" applyFill="1" applyBorder="1" applyAlignment="1">
      <alignment horizontal="center" vertical="center"/>
    </xf>
    <xf numFmtId="0" fontId="45" fillId="0" borderId="0" xfId="0" applyFont="1"/>
    <xf numFmtId="0" fontId="19" fillId="0" borderId="0" xfId="0" applyFont="1"/>
    <xf numFmtId="0" fontId="8" fillId="0" borderId="0" xfId="0" applyFont="1" applyAlignment="1">
      <alignment vertical="top"/>
    </xf>
    <xf numFmtId="49" fontId="8" fillId="0" borderId="0" xfId="0" applyNumberFormat="1" applyFont="1" applyAlignment="1">
      <alignment vertical="top"/>
    </xf>
    <xf numFmtId="49" fontId="35" fillId="0" borderId="0" xfId="0" applyNumberFormat="1" applyFont="1" applyAlignment="1">
      <alignment vertical="top"/>
    </xf>
    <xf numFmtId="49" fontId="36" fillId="0" borderId="0" xfId="0" applyNumberFormat="1" applyFont="1"/>
    <xf numFmtId="49" fontId="19" fillId="0" borderId="0" xfId="0" applyNumberFormat="1" applyFont="1"/>
    <xf numFmtId="49" fontId="38" fillId="2" borderId="0" xfId="0" applyNumberFormat="1" applyFont="1" applyFill="1" applyAlignment="1">
      <alignment vertical="center"/>
    </xf>
    <xf numFmtId="49" fontId="21" fillId="0" borderId="6" xfId="0" applyNumberFormat="1" applyFont="1" applyBorder="1" applyAlignment="1">
      <alignment vertical="center"/>
    </xf>
    <xf numFmtId="49" fontId="46" fillId="0" borderId="6" xfId="0" applyNumberFormat="1" applyFont="1" applyBorder="1" applyAlignment="1">
      <alignment vertical="center"/>
    </xf>
    <xf numFmtId="49" fontId="21" fillId="0" borderId="6" xfId="3" applyNumberFormat="1" applyFont="1" applyBorder="1" applyAlignment="1" applyProtection="1">
      <alignment vertical="center"/>
      <protection locked="0"/>
    </xf>
    <xf numFmtId="0" fontId="22" fillId="0" borderId="6" xfId="0" applyFont="1" applyBorder="1" applyAlignment="1">
      <alignment horizontal="left" vertical="center"/>
    </xf>
    <xf numFmtId="49" fontId="12" fillId="2" borderId="0" xfId="0" applyNumberFormat="1" applyFont="1" applyFill="1" applyAlignment="1">
      <alignment horizontal="right" vertical="center"/>
    </xf>
    <xf numFmtId="49" fontId="12" fillId="2" borderId="0" xfId="0" applyNumberFormat="1" applyFont="1" applyFill="1" applyAlignment="1">
      <alignment horizontal="center" vertical="center"/>
    </xf>
    <xf numFmtId="49" fontId="12" fillId="2" borderId="0" xfId="0" applyNumberFormat="1" applyFont="1" applyFill="1" applyAlignment="1">
      <alignment horizontal="left" vertical="center"/>
    </xf>
    <xf numFmtId="49" fontId="45" fillId="2" borderId="0" xfId="0" applyNumberFormat="1" applyFont="1" applyFill="1" applyAlignment="1">
      <alignment horizontal="center" vertical="center"/>
    </xf>
    <xf numFmtId="49" fontId="45" fillId="2" borderId="0" xfId="0" applyNumberFormat="1" applyFont="1" applyFill="1" applyAlignment="1">
      <alignment vertical="center"/>
    </xf>
    <xf numFmtId="49" fontId="13" fillId="2" borderId="0" xfId="0" applyNumberFormat="1" applyFont="1" applyFill="1" applyAlignment="1">
      <alignment horizontal="right" vertical="center"/>
    </xf>
    <xf numFmtId="49" fontId="47" fillId="2" borderId="0" xfId="0" applyNumberFormat="1" applyFont="1" applyFill="1" applyAlignment="1">
      <alignment horizontal="center" vertical="center"/>
    </xf>
    <xf numFmtId="0" fontId="49" fillId="7" borderId="7" xfId="0" applyFont="1" applyFill="1" applyBorder="1" applyAlignment="1">
      <alignment horizontal="center" vertical="center"/>
    </xf>
    <xf numFmtId="0" fontId="47" fillId="0" borderId="7" xfId="0" applyFont="1" applyBorder="1" applyAlignment="1">
      <alignment vertical="center"/>
    </xf>
    <xf numFmtId="0" fontId="50" fillId="0" borderId="0" xfId="0" applyFont="1" applyAlignment="1">
      <alignment vertical="center"/>
    </xf>
    <xf numFmtId="0" fontId="50" fillId="0" borderId="7" xfId="0" applyFont="1" applyBorder="1" applyAlignment="1">
      <alignment horizontal="center" vertical="center"/>
    </xf>
    <xf numFmtId="0" fontId="51" fillId="0" borderId="0" xfId="0" applyFont="1" applyAlignment="1">
      <alignment vertical="center"/>
    </xf>
    <xf numFmtId="0" fontId="51" fillId="6" borderId="0" xfId="0" applyFont="1" applyFill="1" applyAlignment="1">
      <alignment vertical="center"/>
    </xf>
    <xf numFmtId="0" fontId="52" fillId="6" borderId="0" xfId="0" applyFont="1" applyFill="1" applyAlignment="1">
      <alignment vertical="center"/>
    </xf>
    <xf numFmtId="49" fontId="51" fillId="6" borderId="0" xfId="0" applyNumberFormat="1" applyFont="1" applyFill="1" applyAlignment="1">
      <alignment vertical="center"/>
    </xf>
    <xf numFmtId="49" fontId="52" fillId="6" borderId="0" xfId="0" applyNumberFormat="1" applyFont="1" applyFill="1" applyAlignment="1">
      <alignment vertical="center"/>
    </xf>
    <xf numFmtId="0" fontId="23" fillId="6" borderId="0" xfId="0" applyFont="1" applyFill="1" applyAlignment="1">
      <alignment vertical="center"/>
    </xf>
    <xf numFmtId="0" fontId="23" fillId="0" borderId="10" xfId="0" applyFont="1" applyBorder="1" applyAlignment="1">
      <alignment vertical="center"/>
    </xf>
    <xf numFmtId="49" fontId="51" fillId="2" borderId="0" xfId="0" applyNumberFormat="1" applyFont="1" applyFill="1" applyAlignment="1">
      <alignment horizontal="center" vertical="center"/>
    </xf>
    <xf numFmtId="0" fontId="51" fillId="0" borderId="0" xfId="0" applyFont="1" applyAlignment="1">
      <alignment horizontal="center" vertical="center"/>
    </xf>
    <xf numFmtId="0" fontId="53" fillId="0" borderId="0" xfId="0" applyFont="1" applyAlignment="1">
      <alignment vertical="center"/>
    </xf>
    <xf numFmtId="0" fontId="54" fillId="0" borderId="0" xfId="0" applyFont="1" applyAlignment="1">
      <alignment vertical="center"/>
    </xf>
    <xf numFmtId="0" fontId="45" fillId="0" borderId="0" xfId="0" applyFont="1" applyAlignment="1">
      <alignment horizontal="right" vertical="center"/>
    </xf>
    <xf numFmtId="0" fontId="55" fillId="8" borderId="23" xfId="0" applyFont="1" applyFill="1" applyBorder="1" applyAlignment="1">
      <alignment horizontal="right" vertical="center"/>
    </xf>
    <xf numFmtId="0" fontId="50" fillId="0" borderId="7" xfId="0" applyFont="1" applyBorder="1" applyAlignment="1">
      <alignment vertical="center"/>
    </xf>
    <xf numFmtId="0" fontId="23" fillId="0" borderId="13" xfId="0" applyFont="1" applyBorder="1" applyAlignment="1">
      <alignment vertical="center"/>
    </xf>
    <xf numFmtId="0" fontId="51" fillId="0" borderId="7" xfId="0" applyFont="1" applyBorder="1" applyAlignment="1">
      <alignment vertical="center"/>
    </xf>
    <xf numFmtId="0" fontId="50" fillId="0" borderId="18" xfId="0" applyFont="1" applyBorder="1" applyAlignment="1">
      <alignment horizontal="center" vertical="center"/>
    </xf>
    <xf numFmtId="0" fontId="50" fillId="0" borderId="17" xfId="0" applyFont="1" applyBorder="1" applyAlignment="1">
      <alignment horizontal="left" vertical="center"/>
    </xf>
    <xf numFmtId="0" fontId="49" fillId="0" borderId="0" xfId="0" applyFont="1" applyAlignment="1">
      <alignment horizontal="center" vertical="center"/>
    </xf>
    <xf numFmtId="0" fontId="50" fillId="0" borderId="0" xfId="0" applyFont="1" applyAlignment="1">
      <alignment horizontal="center" vertical="center"/>
    </xf>
    <xf numFmtId="0" fontId="55" fillId="8" borderId="17" xfId="0" applyFont="1" applyFill="1" applyBorder="1" applyAlignment="1">
      <alignment horizontal="right" vertical="center"/>
    </xf>
    <xf numFmtId="49" fontId="50" fillId="0" borderId="7" xfId="0" applyNumberFormat="1" applyFont="1" applyBorder="1" applyAlignment="1">
      <alignment vertical="center"/>
    </xf>
    <xf numFmtId="49" fontId="50" fillId="0" borderId="0" xfId="0" applyNumberFormat="1" applyFont="1" applyAlignment="1">
      <alignment vertical="center"/>
    </xf>
    <xf numFmtId="0" fontId="50" fillId="0" borderId="17" xfId="0" applyFont="1" applyBorder="1" applyAlignment="1">
      <alignment vertical="center"/>
    </xf>
    <xf numFmtId="49" fontId="50" fillId="0" borderId="17" xfId="0" applyNumberFormat="1" applyFont="1" applyBorder="1" applyAlignment="1">
      <alignment vertical="center"/>
    </xf>
    <xf numFmtId="0" fontId="50" fillId="0" borderId="18" xfId="0" applyFont="1" applyBorder="1" applyAlignment="1">
      <alignment vertical="center"/>
    </xf>
    <xf numFmtId="0" fontId="56" fillId="0" borderId="18" xfId="0" applyFont="1" applyBorder="1" applyAlignment="1">
      <alignment horizontal="center" vertical="center"/>
    </xf>
    <xf numFmtId="0" fontId="57" fillId="0" borderId="0" xfId="0" applyFont="1" applyAlignment="1">
      <alignment vertical="center"/>
    </xf>
    <xf numFmtId="0" fontId="56" fillId="0" borderId="7" xfId="0" applyFont="1" applyBorder="1" applyAlignment="1">
      <alignment horizontal="center" vertical="center"/>
    </xf>
    <xf numFmtId="0" fontId="23" fillId="0" borderId="16" xfId="0" applyFont="1" applyBorder="1" applyAlignment="1">
      <alignment vertical="center"/>
    </xf>
    <xf numFmtId="49" fontId="50" fillId="0" borderId="18" xfId="0" applyNumberFormat="1" applyFont="1" applyBorder="1" applyAlignment="1">
      <alignment vertical="center"/>
    </xf>
    <xf numFmtId="0" fontId="58" fillId="0" borderId="0" xfId="0" applyFont="1" applyAlignment="1">
      <alignment vertical="center"/>
    </xf>
    <xf numFmtId="49" fontId="59" fillId="2" borderId="0" xfId="0" applyNumberFormat="1" applyFont="1" applyFill="1" applyAlignment="1">
      <alignment horizontal="center" vertical="center"/>
    </xf>
    <xf numFmtId="49" fontId="51" fillId="0" borderId="0" xfId="0" applyNumberFormat="1" applyFont="1" applyAlignment="1">
      <alignment horizontal="center" vertical="center"/>
    </xf>
    <xf numFmtId="49" fontId="47" fillId="0" borderId="0" xfId="0" applyNumberFormat="1" applyFont="1" applyAlignment="1">
      <alignment horizontal="center" vertical="center"/>
    </xf>
    <xf numFmtId="49" fontId="51" fillId="0" borderId="0" xfId="0" applyNumberFormat="1" applyFont="1" applyAlignment="1">
      <alignment vertical="center"/>
    </xf>
    <xf numFmtId="0" fontId="12" fillId="0" borderId="0" xfId="0" applyFont="1" applyAlignment="1">
      <alignment horizontal="right" vertical="center"/>
    </xf>
    <xf numFmtId="0" fontId="51" fillId="0" borderId="0" xfId="0" applyFont="1" applyAlignment="1">
      <alignment horizontal="left" vertical="center"/>
    </xf>
    <xf numFmtId="49" fontId="23" fillId="6" borderId="0" xfId="0" applyNumberFormat="1" applyFont="1" applyFill="1" applyAlignment="1">
      <alignment vertical="center"/>
    </xf>
    <xf numFmtId="49" fontId="37" fillId="6" borderId="0" xfId="0" applyNumberFormat="1" applyFont="1" applyFill="1" applyAlignment="1">
      <alignment horizontal="center" vertical="center"/>
    </xf>
    <xf numFmtId="49" fontId="60" fillId="0" borderId="0" xfId="0" applyNumberFormat="1" applyFont="1" applyAlignment="1">
      <alignment vertical="center"/>
    </xf>
    <xf numFmtId="49" fontId="61" fillId="0" borderId="0" xfId="0" applyNumberFormat="1" applyFont="1" applyAlignment="1">
      <alignment horizontal="center" vertical="center"/>
    </xf>
    <xf numFmtId="49" fontId="60" fillId="6" borderId="0" xfId="0" applyNumberFormat="1" applyFont="1" applyFill="1" applyAlignment="1">
      <alignment vertical="center"/>
    </xf>
    <xf numFmtId="49" fontId="61" fillId="6" borderId="0" xfId="0" applyNumberFormat="1" applyFont="1" applyFill="1" applyAlignment="1">
      <alignment vertical="center"/>
    </xf>
    <xf numFmtId="0" fontId="0" fillId="6" borderId="0" xfId="0" applyFill="1" applyAlignment="1">
      <alignment vertical="center"/>
    </xf>
    <xf numFmtId="0" fontId="33" fillId="2" borderId="24" xfId="0" applyFont="1" applyFill="1" applyBorder="1" applyAlignment="1">
      <alignment vertical="center"/>
    </xf>
    <xf numFmtId="0" fontId="33" fillId="2" borderId="25" xfId="0" applyFont="1" applyFill="1" applyBorder="1" applyAlignment="1">
      <alignment vertical="center"/>
    </xf>
    <xf numFmtId="49" fontId="62" fillId="2" borderId="25" xfId="0" applyNumberFormat="1" applyFont="1" applyFill="1" applyBorder="1" applyAlignment="1">
      <alignment horizontal="center" vertical="center"/>
    </xf>
    <xf numFmtId="49" fontId="62" fillId="2" borderId="25" xfId="0" applyNumberFormat="1" applyFont="1" applyFill="1" applyBorder="1" applyAlignment="1">
      <alignment vertical="center"/>
    </xf>
    <xf numFmtId="49" fontId="62" fillId="2" borderId="25" xfId="0" applyNumberFormat="1" applyFont="1" applyFill="1" applyBorder="1" applyAlignment="1">
      <alignment horizontal="centerContinuous" vertical="center"/>
    </xf>
    <xf numFmtId="49" fontId="62" fillId="2" borderId="26" xfId="0" applyNumberFormat="1" applyFont="1" applyFill="1" applyBorder="1" applyAlignment="1">
      <alignment horizontal="centerContinuous" vertical="center"/>
    </xf>
    <xf numFmtId="49" fontId="63" fillId="2" borderId="25" xfId="0" applyNumberFormat="1" applyFont="1" applyFill="1" applyBorder="1" applyAlignment="1">
      <alignment vertical="center"/>
    </xf>
    <xf numFmtId="49" fontId="63" fillId="2" borderId="26" xfId="0" applyNumberFormat="1" applyFont="1" applyFill="1" applyBorder="1" applyAlignment="1">
      <alignment vertical="center"/>
    </xf>
    <xf numFmtId="49" fontId="33" fillId="2" borderId="25" xfId="0" applyNumberFormat="1" applyFont="1" applyFill="1" applyBorder="1" applyAlignment="1">
      <alignment horizontal="left" vertical="center"/>
    </xf>
    <xf numFmtId="49" fontId="33" fillId="0" borderId="25" xfId="0" applyNumberFormat="1" applyFont="1" applyBorder="1" applyAlignment="1">
      <alignment horizontal="left" vertical="center"/>
    </xf>
    <xf numFmtId="49" fontId="63" fillId="6" borderId="26" xfId="0" applyNumberFormat="1" applyFont="1" applyFill="1" applyBorder="1" applyAlignment="1">
      <alignment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12" fillId="6" borderId="0" xfId="0" applyNumberFormat="1" applyFont="1" applyFill="1" applyAlignment="1">
      <alignment horizontal="center" vertical="center"/>
    </xf>
    <xf numFmtId="49" fontId="39" fillId="0" borderId="0" xfId="0" applyNumberFormat="1" applyFont="1" applyAlignment="1">
      <alignment horizontal="center" vertical="center"/>
    </xf>
    <xf numFmtId="49" fontId="45" fillId="0" borderId="0" xfId="0" applyNumberFormat="1" applyFont="1" applyAlignment="1">
      <alignment vertical="center"/>
    </xf>
    <xf numFmtId="49" fontId="45" fillId="0" borderId="17" xfId="0" applyNumberFormat="1" applyFont="1" applyBorder="1" applyAlignment="1">
      <alignment vertical="center"/>
    </xf>
    <xf numFmtId="49" fontId="33" fillId="2" borderId="27" xfId="0" applyNumberFormat="1" applyFont="1" applyFill="1" applyBorder="1" applyAlignment="1">
      <alignment vertical="center"/>
    </xf>
    <xf numFmtId="49" fontId="33" fillId="2" borderId="28" xfId="0" applyNumberFormat="1" applyFont="1" applyFill="1" applyBorder="1" applyAlignment="1">
      <alignment vertical="center"/>
    </xf>
    <xf numFmtId="49" fontId="45" fillId="2" borderId="17" xfId="0" applyNumberFormat="1" applyFont="1" applyFill="1" applyBorder="1" applyAlignment="1">
      <alignment vertical="center"/>
    </xf>
    <xf numFmtId="0" fontId="12" fillId="0" borderId="7" xfId="0" applyFont="1" applyBorder="1" applyAlignment="1">
      <alignment vertical="center"/>
    </xf>
    <xf numFmtId="49" fontId="45" fillId="0" borderId="7" xfId="0" applyNumberFormat="1" applyFont="1" applyBorder="1" applyAlignment="1">
      <alignment vertical="center"/>
    </xf>
    <xf numFmtId="49" fontId="12" fillId="0" borderId="7" xfId="0" applyNumberFormat="1" applyFont="1" applyBorder="1" applyAlignment="1">
      <alignment vertical="center"/>
    </xf>
    <xf numFmtId="49" fontId="45" fillId="0" borderId="18" xfId="0" applyNumberFormat="1" applyFont="1" applyBorder="1" applyAlignment="1">
      <alignment vertical="center"/>
    </xf>
    <xf numFmtId="49" fontId="12" fillId="0" borderId="29" xfId="0" applyNumberFormat="1" applyFont="1" applyBorder="1" applyAlignment="1">
      <alignment vertical="center"/>
    </xf>
    <xf numFmtId="49" fontId="12" fillId="0" borderId="18" xfId="0" applyNumberFormat="1" applyFont="1" applyBorder="1" applyAlignment="1">
      <alignment horizontal="right" vertical="center"/>
    </xf>
    <xf numFmtId="0" fontId="12" fillId="2" borderId="30" xfId="0" applyFont="1" applyFill="1" applyBorder="1" applyAlignment="1">
      <alignment vertical="center"/>
    </xf>
    <xf numFmtId="49" fontId="12" fillId="2" borderId="17" xfId="0" applyNumberFormat="1" applyFont="1" applyFill="1" applyBorder="1" applyAlignment="1">
      <alignment horizontal="right" vertical="center"/>
    </xf>
    <xf numFmtId="49" fontId="12" fillId="0" borderId="7" xfId="0" applyNumberFormat="1" applyFont="1" applyBorder="1" applyAlignment="1">
      <alignment horizontal="center" vertical="center"/>
    </xf>
    <xf numFmtId="0" fontId="12" fillId="6" borderId="7" xfId="0" applyFont="1" applyFill="1" applyBorder="1" applyAlignment="1">
      <alignment vertical="center"/>
    </xf>
    <xf numFmtId="49" fontId="12" fillId="6" borderId="7" xfId="0" applyNumberFormat="1" applyFont="1" applyFill="1" applyBorder="1" applyAlignment="1">
      <alignment horizontal="center" vertical="center"/>
    </xf>
    <xf numFmtId="49" fontId="12" fillId="6" borderId="18" xfId="0" applyNumberFormat="1" applyFont="1" applyFill="1" applyBorder="1" applyAlignment="1">
      <alignment vertical="center"/>
    </xf>
    <xf numFmtId="49" fontId="39" fillId="0" borderId="7" xfId="0" applyNumberFormat="1" applyFont="1" applyBorder="1" applyAlignment="1">
      <alignment horizontal="center" vertical="center"/>
    </xf>
    <xf numFmtId="0" fontId="55" fillId="8" borderId="18" xfId="0" applyFont="1" applyFill="1" applyBorder="1" applyAlignment="1">
      <alignment horizontal="right" vertical="center"/>
    </xf>
    <xf numFmtId="0" fontId="52" fillId="6" borderId="17" xfId="0" applyFont="1" applyFill="1" applyBorder="1" applyAlignment="1">
      <alignment vertical="center"/>
    </xf>
    <xf numFmtId="0" fontId="52" fillId="6" borderId="7" xfId="0" applyFont="1" applyFill="1" applyBorder="1" applyAlignment="1">
      <alignment vertical="center"/>
    </xf>
    <xf numFmtId="0" fontId="52" fillId="6" borderId="18" xfId="0" applyFont="1" applyFill="1" applyBorder="1" applyAlignment="1">
      <alignment vertical="center"/>
    </xf>
    <xf numFmtId="0" fontId="64" fillId="0" borderId="0" xfId="0" applyFont="1" applyAlignment="1">
      <alignment vertical="center"/>
    </xf>
    <xf numFmtId="0" fontId="50" fillId="0" borderId="18" xfId="0" applyFont="1" applyBorder="1" applyAlignment="1">
      <alignment horizontal="right" vertical="center"/>
    </xf>
    <xf numFmtId="0" fontId="55" fillId="8" borderId="0" xfId="0" applyFont="1" applyFill="1" applyAlignment="1">
      <alignment horizontal="right" vertical="center"/>
    </xf>
    <xf numFmtId="49" fontId="12" fillId="5" borderId="6" xfId="0" applyNumberFormat="1" applyFont="1" applyFill="1" applyBorder="1" applyAlignment="1">
      <alignment horizontal="center" wrapText="1"/>
    </xf>
    <xf numFmtId="0" fontId="51" fillId="6" borderId="0" xfId="0" applyFont="1" applyFill="1" applyAlignment="1">
      <alignment horizontal="center" vertical="center"/>
    </xf>
    <xf numFmtId="49" fontId="51" fillId="6" borderId="0" xfId="0" applyNumberFormat="1" applyFont="1" applyFill="1" applyAlignment="1">
      <alignment horizontal="center" vertical="center"/>
    </xf>
    <xf numFmtId="49" fontId="12" fillId="6" borderId="7" xfId="0" applyNumberFormat="1" applyFont="1" applyFill="1" applyBorder="1" applyAlignment="1">
      <alignment vertical="center"/>
    </xf>
    <xf numFmtId="49" fontId="12" fillId="2" borderId="7" xfId="0" applyNumberFormat="1" applyFont="1" applyFill="1" applyBorder="1" applyAlignment="1">
      <alignment vertical="center"/>
    </xf>
    <xf numFmtId="0" fontId="33" fillId="2" borderId="30" xfId="0" applyFont="1" applyFill="1" applyBorder="1" applyAlignment="1">
      <alignment vertical="center"/>
    </xf>
    <xf numFmtId="49" fontId="12" fillId="2" borderId="30" xfId="0" applyNumberFormat="1" applyFont="1" applyFill="1" applyBorder="1" applyAlignment="1">
      <alignment vertical="center"/>
    </xf>
    <xf numFmtId="49" fontId="12" fillId="2" borderId="29" xfId="0" applyNumberFormat="1" applyFont="1" applyFill="1" applyBorder="1" applyAlignment="1">
      <alignment vertical="center"/>
    </xf>
    <xf numFmtId="0" fontId="66" fillId="2" borderId="0" xfId="0" applyFont="1" applyFill="1" applyAlignment="1">
      <alignment vertical="center"/>
    </xf>
    <xf numFmtId="0" fontId="25" fillId="2" borderId="0" xfId="0" applyFont="1" applyFill="1" applyAlignment="1">
      <alignment horizontal="center" vertical="center" wrapText="1"/>
    </xf>
    <xf numFmtId="0" fontId="21" fillId="2" borderId="0" xfId="0" applyFont="1" applyFill="1" applyAlignment="1">
      <alignment vertical="center"/>
    </xf>
    <xf numFmtId="0" fontId="12" fillId="2" borderId="0" xfId="0" applyFont="1" applyFill="1" applyAlignment="1">
      <alignment horizontal="center"/>
    </xf>
    <xf numFmtId="0" fontId="30" fillId="2" borderId="31" xfId="0" applyFont="1" applyFill="1" applyBorder="1" applyAlignment="1">
      <alignment horizontal="left" vertical="center"/>
    </xf>
    <xf numFmtId="0" fontId="31" fillId="2" borderId="32" xfId="0" applyFont="1" applyFill="1" applyBorder="1" applyAlignment="1">
      <alignment horizontal="left" vertical="center"/>
    </xf>
    <xf numFmtId="49" fontId="67" fillId="0" borderId="0" xfId="0" applyNumberFormat="1" applyFont="1" applyAlignment="1">
      <alignment vertical="top"/>
    </xf>
    <xf numFmtId="0" fontId="12" fillId="2" borderId="17" xfId="0" applyFont="1" applyFill="1" applyBorder="1" applyAlignment="1">
      <alignment horizontal="right" vertical="center"/>
    </xf>
    <xf numFmtId="0" fontId="12" fillId="2" borderId="18" xfId="0" applyFont="1" applyFill="1" applyBorder="1" applyAlignment="1">
      <alignment horizontal="right" vertical="center"/>
    </xf>
    <xf numFmtId="49" fontId="12" fillId="2" borderId="27" xfId="0" applyNumberFormat="1" applyFont="1" applyFill="1" applyBorder="1" applyAlignment="1">
      <alignment vertical="center"/>
    </xf>
    <xf numFmtId="49" fontId="12" fillId="2" borderId="28" xfId="0" applyNumberFormat="1" applyFont="1" applyFill="1" applyBorder="1" applyAlignment="1">
      <alignment vertical="center"/>
    </xf>
    <xf numFmtId="49" fontId="12" fillId="2" borderId="23" xfId="0" applyNumberFormat="1" applyFont="1" applyFill="1" applyBorder="1" applyAlignment="1">
      <alignment horizontal="right" vertical="center"/>
    </xf>
    <xf numFmtId="0" fontId="33" fillId="2" borderId="0" xfId="0" applyFont="1" applyFill="1" applyAlignment="1">
      <alignment vertical="center"/>
    </xf>
    <xf numFmtId="49" fontId="67" fillId="0" borderId="0" xfId="0" applyNumberFormat="1" applyFont="1" applyAlignment="1">
      <alignment horizontal="center"/>
    </xf>
    <xf numFmtId="0" fontId="23" fillId="0" borderId="33" xfId="0" applyFont="1" applyBorder="1" applyAlignment="1">
      <alignment horizontal="center" vertical="center"/>
    </xf>
    <xf numFmtId="0" fontId="48" fillId="0" borderId="7" xfId="0" applyFont="1" applyBorder="1" applyAlignment="1">
      <alignment horizontal="center" vertical="center"/>
    </xf>
    <xf numFmtId="49" fontId="12" fillId="2" borderId="34" xfId="0" applyNumberFormat="1" applyFont="1" applyFill="1" applyBorder="1" applyAlignment="1">
      <alignment horizontal="center" wrapText="1"/>
    </xf>
    <xf numFmtId="49" fontId="14" fillId="0" borderId="0" xfId="0" applyNumberFormat="1" applyFont="1" applyAlignment="1">
      <alignment vertical="top"/>
    </xf>
    <xf numFmtId="0" fontId="34" fillId="5" borderId="18" xfId="0" applyFont="1" applyFill="1" applyBorder="1" applyAlignment="1">
      <alignment horizontal="center" vertical="center"/>
    </xf>
    <xf numFmtId="49" fontId="12" fillId="5" borderId="34" xfId="0" applyNumberFormat="1" applyFont="1" applyFill="1" applyBorder="1" applyAlignment="1">
      <alignment horizontal="center" wrapText="1"/>
    </xf>
    <xf numFmtId="1" fontId="34" fillId="5" borderId="11" xfId="0" applyNumberFormat="1" applyFont="1" applyFill="1" applyBorder="1" applyAlignment="1">
      <alignment horizontal="center" vertical="center"/>
    </xf>
    <xf numFmtId="49" fontId="12" fillId="5" borderId="35" xfId="0" applyNumberFormat="1" applyFont="1" applyFill="1" applyBorder="1" applyAlignment="1">
      <alignment horizontal="center" wrapText="1"/>
    </xf>
    <xf numFmtId="1" fontId="34" fillId="5" borderId="36" xfId="0" applyNumberFormat="1" applyFont="1" applyFill="1" applyBorder="1" applyAlignment="1">
      <alignment horizontal="center" vertical="center"/>
    </xf>
    <xf numFmtId="0" fontId="10" fillId="0" borderId="11" xfId="0" applyFont="1" applyBorder="1" applyAlignment="1">
      <alignment horizontal="center" vertical="center"/>
    </xf>
    <xf numFmtId="49" fontId="8" fillId="0" borderId="0" xfId="0" applyNumberFormat="1" applyFont="1" applyAlignment="1">
      <alignment horizontal="left" vertical="top"/>
    </xf>
    <xf numFmtId="0" fontId="26" fillId="0" borderId="0" xfId="0" applyFont="1" applyAlignment="1">
      <alignment horizontal="left"/>
    </xf>
    <xf numFmtId="49" fontId="11" fillId="0" borderId="0" xfId="0" applyNumberFormat="1" applyFont="1" applyAlignment="1">
      <alignment horizontal="left"/>
    </xf>
    <xf numFmtId="14" fontId="21" fillId="0" borderId="6" xfId="0" applyNumberFormat="1" applyFont="1" applyBorder="1" applyAlignment="1">
      <alignment horizontal="left" vertical="center"/>
    </xf>
    <xf numFmtId="49" fontId="68" fillId="2" borderId="4" xfId="0" applyNumberFormat="1" applyFont="1" applyFill="1" applyBorder="1" applyAlignment="1">
      <alignment vertical="center"/>
    </xf>
    <xf numFmtId="49" fontId="68" fillId="2" borderId="0" xfId="0" applyNumberFormat="1" applyFont="1" applyFill="1" applyAlignment="1">
      <alignment vertical="center"/>
    </xf>
    <xf numFmtId="49" fontId="69" fillId="2" borderId="0" xfId="0" applyNumberFormat="1" applyFont="1" applyFill="1" applyAlignment="1">
      <alignment horizontal="left" vertical="center"/>
    </xf>
    <xf numFmtId="0" fontId="39" fillId="2" borderId="37" xfId="0" applyFont="1" applyFill="1" applyBorder="1" applyAlignment="1">
      <alignment horizontal="center" wrapText="1"/>
    </xf>
    <xf numFmtId="0" fontId="39" fillId="5" borderId="37" xfId="0" applyFont="1" applyFill="1" applyBorder="1" applyAlignment="1">
      <alignment horizontal="center" wrapText="1"/>
    </xf>
    <xf numFmtId="49" fontId="40" fillId="0" borderId="0" xfId="0" applyNumberFormat="1" applyFont="1" applyAlignment="1">
      <alignment horizontal="center"/>
    </xf>
    <xf numFmtId="0" fontId="0" fillId="2" borderId="38" xfId="0" applyFill="1" applyBorder="1" applyAlignment="1">
      <alignment horizontal="center" vertical="center"/>
    </xf>
    <xf numFmtId="49" fontId="13" fillId="6" borderId="0" xfId="0" applyNumberFormat="1" applyFont="1" applyFill="1" applyAlignment="1">
      <alignment horizontal="left" vertical="center"/>
    </xf>
    <xf numFmtId="49" fontId="23" fillId="0" borderId="12" xfId="0" applyNumberFormat="1" applyFont="1" applyBorder="1" applyAlignment="1">
      <alignment horizontal="center" vertical="center"/>
    </xf>
    <xf numFmtId="0" fontId="12" fillId="2" borderId="0" xfId="0" applyFont="1" applyFill="1" applyAlignment="1">
      <alignment horizontal="right" vertical="center"/>
    </xf>
    <xf numFmtId="0" fontId="12" fillId="2" borderId="7" xfId="0" applyFont="1" applyFill="1" applyBorder="1" applyAlignment="1">
      <alignment horizontal="right" vertical="center"/>
    </xf>
    <xf numFmtId="0" fontId="48" fillId="0" borderId="7" xfId="0" applyFont="1" applyBorder="1" applyAlignment="1">
      <alignment horizontal="center" vertical="center" shrinkToFit="1"/>
    </xf>
    <xf numFmtId="49" fontId="12" fillId="0" borderId="7" xfId="0" applyNumberFormat="1" applyFont="1" applyBorder="1" applyAlignment="1">
      <alignment horizontal="right" vertical="center"/>
    </xf>
    <xf numFmtId="49" fontId="12" fillId="2" borderId="28" xfId="0" applyNumberFormat="1" applyFont="1" applyFill="1" applyBorder="1" applyAlignment="1">
      <alignment horizontal="right" vertical="center"/>
    </xf>
    <xf numFmtId="0" fontId="33" fillId="2" borderId="17" xfId="0" applyFont="1" applyFill="1" applyBorder="1" applyAlignment="1">
      <alignment vertical="center"/>
    </xf>
    <xf numFmtId="0" fontId="33" fillId="2" borderId="26" xfId="0" applyFont="1" applyFill="1" applyBorder="1" applyAlignment="1">
      <alignment vertical="center"/>
    </xf>
    <xf numFmtId="49" fontId="12" fillId="0" borderId="27" xfId="0" applyNumberFormat="1" applyFont="1" applyBorder="1" applyAlignment="1">
      <alignment vertical="center"/>
    </xf>
    <xf numFmtId="49" fontId="12" fillId="0" borderId="28" xfId="0" applyNumberFormat="1" applyFont="1" applyBorder="1" applyAlignment="1">
      <alignment vertical="center"/>
    </xf>
    <xf numFmtId="49" fontId="12" fillId="0" borderId="28" xfId="0" applyNumberFormat="1" applyFont="1" applyBorder="1" applyAlignment="1">
      <alignment horizontal="right" vertical="center"/>
    </xf>
    <xf numFmtId="49" fontId="12" fillId="0" borderId="23" xfId="0" applyNumberFormat="1" applyFont="1" applyBorder="1" applyAlignment="1">
      <alignment horizontal="right" vertical="center"/>
    </xf>
    <xf numFmtId="0" fontId="48" fillId="0" borderId="0" xfId="0" applyFont="1" applyAlignment="1">
      <alignment horizontal="center" vertical="center" shrinkToFit="1"/>
    </xf>
    <xf numFmtId="49" fontId="12" fillId="2" borderId="39" xfId="0" applyNumberFormat="1" applyFont="1" applyFill="1" applyBorder="1" applyAlignment="1">
      <alignment horizontal="center" wrapText="1"/>
    </xf>
    <xf numFmtId="0" fontId="23" fillId="0" borderId="40" xfId="0" applyFont="1" applyBorder="1" applyAlignment="1">
      <alignment horizontal="center" vertical="center"/>
    </xf>
    <xf numFmtId="49" fontId="12" fillId="2" borderId="0" xfId="0" applyNumberFormat="1" applyFont="1" applyFill="1" applyAlignment="1">
      <alignment horizontal="center" vertical="center" shrinkToFit="1"/>
    </xf>
    <xf numFmtId="0" fontId="48" fillId="0" borderId="0" xfId="0" applyFont="1" applyAlignment="1">
      <alignment horizontal="center" vertical="center"/>
    </xf>
    <xf numFmtId="0" fontId="68" fillId="2" borderId="0" xfId="0" applyFont="1" applyFill="1"/>
    <xf numFmtId="0" fontId="17" fillId="0" borderId="0" xfId="0" applyFont="1" applyAlignment="1">
      <alignment horizontal="left"/>
    </xf>
    <xf numFmtId="0" fontId="34" fillId="5" borderId="7" xfId="0" applyFont="1" applyFill="1" applyBorder="1" applyAlignment="1">
      <alignment horizontal="center" vertical="center"/>
    </xf>
    <xf numFmtId="0" fontId="23" fillId="0" borderId="41" xfId="0" applyFont="1" applyBorder="1" applyAlignment="1">
      <alignment horizontal="center" vertical="center"/>
    </xf>
    <xf numFmtId="0" fontId="23" fillId="5" borderId="41" xfId="0" applyFont="1" applyFill="1" applyBorder="1" applyAlignment="1">
      <alignment horizontal="center" vertical="center"/>
    </xf>
    <xf numFmtId="49" fontId="71" fillId="0" borderId="6" xfId="0" applyNumberFormat="1" applyFont="1" applyBorder="1" applyAlignment="1">
      <alignment horizontal="right" vertical="center"/>
    </xf>
    <xf numFmtId="0" fontId="72" fillId="0" borderId="0" xfId="0" applyFont="1"/>
    <xf numFmtId="0" fontId="73" fillId="6" borderId="0" xfId="0" applyFont="1" applyFill="1" applyAlignment="1">
      <alignment horizontal="right" vertical="center"/>
    </xf>
    <xf numFmtId="0" fontId="17" fillId="4" borderId="5" xfId="0" applyFont="1" applyFill="1" applyBorder="1" applyAlignment="1">
      <alignment horizontal="left" vertical="center"/>
    </xf>
    <xf numFmtId="0" fontId="23" fillId="4" borderId="5" xfId="0" applyFont="1" applyFill="1" applyBorder="1" applyAlignment="1">
      <alignment vertical="center"/>
    </xf>
    <xf numFmtId="49" fontId="74" fillId="2" borderId="19" xfId="0" applyNumberFormat="1" applyFont="1" applyFill="1" applyBorder="1" applyAlignment="1">
      <alignment horizontal="left" vertical="center"/>
    </xf>
    <xf numFmtId="0" fontId="76" fillId="0" borderId="7" xfId="0" applyFont="1" applyBorder="1" applyAlignment="1">
      <alignment vertical="center"/>
    </xf>
    <xf numFmtId="0" fontId="77" fillId="0" borderId="0" xfId="0" applyFont="1" applyAlignment="1">
      <alignment vertical="center"/>
    </xf>
    <xf numFmtId="0" fontId="78" fillId="0" borderId="0" xfId="0" applyFont="1" applyAlignment="1">
      <alignment vertical="center"/>
    </xf>
    <xf numFmtId="0" fontId="79" fillId="0" borderId="0" xfId="0" applyFont="1" applyAlignment="1">
      <alignment horizontal="right" vertical="center"/>
    </xf>
    <xf numFmtId="49" fontId="15" fillId="6" borderId="0" xfId="0" applyNumberFormat="1" applyFont="1" applyFill="1" applyAlignment="1">
      <alignment vertical="top"/>
    </xf>
    <xf numFmtId="49" fontId="8" fillId="6" borderId="0" xfId="0" applyNumberFormat="1" applyFont="1" applyFill="1" applyAlignment="1">
      <alignment vertical="top"/>
    </xf>
    <xf numFmtId="49" fontId="67" fillId="6" borderId="0" xfId="0" applyNumberFormat="1" applyFont="1" applyFill="1" applyAlignment="1">
      <alignment vertical="top"/>
    </xf>
    <xf numFmtId="49" fontId="35" fillId="6" borderId="0" xfId="0" applyNumberFormat="1" applyFont="1" applyFill="1" applyAlignment="1">
      <alignment vertical="top"/>
    </xf>
    <xf numFmtId="49" fontId="40" fillId="6" borderId="0" xfId="0" applyNumberFormat="1" applyFont="1" applyFill="1" applyAlignment="1">
      <alignment horizontal="center"/>
    </xf>
    <xf numFmtId="49" fontId="40" fillId="6" borderId="0" xfId="0" applyNumberFormat="1" applyFont="1" applyFill="1" applyAlignment="1">
      <alignment horizontal="left"/>
    </xf>
    <xf numFmtId="49" fontId="18" fillId="6" borderId="0" xfId="0" applyNumberFormat="1" applyFont="1" applyFill="1" applyAlignment="1">
      <alignment horizontal="left"/>
    </xf>
    <xf numFmtId="0" fontId="72" fillId="6" borderId="0" xfId="0" applyFont="1" applyFill="1"/>
    <xf numFmtId="49" fontId="17" fillId="6" borderId="0" xfId="0" applyNumberFormat="1" applyFont="1" applyFill="1" applyAlignment="1">
      <alignment horizontal="left"/>
    </xf>
    <xf numFmtId="49" fontId="36" fillId="6" borderId="0" xfId="0" applyNumberFormat="1" applyFont="1" applyFill="1"/>
    <xf numFmtId="49" fontId="23" fillId="6" borderId="0" xfId="0" applyNumberFormat="1" applyFont="1" applyFill="1"/>
    <xf numFmtId="49" fontId="19" fillId="6" borderId="0" xfId="0" applyNumberFormat="1" applyFont="1" applyFill="1"/>
    <xf numFmtId="14" fontId="21" fillId="6" borderId="6" xfId="0" applyNumberFormat="1" applyFont="1" applyFill="1" applyBorder="1" applyAlignment="1">
      <alignment horizontal="left" vertical="center"/>
    </xf>
    <xf numFmtId="49" fontId="21" fillId="6" borderId="6" xfId="0" applyNumberFormat="1" applyFont="1" applyFill="1" applyBorder="1" applyAlignment="1">
      <alignment vertical="center"/>
    </xf>
    <xf numFmtId="49" fontId="0" fillId="6" borderId="6" xfId="0" applyNumberFormat="1" applyFill="1" applyBorder="1" applyAlignment="1">
      <alignment vertical="center"/>
    </xf>
    <xf numFmtId="49" fontId="46" fillId="6" borderId="6" xfId="0" applyNumberFormat="1" applyFont="1" applyFill="1" applyBorder="1" applyAlignment="1">
      <alignment vertical="center"/>
    </xf>
    <xf numFmtId="49" fontId="21" fillId="6" borderId="6" xfId="3" applyNumberFormat="1" applyFont="1" applyFill="1" applyBorder="1" applyAlignment="1" applyProtection="1">
      <alignment vertical="center"/>
      <protection locked="0"/>
    </xf>
    <xf numFmtId="0" fontId="22" fillId="6" borderId="6" xfId="0" applyFont="1" applyFill="1" applyBorder="1" applyAlignment="1">
      <alignment horizontal="left" vertical="center"/>
    </xf>
    <xf numFmtId="49" fontId="22" fillId="6" borderId="6" xfId="0" applyNumberFormat="1" applyFont="1" applyFill="1" applyBorder="1" applyAlignment="1">
      <alignment horizontal="right" vertical="center"/>
    </xf>
    <xf numFmtId="0" fontId="48" fillId="6" borderId="7" xfId="0" applyFont="1" applyFill="1" applyBorder="1" applyAlignment="1">
      <alignment horizontal="center" vertical="center"/>
    </xf>
    <xf numFmtId="0" fontId="48" fillId="6" borderId="7" xfId="0" applyFont="1" applyFill="1" applyBorder="1" applyAlignment="1">
      <alignment horizontal="center" vertical="center" shrinkToFit="1"/>
    </xf>
    <xf numFmtId="0" fontId="49" fillId="6" borderId="7" xfId="0" applyFont="1" applyFill="1" applyBorder="1" applyAlignment="1">
      <alignment horizontal="center" vertical="center"/>
    </xf>
    <xf numFmtId="0" fontId="47" fillId="6" borderId="7" xfId="0" applyFont="1" applyFill="1" applyBorder="1" applyAlignment="1">
      <alignment vertical="center"/>
    </xf>
    <xf numFmtId="0" fontId="50" fillId="6" borderId="7" xfId="0" applyFont="1" applyFill="1" applyBorder="1" applyAlignment="1">
      <alignment horizontal="center" vertical="center"/>
    </xf>
    <xf numFmtId="0" fontId="50" fillId="6" borderId="0" xfId="0" applyFont="1"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shrinkToFit="1"/>
    </xf>
    <xf numFmtId="0" fontId="53" fillId="6" borderId="0" xfId="0" applyFont="1" applyFill="1" applyAlignment="1">
      <alignment vertical="center"/>
    </xf>
    <xf numFmtId="0" fontId="54" fillId="6" borderId="0" xfId="0" applyFont="1" applyFill="1" applyAlignment="1">
      <alignment vertical="center"/>
    </xf>
    <xf numFmtId="0" fontId="50" fillId="6" borderId="7" xfId="0" applyFont="1" applyFill="1" applyBorder="1" applyAlignment="1">
      <alignment vertical="center"/>
    </xf>
    <xf numFmtId="0" fontId="50" fillId="6" borderId="18" xfId="0" applyFont="1" applyFill="1" applyBorder="1" applyAlignment="1">
      <alignment horizontal="center" vertical="center"/>
    </xf>
    <xf numFmtId="0" fontId="50" fillId="6" borderId="17" xfId="0" applyFont="1" applyFill="1" applyBorder="1" applyAlignment="1">
      <alignment horizontal="left" vertical="center"/>
    </xf>
    <xf numFmtId="0" fontId="50" fillId="6" borderId="0" xfId="0" applyFont="1" applyFill="1" applyAlignment="1">
      <alignment horizontal="center" vertical="center"/>
    </xf>
    <xf numFmtId="49" fontId="50" fillId="6" borderId="7" xfId="0" applyNumberFormat="1" applyFont="1" applyFill="1" applyBorder="1" applyAlignment="1">
      <alignment vertical="center"/>
    </xf>
    <xf numFmtId="49" fontId="50" fillId="6" borderId="0" xfId="0" applyNumberFormat="1" applyFont="1" applyFill="1" applyAlignment="1">
      <alignment vertical="center"/>
    </xf>
    <xf numFmtId="0" fontId="50" fillId="6" borderId="17" xfId="0" applyFont="1" applyFill="1" applyBorder="1" applyAlignment="1">
      <alignment vertical="center"/>
    </xf>
    <xf numFmtId="49" fontId="50" fillId="6" borderId="17" xfId="0" applyNumberFormat="1" applyFont="1" applyFill="1" applyBorder="1" applyAlignment="1">
      <alignment vertical="center"/>
    </xf>
    <xf numFmtId="0" fontId="50" fillId="6" borderId="18" xfId="0" applyFont="1" applyFill="1" applyBorder="1" applyAlignment="1">
      <alignment vertical="center"/>
    </xf>
    <xf numFmtId="0" fontId="56" fillId="6" borderId="18" xfId="0" applyFont="1" applyFill="1" applyBorder="1" applyAlignment="1">
      <alignment horizontal="center" vertical="center"/>
    </xf>
    <xf numFmtId="0" fontId="57" fillId="6" borderId="0" xfId="0" applyFont="1" applyFill="1" applyAlignment="1">
      <alignment vertical="center"/>
    </xf>
    <xf numFmtId="0" fontId="56" fillId="6" borderId="7" xfId="0" applyFont="1" applyFill="1" applyBorder="1" applyAlignment="1">
      <alignment horizontal="center" vertical="center"/>
    </xf>
    <xf numFmtId="49" fontId="50" fillId="6" borderId="18" xfId="0" applyNumberFormat="1" applyFont="1" applyFill="1" applyBorder="1" applyAlignment="1">
      <alignment vertical="center"/>
    </xf>
    <xf numFmtId="0" fontId="58" fillId="6" borderId="0" xfId="0" applyFont="1" applyFill="1" applyAlignment="1">
      <alignment vertical="center"/>
    </xf>
    <xf numFmtId="0" fontId="12" fillId="6" borderId="0" xfId="0" applyFont="1" applyFill="1" applyAlignment="1">
      <alignment horizontal="right" vertical="center"/>
    </xf>
    <xf numFmtId="0" fontId="51" fillId="6" borderId="0" xfId="0" applyFont="1" applyFill="1" applyAlignment="1">
      <alignment horizontal="left" vertical="center"/>
    </xf>
    <xf numFmtId="0" fontId="23" fillId="6" borderId="0" xfId="0" applyFont="1" applyFill="1"/>
    <xf numFmtId="0" fontId="13" fillId="6" borderId="0" xfId="0" applyFont="1" applyFill="1" applyAlignment="1">
      <alignment vertical="center"/>
    </xf>
    <xf numFmtId="0" fontId="21" fillId="6" borderId="0" xfId="0" applyFont="1" applyFill="1" applyAlignment="1">
      <alignment vertical="center"/>
    </xf>
    <xf numFmtId="0" fontId="23" fillId="6" borderId="10" xfId="0" applyFont="1" applyFill="1" applyBorder="1" applyAlignment="1">
      <alignment vertical="center"/>
    </xf>
    <xf numFmtId="0" fontId="23" fillId="6" borderId="13" xfId="0" applyFont="1" applyFill="1" applyBorder="1" applyAlignment="1">
      <alignment vertical="center"/>
    </xf>
    <xf numFmtId="0" fontId="23" fillId="6" borderId="16" xfId="0" applyFont="1" applyFill="1" applyBorder="1" applyAlignment="1">
      <alignment vertical="center"/>
    </xf>
    <xf numFmtId="0" fontId="0" fillId="6" borderId="0" xfId="0" applyFill="1"/>
    <xf numFmtId="0" fontId="8" fillId="6" borderId="0" xfId="0" applyFont="1" applyFill="1" applyAlignment="1">
      <alignment vertical="top"/>
    </xf>
    <xf numFmtId="49" fontId="47" fillId="6" borderId="0" xfId="0" applyNumberFormat="1" applyFont="1" applyFill="1" applyAlignment="1">
      <alignment horizontal="center" vertical="center"/>
    </xf>
    <xf numFmtId="49" fontId="39" fillId="6" borderId="0" xfId="0" applyNumberFormat="1" applyFont="1" applyFill="1" applyAlignment="1">
      <alignment horizontal="center" vertical="center"/>
    </xf>
    <xf numFmtId="49" fontId="45" fillId="6" borderId="0" xfId="0" applyNumberFormat="1" applyFont="1" applyFill="1" applyAlignment="1">
      <alignment vertical="center"/>
    </xf>
    <xf numFmtId="49" fontId="45" fillId="6" borderId="17" xfId="0" applyNumberFormat="1" applyFont="1" applyFill="1" applyBorder="1" applyAlignment="1">
      <alignment vertical="center"/>
    </xf>
    <xf numFmtId="49" fontId="33" fillId="6" borderId="27" xfId="0" applyNumberFormat="1" applyFont="1" applyFill="1" applyBorder="1" applyAlignment="1">
      <alignment vertical="center"/>
    </xf>
    <xf numFmtId="49" fontId="33" fillId="6" borderId="28" xfId="0" applyNumberFormat="1" applyFont="1" applyFill="1" applyBorder="1" applyAlignment="1">
      <alignment vertical="center"/>
    </xf>
    <xf numFmtId="49" fontId="45" fillId="6" borderId="7" xfId="0" applyNumberFormat="1" applyFont="1" applyFill="1" applyBorder="1" applyAlignment="1">
      <alignment vertical="center"/>
    </xf>
    <xf numFmtId="49" fontId="45" fillId="6" borderId="18" xfId="0" applyNumberFormat="1" applyFont="1" applyFill="1" applyBorder="1" applyAlignment="1">
      <alignment vertical="center"/>
    </xf>
    <xf numFmtId="49" fontId="39" fillId="6" borderId="7" xfId="0" applyNumberFormat="1" applyFont="1" applyFill="1" applyBorder="1" applyAlignment="1">
      <alignment horizontal="center" vertical="center"/>
    </xf>
    <xf numFmtId="49" fontId="12" fillId="6" borderId="27" xfId="0" applyNumberFormat="1" applyFont="1" applyFill="1" applyBorder="1" applyAlignment="1">
      <alignment vertical="center"/>
    </xf>
    <xf numFmtId="49" fontId="12" fillId="6" borderId="28" xfId="0" applyNumberFormat="1" applyFont="1" applyFill="1" applyBorder="1" applyAlignment="1">
      <alignment vertical="center"/>
    </xf>
    <xf numFmtId="49" fontId="12" fillId="6" borderId="28" xfId="0" applyNumberFormat="1" applyFont="1" applyFill="1" applyBorder="1" applyAlignment="1">
      <alignment horizontal="right" vertical="center"/>
    </xf>
    <xf numFmtId="49" fontId="12" fillId="6" borderId="23" xfId="0" applyNumberFormat="1" applyFont="1" applyFill="1" applyBorder="1" applyAlignment="1">
      <alignment horizontal="right" vertical="center"/>
    </xf>
    <xf numFmtId="49" fontId="12" fillId="6" borderId="29" xfId="0" applyNumberFormat="1" applyFont="1" applyFill="1" applyBorder="1" applyAlignment="1">
      <alignment vertical="center"/>
    </xf>
    <xf numFmtId="49" fontId="12" fillId="6" borderId="7" xfId="0" applyNumberFormat="1" applyFont="1" applyFill="1" applyBorder="1" applyAlignment="1">
      <alignment horizontal="right" vertical="center"/>
    </xf>
    <xf numFmtId="49" fontId="12" fillId="6" borderId="18" xfId="0" applyNumberFormat="1" applyFont="1" applyFill="1" applyBorder="1" applyAlignment="1">
      <alignment horizontal="right" vertical="center"/>
    </xf>
    <xf numFmtId="49" fontId="76" fillId="2" borderId="0" xfId="0" applyNumberFormat="1" applyFont="1" applyFill="1" applyAlignment="1">
      <alignment horizontal="center" vertical="center"/>
    </xf>
    <xf numFmtId="0" fontId="76" fillId="6" borderId="7" xfId="0" applyFont="1" applyFill="1" applyBorder="1" applyAlignment="1">
      <alignment vertical="center"/>
    </xf>
    <xf numFmtId="0" fontId="81" fillId="6" borderId="7" xfId="0" applyFont="1" applyFill="1" applyBorder="1" applyAlignment="1">
      <alignment vertical="center"/>
    </xf>
    <xf numFmtId="49" fontId="81" fillId="2" borderId="0" xfId="0" applyNumberFormat="1" applyFont="1" applyFill="1" applyAlignment="1">
      <alignment horizontal="center" vertical="center"/>
    </xf>
    <xf numFmtId="0" fontId="4" fillId="6" borderId="0" xfId="0" applyFont="1" applyFill="1"/>
    <xf numFmtId="0" fontId="6" fillId="2" borderId="0" xfId="1" applyFill="1" applyBorder="1"/>
    <xf numFmtId="0" fontId="0" fillId="3" borderId="0" xfId="0" applyFill="1"/>
    <xf numFmtId="49" fontId="0" fillId="3" borderId="0" xfId="0" applyNumberFormat="1" applyFill="1"/>
    <xf numFmtId="49" fontId="22" fillId="4" borderId="5" xfId="0" applyNumberFormat="1" applyFont="1" applyFill="1" applyBorder="1" applyAlignment="1">
      <alignment horizontal="left" vertical="center"/>
    </xf>
    <xf numFmtId="0" fontId="13" fillId="2" borderId="0" xfId="0" applyFont="1" applyFill="1" applyAlignment="1">
      <alignment horizontal="right" vertical="center"/>
    </xf>
    <xf numFmtId="0" fontId="13" fillId="2" borderId="0" xfId="0" applyFont="1" applyFill="1" applyAlignment="1">
      <alignment horizontal="center" vertical="center"/>
    </xf>
    <xf numFmtId="0" fontId="13" fillId="2" borderId="0" xfId="0" applyFont="1" applyFill="1" applyAlignment="1">
      <alignment horizontal="left" vertical="center"/>
    </xf>
    <xf numFmtId="0" fontId="42" fillId="2" borderId="0" xfId="0" applyFont="1" applyFill="1" applyAlignment="1">
      <alignment horizontal="center" vertical="center"/>
    </xf>
    <xf numFmtId="0" fontId="42" fillId="2" borderId="0" xfId="0" applyFont="1" applyFill="1" applyAlignment="1">
      <alignment vertical="center"/>
    </xf>
    <xf numFmtId="0" fontId="0" fillId="3" borderId="0" xfId="0" applyFill="1" applyAlignment="1">
      <alignment horizontal="center"/>
    </xf>
    <xf numFmtId="0" fontId="82" fillId="9" borderId="0" xfId="0" applyFont="1" applyFill="1" applyAlignment="1">
      <alignment horizontal="center" vertical="center"/>
    </xf>
    <xf numFmtId="49" fontId="42" fillId="2" borderId="0" xfId="0" applyNumberFormat="1" applyFont="1" applyFill="1" applyAlignment="1">
      <alignment vertical="center"/>
    </xf>
    <xf numFmtId="0" fontId="4" fillId="3" borderId="0" xfId="0" applyFont="1" applyFill="1"/>
    <xf numFmtId="0" fontId="4" fillId="3" borderId="0" xfId="0" applyFont="1" applyFill="1" applyAlignment="1">
      <alignment horizontal="center"/>
    </xf>
    <xf numFmtId="0" fontId="4" fillId="6" borderId="0" xfId="0" applyFont="1" applyFill="1" applyAlignment="1">
      <alignment horizontal="center" vertical="center"/>
    </xf>
    <xf numFmtId="0" fontId="4" fillId="6" borderId="0" xfId="0" applyFont="1" applyFill="1" applyAlignment="1">
      <alignment vertical="center"/>
    </xf>
    <xf numFmtId="0" fontId="83" fillId="6" borderId="0" xfId="0" applyFont="1" applyFill="1" applyAlignment="1">
      <alignment vertical="center"/>
    </xf>
    <xf numFmtId="0" fontId="84" fillId="6" borderId="0" xfId="0" applyFont="1" applyFill="1"/>
    <xf numFmtId="49" fontId="75" fillId="2" borderId="0" xfId="0" applyNumberFormat="1" applyFont="1" applyFill="1" applyAlignment="1">
      <alignment horizontal="center" vertical="center"/>
    </xf>
    <xf numFmtId="49" fontId="15" fillId="4" borderId="26" xfId="0" applyNumberFormat="1" applyFont="1" applyFill="1" applyBorder="1" applyAlignment="1">
      <alignment vertical="center"/>
    </xf>
    <xf numFmtId="49" fontId="70" fillId="3" borderId="1" xfId="0" applyNumberFormat="1" applyFont="1" applyFill="1" applyBorder="1" applyAlignment="1">
      <alignment vertical="center" shrinkToFi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42" xfId="0" applyFont="1" applyBorder="1" applyAlignment="1">
      <alignment horizontal="center" vertical="center"/>
    </xf>
    <xf numFmtId="49" fontId="70" fillId="3" borderId="2" xfId="0" applyNumberFormat="1" applyFont="1" applyFill="1" applyBorder="1" applyAlignment="1">
      <alignment vertical="center" shrinkToFit="1"/>
    </xf>
    <xf numFmtId="49" fontId="70" fillId="3" borderId="37" xfId="0" applyNumberFormat="1" applyFont="1" applyFill="1" applyBorder="1" applyAlignment="1">
      <alignment vertical="center" shrinkToFit="1"/>
    </xf>
    <xf numFmtId="49" fontId="23" fillId="0" borderId="6" xfId="0" applyNumberFormat="1" applyFont="1" applyBorder="1" applyAlignment="1">
      <alignment horizontal="left"/>
    </xf>
    <xf numFmtId="0" fontId="12" fillId="2" borderId="1" xfId="0" applyFont="1" applyFill="1" applyBorder="1" applyAlignment="1">
      <alignment wrapText="1"/>
    </xf>
    <xf numFmtId="0" fontId="12" fillId="2" borderId="37" xfId="0" applyFont="1" applyFill="1" applyBorder="1" applyAlignment="1">
      <alignment wrapText="1"/>
    </xf>
    <xf numFmtId="0" fontId="23" fillId="0" borderId="43" xfId="0" applyFont="1" applyBorder="1" applyAlignment="1">
      <alignment horizontal="center" vertical="center"/>
    </xf>
    <xf numFmtId="49" fontId="28" fillId="2" borderId="38" xfId="0" applyNumberFormat="1" applyFont="1" applyFill="1" applyBorder="1" applyAlignment="1">
      <alignment horizontal="right" vertical="center"/>
    </xf>
    <xf numFmtId="0" fontId="23" fillId="0" borderId="25" xfId="0" applyFont="1" applyBorder="1" applyAlignment="1">
      <alignment horizontal="center" vertical="center"/>
    </xf>
    <xf numFmtId="0" fontId="23" fillId="5" borderId="25" xfId="0" applyFont="1" applyFill="1" applyBorder="1" applyAlignment="1">
      <alignment horizontal="center" vertical="center"/>
    </xf>
    <xf numFmtId="0" fontId="87" fillId="0" borderId="0" xfId="0" applyFont="1" applyAlignment="1">
      <alignment horizontal="right" vertical="center"/>
    </xf>
    <xf numFmtId="0" fontId="80" fillId="6" borderId="7" xfId="0" applyFont="1" applyFill="1" applyBorder="1" applyAlignment="1">
      <alignment horizontal="center" vertical="center"/>
    </xf>
    <xf numFmtId="0" fontId="80" fillId="6" borderId="0" xfId="0" applyFont="1" applyFill="1" applyAlignment="1">
      <alignment horizontal="center" vertical="center"/>
    </xf>
    <xf numFmtId="0" fontId="77" fillId="6" borderId="0" xfId="0" applyFont="1" applyFill="1" applyAlignment="1">
      <alignment vertical="center"/>
    </xf>
    <xf numFmtId="0" fontId="78" fillId="6" borderId="0" xfId="0" applyFont="1" applyFill="1" applyAlignment="1">
      <alignment vertical="center"/>
    </xf>
    <xf numFmtId="49" fontId="0" fillId="0" borderId="0" xfId="0" applyNumberFormat="1" applyAlignment="1">
      <alignment horizontal="center"/>
    </xf>
    <xf numFmtId="49" fontId="23" fillId="0" borderId="12" xfId="0" applyNumberFormat="1" applyFont="1" applyBorder="1" applyAlignment="1">
      <alignment horizontal="center" vertical="center" wrapText="1"/>
    </xf>
    <xf numFmtId="49" fontId="28" fillId="2" borderId="20" xfId="0" applyNumberFormat="1" applyFont="1" applyFill="1" applyBorder="1" applyAlignment="1">
      <alignment horizontal="right" vertical="center"/>
    </xf>
    <xf numFmtId="49" fontId="71" fillId="0" borderId="15" xfId="0" applyNumberFormat="1" applyFont="1" applyBorder="1" applyAlignment="1">
      <alignment horizontal="right" vertical="center"/>
    </xf>
    <xf numFmtId="0" fontId="23" fillId="0" borderId="7" xfId="0" applyFont="1" applyBorder="1" applyAlignment="1">
      <alignment horizontal="center" vertical="center"/>
    </xf>
    <xf numFmtId="0" fontId="87" fillId="6" borderId="0" xfId="0" applyFont="1" applyFill="1" applyAlignment="1">
      <alignment horizontal="right" vertical="center"/>
    </xf>
    <xf numFmtId="0" fontId="43" fillId="10" borderId="15" xfId="0" applyFont="1" applyFill="1" applyBorder="1" applyAlignment="1">
      <alignment horizontal="right" vertical="center"/>
    </xf>
    <xf numFmtId="0" fontId="51" fillId="10" borderId="0" xfId="0" applyFont="1" applyFill="1" applyAlignment="1">
      <alignment vertical="center"/>
    </xf>
    <xf numFmtId="49" fontId="60" fillId="10" borderId="0" xfId="0" applyNumberFormat="1" applyFont="1" applyFill="1" applyAlignment="1">
      <alignment vertical="center"/>
    </xf>
    <xf numFmtId="49" fontId="23" fillId="0" borderId="27" xfId="0" applyNumberFormat="1" applyFont="1" applyBorder="1" applyAlignment="1">
      <alignment horizontal="center" vertical="center"/>
    </xf>
    <xf numFmtId="49" fontId="0" fillId="0" borderId="12" xfId="0" applyNumberFormat="1" applyBorder="1" applyAlignment="1">
      <alignment horizontal="center" vertical="center"/>
    </xf>
    <xf numFmtId="0" fontId="72" fillId="0" borderId="0" xfId="0" applyFont="1" applyAlignment="1">
      <alignment horizontal="left"/>
    </xf>
    <xf numFmtId="0" fontId="17" fillId="6" borderId="0" xfId="0" applyFont="1" applyFill="1" applyAlignment="1">
      <alignment horizontal="left"/>
    </xf>
    <xf numFmtId="49" fontId="14" fillId="4" borderId="24" xfId="0" applyNumberFormat="1" applyFont="1" applyFill="1" applyBorder="1" applyAlignment="1">
      <alignment vertical="center"/>
    </xf>
    <xf numFmtId="0" fontId="88" fillId="0" borderId="5" xfId="2" applyFont="1" applyBorder="1" applyAlignment="1">
      <alignment wrapText="1"/>
    </xf>
    <xf numFmtId="0" fontId="85" fillId="0" borderId="5" xfId="0" applyFont="1" applyBorder="1"/>
    <xf numFmtId="0" fontId="85" fillId="0" borderId="0" xfId="0" applyFont="1"/>
    <xf numFmtId="0" fontId="88" fillId="0" borderId="5" xfId="0" applyFont="1" applyBorder="1" applyAlignment="1">
      <alignment vertical="center"/>
    </xf>
    <xf numFmtId="0" fontId="85" fillId="0" borderId="44" xfId="0" applyFont="1" applyBorder="1" applyAlignment="1">
      <alignment vertical="center"/>
    </xf>
    <xf numFmtId="0" fontId="88" fillId="0" borderId="5" xfId="0" applyFont="1" applyBorder="1"/>
    <xf numFmtId="0" fontId="85" fillId="0" borderId="5" xfId="0" applyFont="1" applyBorder="1" applyAlignment="1">
      <alignment horizontal="center" wrapText="1"/>
    </xf>
    <xf numFmtId="0" fontId="85" fillId="0" borderId="5" xfId="0" applyFont="1" applyBorder="1" applyAlignment="1">
      <alignment wrapText="1"/>
    </xf>
    <xf numFmtId="0" fontId="85" fillId="0" borderId="44" xfId="0" applyFont="1" applyBorder="1"/>
    <xf numFmtId="0" fontId="89" fillId="0" borderId="5" xfId="0" applyFont="1" applyBorder="1"/>
    <xf numFmtId="0" fontId="85" fillId="0" borderId="5" xfId="0" applyFont="1" applyBorder="1" applyAlignment="1">
      <alignment horizontal="left" vertical="center" wrapText="1"/>
    </xf>
    <xf numFmtId="0" fontId="85" fillId="0" borderId="5" xfId="0" applyFont="1" applyBorder="1" applyAlignment="1">
      <alignment horizontal="left" vertical="top"/>
    </xf>
    <xf numFmtId="0" fontId="85" fillId="0" borderId="5" xfId="0" applyFont="1" applyBorder="1" applyAlignment="1">
      <alignment horizontal="left" vertical="top" wrapText="1"/>
    </xf>
    <xf numFmtId="0" fontId="48" fillId="0" borderId="7" xfId="0" applyFont="1" applyBorder="1" applyAlignment="1">
      <alignment vertical="center"/>
    </xf>
    <xf numFmtId="0" fontId="88" fillId="0" borderId="0" xfId="0" applyFont="1" applyAlignment="1">
      <alignment vertical="center"/>
    </xf>
    <xf numFmtId="0" fontId="90" fillId="0" borderId="44" xfId="0" applyFont="1" applyBorder="1" applyAlignment="1">
      <alignment vertical="center"/>
    </xf>
    <xf numFmtId="0" fontId="85" fillId="11" borderId="5" xfId="0" applyFont="1" applyFill="1" applyBorder="1"/>
    <xf numFmtId="0" fontId="91" fillId="11" borderId="5" xfId="0" applyFont="1" applyFill="1" applyBorder="1"/>
    <xf numFmtId="0" fontId="85" fillId="0" borderId="0" xfId="4"/>
    <xf numFmtId="49" fontId="94" fillId="0" borderId="0" xfId="4" applyNumberFormat="1" applyFont="1" applyAlignment="1">
      <alignment textRotation="90" wrapText="1"/>
    </xf>
    <xf numFmtId="49" fontId="85" fillId="0" borderId="0" xfId="4" applyNumberFormat="1"/>
    <xf numFmtId="49" fontId="85" fillId="0" borderId="5" xfId="4" applyNumberFormat="1" applyBorder="1"/>
    <xf numFmtId="49" fontId="86" fillId="0" borderId="5" xfId="4" applyNumberFormat="1" applyFont="1" applyBorder="1"/>
    <xf numFmtId="49" fontId="86" fillId="0" borderId="5" xfId="4" applyNumberFormat="1" applyFont="1" applyBorder="1" applyAlignment="1">
      <alignment horizontal="center"/>
    </xf>
    <xf numFmtId="49" fontId="85" fillId="0" borderId="5" xfId="4" applyNumberFormat="1" applyBorder="1" applyAlignment="1">
      <alignment horizontal="right"/>
    </xf>
    <xf numFmtId="49" fontId="3" fillId="0" borderId="5" xfId="4" applyNumberFormat="1" applyFont="1" applyBorder="1"/>
    <xf numFmtId="0" fontId="2" fillId="0" borderId="5" xfId="0" applyFont="1" applyBorder="1"/>
    <xf numFmtId="14" fontId="29" fillId="2" borderId="28" xfId="0" applyNumberFormat="1" applyFont="1" applyFill="1" applyBorder="1" applyAlignment="1">
      <alignment horizontal="left" vertical="center" wrapText="1"/>
    </xf>
    <xf numFmtId="0" fontId="92" fillId="0" borderId="0" xfId="4" applyFont="1" applyAlignment="1">
      <alignment horizontal="center" vertical="center"/>
    </xf>
    <xf numFmtId="0" fontId="93" fillId="11" borderId="0" xfId="4" applyFont="1" applyFill="1" applyAlignment="1">
      <alignment horizontal="center" vertical="center" wrapText="1"/>
    </xf>
    <xf numFmtId="14" fontId="21" fillId="0" borderId="6" xfId="0" applyNumberFormat="1" applyFont="1" applyBorder="1" applyAlignment="1">
      <alignment horizontal="left" vertical="center"/>
    </xf>
    <xf numFmtId="14" fontId="21" fillId="6" borderId="6" xfId="0" applyNumberFormat="1" applyFont="1" applyFill="1" applyBorder="1" applyAlignment="1">
      <alignment horizontal="left" vertical="center"/>
    </xf>
    <xf numFmtId="0" fontId="51" fillId="2" borderId="0" xfId="0" applyFont="1" applyFill="1" applyAlignment="1">
      <alignment horizontal="center" vertical="center"/>
    </xf>
    <xf numFmtId="0" fontId="51" fillId="2" borderId="17" xfId="0" applyFont="1" applyFill="1" applyBorder="1" applyAlignment="1">
      <alignment horizontal="center" vertical="center"/>
    </xf>
    <xf numFmtId="0" fontId="1" fillId="0" borderId="0" xfId="0" applyFont="1" applyAlignment="1">
      <alignment wrapText="1"/>
    </xf>
    <xf numFmtId="0" fontId="1" fillId="0" borderId="0" xfId="0" applyFont="1"/>
    <xf numFmtId="0" fontId="1" fillId="0" borderId="5" xfId="0" applyFont="1" applyBorder="1"/>
    <xf numFmtId="0" fontId="1" fillId="0" borderId="5" xfId="0" applyFont="1" applyBorder="1" applyAlignment="1">
      <alignment wrapText="1"/>
    </xf>
  </cellXfs>
  <cellStyles count="5">
    <cellStyle name="Hivatkozás" xfId="1" builtinId="8"/>
    <cellStyle name="Normál" xfId="0" builtinId="0"/>
    <cellStyle name="Normál 2" xfId="2" xr:uid="{00000000-0005-0000-0000-000002000000}"/>
    <cellStyle name="Normál 3" xfId="4" xr:uid="{00000000-0005-0000-0000-000003000000}"/>
    <cellStyle name="Pénznem" xfId="3" builtinId="4"/>
  </cellStyles>
  <dxfs count="340">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13"/>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font>
      <fill>
        <patternFill patternType="none"/>
      </fill>
    </dxf>
    <dxf>
      <font>
        <b/>
        <i val="0"/>
        <condense val="0"/>
        <extend val="0"/>
      </font>
    </dxf>
    <dxf>
      <font>
        <b/>
      </font>
      <fill>
        <patternFill patternType="none"/>
      </fill>
    </dxf>
    <dxf>
      <font>
        <b/>
        <i val="0"/>
        <condense val="0"/>
        <extend val="0"/>
      </font>
    </dxf>
    <dxf>
      <font>
        <b/>
        <i val="0"/>
        <condense val="0"/>
        <extend val="0"/>
      </font>
    </dxf>
    <dxf>
      <font>
        <b/>
        <i val="0"/>
        <condense val="0"/>
        <extend val="0"/>
      </font>
    </dxf>
    <dxf>
      <font>
        <b/>
      </font>
      <fill>
        <patternFill patternType="none"/>
      </fill>
    </dxf>
    <dxf>
      <font>
        <b/>
      </font>
      <fill>
        <patternFill patternType="none"/>
      </fill>
    </dxf>
    <dxf>
      <font>
        <b/>
      </font>
      <fill>
        <patternFill patternType="none"/>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00000000-0008-0000-0000-000004040000}"/>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xdr:from>
      <xdr:col>4</xdr:col>
      <xdr:colOff>678180</xdr:colOff>
      <xdr:row>0</xdr:row>
      <xdr:rowOff>83820</xdr:rowOff>
    </xdr:from>
    <xdr:to>
      <xdr:col>4</xdr:col>
      <xdr:colOff>1257300</xdr:colOff>
      <xdr:row>0</xdr:row>
      <xdr:rowOff>495300</xdr:rowOff>
    </xdr:to>
    <xdr:pic>
      <xdr:nvPicPr>
        <xdr:cNvPr id="1379" name="Picture 13">
          <a:extLst>
            <a:ext uri="{FF2B5EF4-FFF2-40B4-BE49-F238E27FC236}">
              <a16:creationId xmlns:a16="http://schemas.microsoft.com/office/drawing/2014/main" id="{00000000-0008-0000-0000-00006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0740" y="83820"/>
          <a:ext cx="579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39072" name="Picture 23">
          <a:extLst>
            <a:ext uri="{FF2B5EF4-FFF2-40B4-BE49-F238E27FC236}">
              <a16:creationId xmlns:a16="http://schemas.microsoft.com/office/drawing/2014/main" id="{00000000-0008-0000-0100-0000A0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22860</xdr:colOff>
          <xdr:row>29</xdr:row>
          <xdr:rowOff>0</xdr:rowOff>
        </xdr:from>
        <xdr:to>
          <xdr:col>13</xdr:col>
          <xdr:colOff>495300</xdr:colOff>
          <xdr:row>29</xdr:row>
          <xdr:rowOff>0</xdr:rowOff>
        </xdr:to>
        <xdr:sp macro="" textlink="">
          <xdr:nvSpPr>
            <xdr:cNvPr id="38928" name="Label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hu-HU" sz="800" b="0" i="0" u="none" strike="noStrike" baseline="0">
                  <a:solidFill>
                    <a:srgbClr val="000000"/>
                  </a:solidFill>
                  <a:latin typeface="Segoe UI"/>
                  <a:cs typeface="Segoe UI"/>
                </a:rPr>
                <a:t>*</a:t>
              </a:r>
            </a:p>
            <a:p>
              <a:pPr algn="l" rtl="0">
                <a:defRPr sz="1000"/>
              </a:pPr>
              <a:endParaRPr lang="hu-HU" sz="800" b="0" i="0" u="none" strike="noStrike" baseline="0">
                <a:solidFill>
                  <a:srgbClr val="000000"/>
                </a:solidFill>
                <a:latin typeface="Segoe UI"/>
                <a:cs typeface="Segoe UI"/>
              </a:endParaRPr>
            </a:p>
            <a:p>
              <a:pPr algn="l" rtl="0">
                <a:defRPr sz="1000"/>
              </a:pPr>
              <a:endParaRPr lang="hu-HU" sz="800" b="0" i="0" u="none" strike="noStrike" baseline="0">
                <a:solidFill>
                  <a:srgbClr val="000000"/>
                </a:solidFill>
                <a:latin typeface="Segoe UI"/>
                <a:cs typeface="Segoe UI"/>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102560" name="Picture 21">
          <a:extLst>
            <a:ext uri="{FF2B5EF4-FFF2-40B4-BE49-F238E27FC236}">
              <a16:creationId xmlns:a16="http://schemas.microsoft.com/office/drawing/2014/main" id="{00000000-0008-0000-0300-0000A09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946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3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3574" name="Picture 9">
          <a:extLst>
            <a:ext uri="{FF2B5EF4-FFF2-40B4-BE49-F238E27FC236}">
              <a16:creationId xmlns:a16="http://schemas.microsoft.com/office/drawing/2014/main" id="{00000000-0008-0000-0400-0000969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3425" name="Button 1" hidden="1">
              <a:extLst>
                <a:ext uri="{63B3BB69-23CF-44E3-9099-C40C66FF867C}">
                  <a14:compatExt spid="_x0000_s103425"/>
                </a:ext>
                <a:ext uri="{FF2B5EF4-FFF2-40B4-BE49-F238E27FC236}">
                  <a16:creationId xmlns:a16="http://schemas.microsoft.com/office/drawing/2014/main" id="{00000000-0008-0000-0400-000001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3426" name="Button 2" hidden="1">
              <a:extLst>
                <a:ext uri="{63B3BB69-23CF-44E3-9099-C40C66FF867C}">
                  <a14:compatExt spid="_x0000_s103426"/>
                </a:ext>
                <a:ext uri="{FF2B5EF4-FFF2-40B4-BE49-F238E27FC236}">
                  <a16:creationId xmlns:a16="http://schemas.microsoft.com/office/drawing/2014/main" id="{00000000-0008-0000-0400-000002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295056" name="Picture 3">
          <a:extLst>
            <a:ext uri="{FF2B5EF4-FFF2-40B4-BE49-F238E27FC236}">
              <a16:creationId xmlns:a16="http://schemas.microsoft.com/office/drawing/2014/main" id="{00000000-0008-0000-0500-00009080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294913" name="Button 1" hidden="1">
              <a:extLst>
                <a:ext uri="{63B3BB69-23CF-44E3-9099-C40C66FF867C}">
                  <a14:compatExt spid="_x0000_s294913"/>
                </a:ext>
                <a:ext uri="{FF2B5EF4-FFF2-40B4-BE49-F238E27FC236}">
                  <a16:creationId xmlns:a16="http://schemas.microsoft.com/office/drawing/2014/main" id="{00000000-0008-0000-0500-000001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94914" name="Button 2" hidden="1">
              <a:extLst>
                <a:ext uri="{63B3BB69-23CF-44E3-9099-C40C66FF867C}">
                  <a14:compatExt spid="_x0000_s294914"/>
                </a:ext>
                <a:ext uri="{FF2B5EF4-FFF2-40B4-BE49-F238E27FC236}">
                  <a16:creationId xmlns:a16="http://schemas.microsoft.com/office/drawing/2014/main" id="{00000000-0008-0000-0500-000002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50319" name="Picture 21">
          <a:extLst>
            <a:ext uri="{FF2B5EF4-FFF2-40B4-BE49-F238E27FC236}">
              <a16:creationId xmlns:a16="http://schemas.microsoft.com/office/drawing/2014/main" id="{00000000-0008-0000-0600-00004FEC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902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06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3391" name="Picture 7">
          <a:extLst>
            <a:ext uri="{FF2B5EF4-FFF2-40B4-BE49-F238E27FC236}">
              <a16:creationId xmlns:a16="http://schemas.microsoft.com/office/drawing/2014/main" id="{00000000-0008-0000-0700-00004FF8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3313" name="Button 1" hidden="1">
              <a:extLst>
                <a:ext uri="{63B3BB69-23CF-44E3-9099-C40C66FF867C}">
                  <a14:compatExt spid="_x0000_s653313"/>
                </a:ext>
                <a:ext uri="{FF2B5EF4-FFF2-40B4-BE49-F238E27FC236}">
                  <a16:creationId xmlns:a16="http://schemas.microsoft.com/office/drawing/2014/main" id="{00000000-0008-0000-0700-000001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3314" name="Button 2" hidden="1">
              <a:extLst>
                <a:ext uri="{63B3BB69-23CF-44E3-9099-C40C66FF867C}">
                  <a14:compatExt spid="_x0000_s653314"/>
                </a:ext>
                <a:ext uri="{FF2B5EF4-FFF2-40B4-BE49-F238E27FC236}">
                  <a16:creationId xmlns:a16="http://schemas.microsoft.com/office/drawing/2014/main" id="{00000000-0008-0000-0700-000002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2367" name="Picture 9">
          <a:extLst>
            <a:ext uri="{FF2B5EF4-FFF2-40B4-BE49-F238E27FC236}">
              <a16:creationId xmlns:a16="http://schemas.microsoft.com/office/drawing/2014/main" id="{00000000-0008-0000-0800-00004FF4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2289" name="Button 1" hidden="1">
              <a:extLst>
                <a:ext uri="{63B3BB69-23CF-44E3-9099-C40C66FF867C}">
                  <a14:compatExt spid="_x0000_s652289"/>
                </a:ext>
                <a:ext uri="{FF2B5EF4-FFF2-40B4-BE49-F238E27FC236}">
                  <a16:creationId xmlns:a16="http://schemas.microsoft.com/office/drawing/2014/main" id="{00000000-0008-0000-0800-000001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2290" name="Button 2" hidden="1">
              <a:extLst>
                <a:ext uri="{63B3BB69-23CF-44E3-9099-C40C66FF867C}">
                  <a14:compatExt spid="_x0000_s652290"/>
                </a:ext>
                <a:ext uri="{FF2B5EF4-FFF2-40B4-BE49-F238E27FC236}">
                  <a16:creationId xmlns:a16="http://schemas.microsoft.com/office/drawing/2014/main" id="{00000000-0008-0000-0800-000002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88206" name="Picture 21">
          <a:extLst>
            <a:ext uri="{FF2B5EF4-FFF2-40B4-BE49-F238E27FC236}">
              <a16:creationId xmlns:a16="http://schemas.microsoft.com/office/drawing/2014/main" id="{00000000-0008-0000-0900-00004E8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048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09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0254" name="Picture 9">
          <a:extLst>
            <a:ext uri="{FF2B5EF4-FFF2-40B4-BE49-F238E27FC236}">
              <a16:creationId xmlns:a16="http://schemas.microsoft.com/office/drawing/2014/main" id="{00000000-0008-0000-0A00-00004E8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00000000-0008-0000-0A00-000001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00000000-0008-0000-0A00-000002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89230" name="Picture 3">
          <a:extLst>
            <a:ext uri="{FF2B5EF4-FFF2-40B4-BE49-F238E27FC236}">
              <a16:creationId xmlns:a16="http://schemas.microsoft.com/office/drawing/2014/main" id="{00000000-0008-0000-0B00-00004E8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89153" name="Button 1" hidden="1">
              <a:extLst>
                <a:ext uri="{63B3BB69-23CF-44E3-9099-C40C66FF867C}">
                  <a14:compatExt spid="_x0000_s689153"/>
                </a:ext>
                <a:ext uri="{FF2B5EF4-FFF2-40B4-BE49-F238E27FC236}">
                  <a16:creationId xmlns:a16="http://schemas.microsoft.com/office/drawing/2014/main" id="{00000000-0008-0000-0B00-0000018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89154" name="Button 2" hidden="1">
              <a:extLst>
                <a:ext uri="{63B3BB69-23CF-44E3-9099-C40C66FF867C}">
                  <a14:compatExt spid="_x0000_s689154"/>
                </a:ext>
                <a:ext uri="{FF2B5EF4-FFF2-40B4-BE49-F238E27FC236}">
                  <a16:creationId xmlns:a16="http://schemas.microsoft.com/office/drawing/2014/main" id="{00000000-0008-0000-0B00-0000028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701518" name="Picture 21">
          <a:extLst>
            <a:ext uri="{FF2B5EF4-FFF2-40B4-BE49-F238E27FC236}">
              <a16:creationId xmlns:a16="http://schemas.microsoft.com/office/drawing/2014/main" id="{00000000-0008-0000-0C00-00004EB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0C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4590" name="Picture 7">
          <a:extLst>
            <a:ext uri="{FF2B5EF4-FFF2-40B4-BE49-F238E27FC236}">
              <a16:creationId xmlns:a16="http://schemas.microsoft.com/office/drawing/2014/main" id="{00000000-0008-0000-0D00-00004EC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0D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0D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3566" name="Picture 9">
          <a:extLst>
            <a:ext uri="{FF2B5EF4-FFF2-40B4-BE49-F238E27FC236}">
              <a16:creationId xmlns:a16="http://schemas.microsoft.com/office/drawing/2014/main" id="{00000000-0008-0000-0E00-00004EB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00000000-0008-0000-0E00-000001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00000000-0008-0000-0E00-000002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mments" Target="../comments5.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omments" Target="../comments6.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omments" Target="../comments7.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omments" Target="../comments8.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omments" Target="../comments9.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comments" Target="../comments10.xml"/><Relationship Id="rId4" Type="http://schemas.openxmlformats.org/officeDocument/2006/relationships/ctrlProp" Target="../ctrlProps/ctrlProp1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omments" Target="../comments11.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omments" Target="../comments1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showGridLines="0" showZeros="0" workbookViewId="0">
      <selection activeCell="D8" sqref="D8"/>
    </sheetView>
  </sheetViews>
  <sheetFormatPr defaultRowHeight="13.2" x14ac:dyDescent="0.25"/>
  <cols>
    <col min="1" max="4" width="19.109375" customWidth="1"/>
    <col min="5" max="5" width="19.109375" style="1" customWidth="1"/>
  </cols>
  <sheetData>
    <row r="1" spans="1:7" s="2" customFormat="1" ht="49.5" customHeight="1" thickBot="1" x14ac:dyDescent="0.3">
      <c r="A1" s="231" t="s">
        <v>81</v>
      </c>
      <c r="B1" s="3"/>
      <c r="C1" s="3"/>
      <c r="D1" s="232"/>
      <c r="E1" s="4"/>
      <c r="F1" s="5"/>
      <c r="G1" s="5"/>
    </row>
    <row r="2" spans="1:7" s="6" customFormat="1" ht="36.75" customHeight="1" thickBot="1" x14ac:dyDescent="0.3">
      <c r="A2" s="7" t="s">
        <v>18</v>
      </c>
      <c r="B2" s="8"/>
      <c r="C2" s="8"/>
      <c r="D2" s="8"/>
      <c r="E2" s="9"/>
      <c r="F2" s="10"/>
      <c r="G2" s="10"/>
    </row>
    <row r="3" spans="1:7" s="2" customFormat="1" ht="6" customHeight="1" thickBot="1" x14ac:dyDescent="0.3">
      <c r="A3" s="12"/>
      <c r="B3" s="13"/>
      <c r="C3" s="13"/>
      <c r="D3" s="13"/>
      <c r="E3" s="14"/>
      <c r="F3" s="5"/>
      <c r="G3" s="5"/>
    </row>
    <row r="4" spans="1:7" s="2" customFormat="1" ht="20.25" customHeight="1" thickBot="1" x14ac:dyDescent="0.3">
      <c r="A4" s="15" t="s">
        <v>19</v>
      </c>
      <c r="B4" s="16"/>
      <c r="C4" s="16"/>
      <c r="D4" s="16"/>
      <c r="E4" s="17"/>
      <c r="F4" s="5"/>
      <c r="G4" s="5"/>
    </row>
    <row r="5" spans="1:7" s="18" customFormat="1" ht="15" customHeight="1" x14ac:dyDescent="0.25">
      <c r="A5" s="259" t="s">
        <v>20</v>
      </c>
      <c r="B5" s="21"/>
      <c r="C5" s="21"/>
      <c r="D5" s="21"/>
      <c r="E5" s="391"/>
      <c r="F5" s="22"/>
      <c r="G5" s="23"/>
    </row>
    <row r="6" spans="1:7" s="2" customFormat="1" ht="24.6" x14ac:dyDescent="0.25">
      <c r="A6" s="424" t="s">
        <v>93</v>
      </c>
      <c r="B6" s="392"/>
      <c r="C6" s="24"/>
      <c r="D6" s="25"/>
      <c r="E6" s="26"/>
      <c r="F6" s="5"/>
      <c r="G6" s="5"/>
    </row>
    <row r="7" spans="1:7" s="18" customFormat="1" ht="15" customHeight="1" x14ac:dyDescent="0.25">
      <c r="A7" s="260" t="s">
        <v>82</v>
      </c>
      <c r="B7" s="260" t="s">
        <v>83</v>
      </c>
      <c r="C7" s="260" t="s">
        <v>84</v>
      </c>
      <c r="D7" s="260" t="s">
        <v>85</v>
      </c>
      <c r="E7" s="260" t="s">
        <v>86</v>
      </c>
      <c r="F7" s="22"/>
      <c r="G7" s="23"/>
    </row>
    <row r="8" spans="1:7" s="2" customFormat="1" ht="16.5" customHeight="1" x14ac:dyDescent="0.25">
      <c r="A8" s="292" t="s">
        <v>94</v>
      </c>
      <c r="B8" s="292" t="s">
        <v>95</v>
      </c>
      <c r="C8" s="292" t="s">
        <v>96</v>
      </c>
      <c r="D8" s="292" t="s">
        <v>97</v>
      </c>
      <c r="E8" s="292"/>
      <c r="F8" s="5"/>
      <c r="G8" s="5"/>
    </row>
    <row r="9" spans="1:7" s="2" customFormat="1" ht="15" customHeight="1" x14ac:dyDescent="0.25">
      <c r="A9" s="259" t="s">
        <v>21</v>
      </c>
      <c r="B9" s="21"/>
      <c r="C9" s="260" t="s">
        <v>22</v>
      </c>
      <c r="D9" s="260"/>
      <c r="E9" s="261" t="s">
        <v>23</v>
      </c>
      <c r="F9" s="5"/>
      <c r="G9" s="5"/>
    </row>
    <row r="10" spans="1:7" s="2" customFormat="1" x14ac:dyDescent="0.25">
      <c r="A10" s="29" t="s">
        <v>88</v>
      </c>
      <c r="B10" s="30"/>
      <c r="C10" s="31" t="s">
        <v>89</v>
      </c>
      <c r="D10" s="260" t="s">
        <v>65</v>
      </c>
      <c r="E10" s="376" t="s">
        <v>90</v>
      </c>
      <c r="F10" s="5"/>
      <c r="G10" s="5"/>
    </row>
    <row r="11" spans="1:7" x14ac:dyDescent="0.25">
      <c r="A11" s="20"/>
      <c r="B11" s="21"/>
      <c r="C11" s="284" t="s">
        <v>64</v>
      </c>
      <c r="D11" s="284" t="s">
        <v>78</v>
      </c>
      <c r="E11" s="284" t="s">
        <v>79</v>
      </c>
      <c r="F11" s="33"/>
      <c r="G11" s="33"/>
    </row>
    <row r="12" spans="1:7" s="2" customFormat="1" x14ac:dyDescent="0.25">
      <c r="A12" s="233"/>
      <c r="B12" s="5"/>
      <c r="C12" s="293"/>
      <c r="D12" s="293" t="s">
        <v>92</v>
      </c>
      <c r="E12" s="293" t="s">
        <v>91</v>
      </c>
      <c r="F12" s="5"/>
      <c r="G12" s="5"/>
    </row>
    <row r="13" spans="1:7" ht="7.5" customHeight="1" x14ac:dyDescent="0.25">
      <c r="A13" s="33"/>
      <c r="B13" s="33"/>
      <c r="C13" s="33"/>
      <c r="D13" s="33"/>
      <c r="E13" s="37"/>
      <c r="F13" s="33"/>
      <c r="G13" s="33"/>
    </row>
    <row r="14" spans="1:7" ht="112.5" customHeight="1" x14ac:dyDescent="0.25">
      <c r="A14" s="33"/>
      <c r="B14" s="33"/>
      <c r="C14" s="33"/>
      <c r="D14" s="33"/>
      <c r="E14" s="37"/>
      <c r="F14" s="33"/>
      <c r="G14" s="33"/>
    </row>
    <row r="15" spans="1:7" ht="18.75" customHeight="1" x14ac:dyDescent="0.25">
      <c r="A15" s="32"/>
      <c r="B15" s="32"/>
      <c r="C15" s="32"/>
      <c r="D15" s="32"/>
      <c r="E15" s="37"/>
      <c r="F15" s="33"/>
      <c r="G15" s="33"/>
    </row>
    <row r="16" spans="1:7" ht="17.25" customHeight="1" x14ac:dyDescent="0.25">
      <c r="A16" s="32"/>
      <c r="B16" s="32"/>
      <c r="C16" s="32"/>
      <c r="D16" s="32"/>
      <c r="E16" s="32"/>
      <c r="F16" s="33"/>
      <c r="G16" s="33"/>
    </row>
    <row r="17" spans="1:7" ht="12.75" customHeight="1" x14ac:dyDescent="0.25">
      <c r="A17" s="38"/>
      <c r="B17" s="373"/>
      <c r="C17" s="234"/>
      <c r="D17" s="39"/>
      <c r="E17" s="37"/>
      <c r="F17" s="33"/>
      <c r="G17" s="33"/>
    </row>
    <row r="18" spans="1:7" x14ac:dyDescent="0.25">
      <c r="A18" s="33"/>
      <c r="B18" s="33"/>
      <c r="C18" s="33"/>
      <c r="D18" s="33"/>
      <c r="E18" s="37"/>
      <c r="F18" s="33"/>
      <c r="G18" s="33"/>
    </row>
  </sheetData>
  <phoneticPr fontId="65"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8">
    <pageSetUpPr fitToPage="1"/>
  </sheetPr>
  <dimension ref="A1:P42"/>
  <sheetViews>
    <sheetView showGridLines="0" showZeros="0" workbookViewId="0">
      <selection activeCell="A22" sqref="A22:B23"/>
    </sheetView>
  </sheetViews>
  <sheetFormatPr defaultRowHeight="13.2" x14ac:dyDescent="0.25"/>
  <cols>
    <col min="1" max="1" width="27.88671875" customWidth="1"/>
    <col min="2" max="2" width="22.44140625" customWidth="1"/>
    <col min="3" max="12" width="4.33203125" hidden="1" customWidth="1"/>
    <col min="13" max="13" width="7.6640625" hidden="1" customWidth="1"/>
    <col min="14" max="14" width="7.6640625" style="40" customWidth="1"/>
    <col min="15" max="15" width="8.5546875" customWidth="1"/>
    <col min="16" max="16" width="11.5546875" hidden="1" customWidth="1"/>
  </cols>
  <sheetData>
    <row r="1" spans="1:14" ht="24.6" x14ac:dyDescent="0.3">
      <c r="A1" s="41" t="str">
        <f>Altalanos!$A$6</f>
        <v>Diákolimpia</v>
      </c>
      <c r="B1" s="42"/>
      <c r="C1" s="42"/>
      <c r="D1" s="33"/>
      <c r="E1" s="33"/>
      <c r="F1" s="43"/>
      <c r="G1" s="33"/>
      <c r="H1" s="33"/>
      <c r="I1" s="33"/>
      <c r="J1" s="33"/>
      <c r="K1" s="33"/>
      <c r="L1" s="33"/>
      <c r="M1" s="33"/>
      <c r="N1" s="44"/>
    </row>
    <row r="2" spans="1:14" x14ac:dyDescent="0.25">
      <c r="A2" s="45"/>
      <c r="B2" s="27"/>
      <c r="C2" s="27"/>
      <c r="D2" s="33"/>
      <c r="E2" s="33"/>
      <c r="F2" s="33"/>
      <c r="G2" s="33"/>
      <c r="H2" s="33"/>
      <c r="I2" s="33"/>
      <c r="J2" s="33"/>
      <c r="K2" s="33"/>
      <c r="L2" s="33"/>
      <c r="M2" s="33"/>
      <c r="N2" s="43"/>
    </row>
    <row r="3" spans="1:14" s="2" customFormat="1" ht="39.75" customHeight="1" thickBot="1" x14ac:dyDescent="0.3">
      <c r="A3" s="46"/>
      <c r="B3" s="47" t="s">
        <v>24</v>
      </c>
      <c r="C3" s="48"/>
      <c r="D3" s="49"/>
      <c r="E3" s="49"/>
      <c r="F3" s="50"/>
      <c r="G3" s="49"/>
      <c r="H3" s="51"/>
      <c r="I3" s="50"/>
      <c r="J3" s="49"/>
      <c r="K3" s="49"/>
      <c r="L3" s="49"/>
      <c r="M3" s="49"/>
      <c r="N3" s="51"/>
    </row>
    <row r="4" spans="1:14" s="18" customFormat="1" ht="9.6" x14ac:dyDescent="0.25">
      <c r="A4" s="50" t="s">
        <v>25</v>
      </c>
      <c r="B4" s="48" t="s">
        <v>22</v>
      </c>
      <c r="C4" s="52"/>
      <c r="D4" s="52"/>
      <c r="E4" s="52"/>
      <c r="F4" s="52"/>
      <c r="G4" s="52"/>
      <c r="H4" s="52"/>
      <c r="I4" s="52"/>
      <c r="J4" s="52"/>
      <c r="K4" s="52"/>
      <c r="L4" s="52"/>
      <c r="M4" s="52"/>
      <c r="N4" s="52"/>
    </row>
    <row r="5" spans="1:14" s="34" customFormat="1" ht="12.75" customHeight="1" x14ac:dyDescent="0.25">
      <c r="A5" s="53" t="str">
        <f>Altalanos!$A$10</f>
        <v>2024.05.27-06.01.</v>
      </c>
      <c r="B5" s="54" t="str">
        <f>Altalanos!$C$10</f>
        <v>Balatonboglár</v>
      </c>
      <c r="C5" s="55"/>
      <c r="D5" s="55"/>
      <c r="E5" s="55"/>
      <c r="F5" s="55"/>
      <c r="G5" s="55"/>
      <c r="H5" s="55"/>
      <c r="I5" s="55"/>
      <c r="J5" s="55"/>
      <c r="K5" s="55"/>
      <c r="L5" s="55"/>
      <c r="M5" s="56"/>
      <c r="N5" s="56"/>
    </row>
    <row r="6" spans="1:14" s="2" customFormat="1" ht="60" customHeight="1" thickBot="1" x14ac:dyDescent="0.3">
      <c r="A6" s="452" t="s">
        <v>26</v>
      </c>
      <c r="B6" s="452"/>
      <c r="C6" s="57"/>
      <c r="D6" s="57"/>
      <c r="E6" s="57"/>
      <c r="F6" s="58"/>
      <c r="G6" s="59"/>
      <c r="H6" s="57"/>
      <c r="I6" s="58"/>
      <c r="J6" s="57"/>
      <c r="K6" s="57"/>
      <c r="L6" s="57"/>
      <c r="M6" s="57"/>
      <c r="N6" s="60"/>
    </row>
    <row r="7" spans="1:14" s="18" customFormat="1" ht="13.5" hidden="1" customHeight="1" x14ac:dyDescent="0.25">
      <c r="A7" s="61"/>
      <c r="B7" s="62"/>
      <c r="C7" s="62"/>
      <c r="D7" s="62"/>
      <c r="E7" s="62"/>
      <c r="F7" s="62"/>
      <c r="G7" s="62"/>
      <c r="H7" s="62"/>
      <c r="I7" s="62"/>
      <c r="J7" s="62"/>
      <c r="K7" s="62"/>
      <c r="L7" s="62"/>
      <c r="M7" s="62"/>
      <c r="N7" s="52"/>
    </row>
    <row r="8" spans="1:14" s="11" customFormat="1" ht="12.75" hidden="1" customHeight="1" x14ac:dyDescent="0.25">
      <c r="A8" s="63"/>
      <c r="B8" s="36"/>
      <c r="C8" s="36"/>
      <c r="D8" s="36"/>
      <c r="E8" s="36"/>
      <c r="F8" s="36"/>
      <c r="G8" s="36"/>
      <c r="H8" s="36"/>
      <c r="I8" s="36"/>
      <c r="J8" s="36"/>
      <c r="K8" s="36"/>
      <c r="L8" s="36"/>
      <c r="M8" s="36"/>
      <c r="N8" s="55"/>
    </row>
    <row r="9" spans="1:14" s="18" customFormat="1" hidden="1" x14ac:dyDescent="0.25">
      <c r="A9" s="64"/>
      <c r="B9" s="66"/>
      <c r="C9" s="67"/>
      <c r="D9" s="66"/>
      <c r="E9" s="66"/>
      <c r="F9" s="66"/>
      <c r="G9" s="66"/>
      <c r="H9" s="66"/>
      <c r="I9" s="66"/>
      <c r="J9" s="66"/>
      <c r="K9" s="66"/>
      <c r="L9" s="66"/>
      <c r="M9" s="66"/>
      <c r="N9" s="68"/>
    </row>
    <row r="10" spans="1:14" s="18" customFormat="1" ht="9.6" hidden="1" x14ac:dyDescent="0.25">
      <c r="A10" s="61"/>
      <c r="B10" s="62"/>
      <c r="C10" s="52"/>
      <c r="D10" s="52"/>
      <c r="E10" s="52"/>
      <c r="F10" s="52"/>
      <c r="G10" s="52"/>
      <c r="H10" s="52"/>
      <c r="I10" s="52"/>
      <c r="J10" s="52"/>
      <c r="K10" s="52"/>
      <c r="L10" s="52"/>
      <c r="M10" s="52"/>
      <c r="N10" s="52"/>
    </row>
    <row r="11" spans="1:14" s="34" customFormat="1" ht="12.75" hidden="1" customHeight="1" x14ac:dyDescent="0.25">
      <c r="A11" s="69"/>
      <c r="B11" s="35"/>
      <c r="C11" s="55"/>
      <c r="D11" s="55"/>
      <c r="E11" s="55"/>
      <c r="F11" s="55"/>
      <c r="G11" s="55"/>
      <c r="H11" s="55"/>
      <c r="I11" s="55"/>
      <c r="J11" s="55"/>
      <c r="K11" s="55"/>
      <c r="L11" s="55"/>
      <c r="M11" s="56"/>
      <c r="N11" s="52"/>
    </row>
    <row r="12" spans="1:14" s="18" customFormat="1" ht="9.6" hidden="1" x14ac:dyDescent="0.25">
      <c r="A12" s="61"/>
      <c r="B12" s="62"/>
      <c r="C12" s="62"/>
      <c r="D12" s="62"/>
      <c r="E12" s="62"/>
      <c r="F12" s="62"/>
      <c r="G12" s="62"/>
      <c r="H12" s="62"/>
      <c r="I12" s="62"/>
      <c r="J12" s="62"/>
      <c r="K12" s="62"/>
      <c r="L12" s="62"/>
      <c r="M12" s="62"/>
      <c r="N12" s="52"/>
    </row>
    <row r="13" spans="1:14" s="11" customFormat="1" ht="12.75" hidden="1" customHeight="1" x14ac:dyDescent="0.25">
      <c r="A13" s="63"/>
      <c r="B13" s="36"/>
      <c r="C13" s="36"/>
      <c r="D13" s="36"/>
      <c r="E13" s="36"/>
      <c r="F13" s="36"/>
      <c r="G13" s="36"/>
      <c r="H13" s="36"/>
      <c r="I13" s="36"/>
      <c r="J13" s="36"/>
      <c r="K13" s="36"/>
      <c r="L13" s="36"/>
      <c r="M13" s="36"/>
      <c r="N13" s="12"/>
    </row>
    <row r="14" spans="1:14" s="18" customFormat="1" hidden="1" x14ac:dyDescent="0.25">
      <c r="A14" s="64"/>
      <c r="B14" s="66"/>
      <c r="C14" s="67"/>
      <c r="D14" s="66"/>
      <c r="E14" s="66"/>
      <c r="F14" s="66"/>
      <c r="G14" s="66"/>
      <c r="H14" s="66"/>
      <c r="I14" s="66"/>
      <c r="J14" s="66"/>
      <c r="K14" s="66"/>
      <c r="L14" s="66"/>
      <c r="M14" s="66"/>
      <c r="N14" s="68"/>
    </row>
    <row r="15" spans="1:14" s="18" customFormat="1" ht="9.6" hidden="1" x14ac:dyDescent="0.25">
      <c r="A15" s="61"/>
      <c r="B15" s="62"/>
      <c r="C15" s="52"/>
      <c r="D15" s="52"/>
      <c r="E15" s="52"/>
      <c r="F15" s="52"/>
      <c r="G15" s="52"/>
      <c r="H15" s="52"/>
      <c r="I15" s="52"/>
      <c r="J15" s="52"/>
      <c r="K15" s="52"/>
      <c r="L15" s="52"/>
      <c r="M15" s="52"/>
      <c r="N15" s="52"/>
    </row>
    <row r="16" spans="1:14" s="18" customFormat="1" hidden="1" x14ac:dyDescent="0.25">
      <c r="A16" s="69"/>
      <c r="B16" s="35"/>
      <c r="C16" s="55"/>
      <c r="D16" s="55"/>
      <c r="E16" s="55"/>
      <c r="F16" s="55"/>
      <c r="G16" s="55"/>
      <c r="H16" s="55"/>
      <c r="I16" s="55"/>
      <c r="J16" s="55"/>
      <c r="K16" s="55"/>
      <c r="L16" s="55"/>
      <c r="M16" s="56"/>
      <c r="N16" s="52"/>
    </row>
    <row r="17" spans="1:16" s="18" customFormat="1" ht="9.6" hidden="1" x14ac:dyDescent="0.25">
      <c r="A17" s="61"/>
      <c r="B17" s="62"/>
      <c r="C17" s="62"/>
      <c r="D17" s="62"/>
      <c r="E17" s="62"/>
      <c r="F17" s="62"/>
      <c r="G17" s="62"/>
      <c r="H17" s="62"/>
      <c r="I17" s="62"/>
      <c r="J17" s="62"/>
      <c r="K17" s="62"/>
      <c r="L17" s="62"/>
      <c r="M17" s="62"/>
      <c r="N17" s="52"/>
    </row>
    <row r="18" spans="1:16" s="11" customFormat="1" ht="12.75" hidden="1" customHeight="1" x14ac:dyDescent="0.25">
      <c r="A18" s="63"/>
      <c r="B18" s="36"/>
      <c r="C18" s="36"/>
      <c r="D18" s="36"/>
      <c r="E18" s="36"/>
      <c r="F18" s="36"/>
      <c r="G18" s="36"/>
      <c r="H18" s="36"/>
      <c r="I18" s="36"/>
      <c r="J18" s="36"/>
      <c r="K18" s="36"/>
      <c r="L18" s="36"/>
      <c r="M18" s="36"/>
      <c r="N18" s="12"/>
    </row>
    <row r="19" spans="1:16" s="11" customFormat="1" ht="7.5" hidden="1" customHeight="1" x14ac:dyDescent="0.25">
      <c r="A19" s="70"/>
      <c r="B19" s="70"/>
      <c r="C19" s="14"/>
      <c r="D19" s="14"/>
      <c r="E19" s="14"/>
      <c r="F19" s="14"/>
      <c r="G19" s="14"/>
      <c r="H19" s="14"/>
      <c r="I19" s="14"/>
      <c r="J19" s="14"/>
      <c r="K19" s="14"/>
      <c r="L19" s="14"/>
      <c r="M19" s="14"/>
      <c r="N19" s="12"/>
    </row>
    <row r="20" spans="1:16" s="18" customFormat="1" ht="13.8" thickBot="1" x14ac:dyDescent="0.3">
      <c r="A20" s="235" t="s">
        <v>27</v>
      </c>
      <c r="B20" s="236"/>
      <c r="C20" s="67"/>
      <c r="D20" s="66"/>
      <c r="E20" s="66"/>
      <c r="F20" s="66"/>
      <c r="G20" s="66"/>
      <c r="H20" s="66"/>
      <c r="I20" s="66"/>
      <c r="J20" s="66"/>
      <c r="K20" s="66"/>
      <c r="L20" s="66"/>
      <c r="M20" s="66"/>
      <c r="N20" s="68"/>
    </row>
    <row r="21" spans="1:16" s="18" customFormat="1" ht="9.6" x14ac:dyDescent="0.25">
      <c r="A21" s="71" t="s">
        <v>28</v>
      </c>
      <c r="B21" s="72" t="s">
        <v>29</v>
      </c>
      <c r="C21" s="52"/>
      <c r="D21" s="52"/>
      <c r="E21" s="52"/>
      <c r="F21" s="52"/>
      <c r="G21" s="52"/>
      <c r="H21" s="52"/>
      <c r="I21" s="52"/>
      <c r="J21" s="52"/>
      <c r="K21" s="52"/>
      <c r="L21" s="52"/>
      <c r="M21" s="52"/>
      <c r="N21" s="52"/>
      <c r="P21" s="73" t="s">
        <v>62</v>
      </c>
    </row>
    <row r="22" spans="1:16" s="18" customFormat="1" ht="19.5" customHeight="1" x14ac:dyDescent="0.25">
      <c r="A22" s="74"/>
      <c r="B22" s="75"/>
      <c r="C22" s="55"/>
      <c r="D22" s="55"/>
      <c r="E22" s="55"/>
      <c r="F22" s="55"/>
      <c r="G22" s="55"/>
      <c r="H22" s="55"/>
      <c r="I22" s="55"/>
      <c r="J22" s="55"/>
      <c r="K22" s="55"/>
      <c r="L22" s="55"/>
      <c r="M22" s="56"/>
      <c r="N22" s="52"/>
      <c r="P22" s="76" t="str">
        <f t="shared" ref="P22:P29" si="0">LEFT(B22,1)&amp;" "&amp;A22</f>
        <v xml:space="preserve"> </v>
      </c>
    </row>
    <row r="23" spans="1:16" s="18" customFormat="1" ht="19.5" customHeight="1" x14ac:dyDescent="0.25">
      <c r="A23" s="74"/>
      <c r="B23" s="75"/>
      <c r="C23" s="55"/>
      <c r="D23" s="55"/>
      <c r="E23" s="55"/>
      <c r="F23" s="55"/>
      <c r="G23" s="55"/>
      <c r="H23" s="55"/>
      <c r="I23" s="55"/>
      <c r="J23" s="55"/>
      <c r="K23" s="55"/>
      <c r="L23" s="55"/>
      <c r="M23" s="56"/>
      <c r="N23" s="52"/>
      <c r="P23" s="76" t="str">
        <f t="shared" si="0"/>
        <v xml:space="preserve"> </v>
      </c>
    </row>
    <row r="24" spans="1:16" s="18" customFormat="1" ht="19.5" customHeight="1" x14ac:dyDescent="0.25">
      <c r="A24" s="74"/>
      <c r="B24" s="75"/>
      <c r="C24" s="55"/>
      <c r="D24" s="55"/>
      <c r="E24" s="55"/>
      <c r="F24" s="55"/>
      <c r="G24" s="55"/>
      <c r="H24" s="55"/>
      <c r="I24" s="55"/>
      <c r="J24" s="55"/>
      <c r="K24" s="55"/>
      <c r="L24" s="55"/>
      <c r="M24" s="56"/>
      <c r="N24" s="52"/>
      <c r="P24" s="76" t="str">
        <f t="shared" si="0"/>
        <v xml:space="preserve"> </v>
      </c>
    </row>
    <row r="25" spans="1:16" s="2" customFormat="1" ht="19.5" customHeight="1" x14ac:dyDescent="0.25">
      <c r="A25" s="74"/>
      <c r="B25" s="75"/>
      <c r="C25" s="55"/>
      <c r="D25" s="55"/>
      <c r="E25" s="55"/>
      <c r="F25" s="55"/>
      <c r="G25" s="55"/>
      <c r="H25" s="55"/>
      <c r="I25" s="55"/>
      <c r="J25" s="55"/>
      <c r="K25" s="55"/>
      <c r="L25" s="55"/>
      <c r="M25" s="56"/>
      <c r="N25" s="52"/>
      <c r="P25" s="76" t="str">
        <f t="shared" si="0"/>
        <v xml:space="preserve"> </v>
      </c>
    </row>
    <row r="26" spans="1:16" s="2" customFormat="1" ht="19.5" customHeight="1" x14ac:dyDescent="0.25">
      <c r="A26" s="74"/>
      <c r="B26" s="75"/>
      <c r="C26" s="55"/>
      <c r="D26" s="55"/>
      <c r="E26" s="55"/>
      <c r="F26" s="55"/>
      <c r="G26" s="55"/>
      <c r="H26" s="55"/>
      <c r="I26" s="55"/>
      <c r="J26" s="55"/>
      <c r="K26" s="55"/>
      <c r="L26" s="55"/>
      <c r="M26" s="56"/>
      <c r="N26" s="52"/>
      <c r="P26" s="76" t="str">
        <f t="shared" si="0"/>
        <v xml:space="preserve"> </v>
      </c>
    </row>
    <row r="27" spans="1:16" s="2" customFormat="1" ht="19.5" customHeight="1" x14ac:dyDescent="0.25">
      <c r="A27" s="74"/>
      <c r="B27" s="75"/>
      <c r="C27" s="55"/>
      <c r="D27" s="55"/>
      <c r="E27" s="55"/>
      <c r="F27" s="55"/>
      <c r="G27" s="55"/>
      <c r="H27" s="55"/>
      <c r="I27" s="55"/>
      <c r="J27" s="55"/>
      <c r="K27" s="55"/>
      <c r="L27" s="55"/>
      <c r="M27" s="56"/>
      <c r="N27" s="52"/>
      <c r="P27" s="76" t="str">
        <f t="shared" si="0"/>
        <v xml:space="preserve"> </v>
      </c>
    </row>
    <row r="28" spans="1:16" s="2" customFormat="1" ht="19.5" customHeight="1" x14ac:dyDescent="0.25">
      <c r="A28" s="74"/>
      <c r="B28" s="75"/>
      <c r="C28" s="55"/>
      <c r="D28" s="55"/>
      <c r="E28" s="55"/>
      <c r="F28" s="55"/>
      <c r="G28" s="55"/>
      <c r="H28" s="55"/>
      <c r="I28" s="55"/>
      <c r="J28" s="55"/>
      <c r="K28" s="55"/>
      <c r="L28" s="55"/>
      <c r="M28" s="56"/>
      <c r="N28" s="52"/>
      <c r="P28" s="76" t="str">
        <f t="shared" si="0"/>
        <v xml:space="preserve"> </v>
      </c>
    </row>
    <row r="29" spans="1:16" s="2" customFormat="1" ht="19.5" customHeight="1" thickBot="1" x14ac:dyDescent="0.3">
      <c r="A29" s="77"/>
      <c r="B29" s="78"/>
      <c r="C29" s="55"/>
      <c r="D29" s="55"/>
      <c r="E29" s="55"/>
      <c r="F29" s="55"/>
      <c r="G29" s="55"/>
      <c r="H29" s="55"/>
      <c r="I29" s="55"/>
      <c r="J29" s="55"/>
      <c r="K29" s="55"/>
      <c r="L29" s="55"/>
      <c r="M29" s="56"/>
      <c r="N29" s="52"/>
      <c r="P29" s="76" t="str">
        <f t="shared" si="0"/>
        <v xml:space="preserve"> </v>
      </c>
    </row>
    <row r="30" spans="1:16" ht="13.8" thickBot="1" x14ac:dyDescent="0.3">
      <c r="A30" s="33"/>
      <c r="B30" s="33"/>
      <c r="C30" s="33"/>
      <c r="D30" s="33"/>
      <c r="E30" s="33"/>
      <c r="F30" s="33"/>
      <c r="G30" s="33"/>
      <c r="H30" s="33"/>
      <c r="I30" s="33"/>
      <c r="J30" s="33"/>
      <c r="K30" s="33"/>
      <c r="L30" s="33"/>
      <c r="M30" s="33"/>
      <c r="N30" s="79"/>
      <c r="P30" s="80" t="s">
        <v>63</v>
      </c>
    </row>
    <row r="31" spans="1:16" x14ac:dyDescent="0.25">
      <c r="A31" s="33"/>
      <c r="B31" s="33"/>
      <c r="C31" s="33"/>
      <c r="D31" s="33"/>
      <c r="E31" s="33"/>
      <c r="F31" s="33"/>
      <c r="G31" s="33"/>
      <c r="H31" s="33"/>
      <c r="I31" s="33"/>
      <c r="J31" s="33"/>
      <c r="K31" s="33"/>
      <c r="L31" s="33"/>
      <c r="M31" s="33"/>
      <c r="N31" s="79"/>
    </row>
    <row r="32" spans="1:16" x14ac:dyDescent="0.25">
      <c r="A32" s="33"/>
      <c r="B32" s="33"/>
      <c r="C32" s="33"/>
      <c r="D32" s="33"/>
      <c r="E32" s="33"/>
      <c r="F32" s="33"/>
      <c r="G32" s="33"/>
      <c r="H32" s="33"/>
      <c r="I32" s="33"/>
      <c r="J32" s="33"/>
      <c r="K32" s="33"/>
      <c r="L32" s="33"/>
      <c r="M32" s="33"/>
      <c r="N32" s="79"/>
    </row>
    <row r="33" spans="1:14" x14ac:dyDescent="0.25">
      <c r="A33" s="33"/>
      <c r="B33" s="33"/>
      <c r="C33" s="33"/>
      <c r="D33" s="33"/>
      <c r="E33" s="33"/>
      <c r="F33" s="33"/>
      <c r="G33" s="33"/>
      <c r="H33" s="33"/>
      <c r="I33" s="33"/>
      <c r="J33" s="33"/>
      <c r="K33" s="33"/>
      <c r="L33" s="33"/>
      <c r="M33" s="33"/>
      <c r="N33" s="79"/>
    </row>
    <row r="34" spans="1:14" x14ac:dyDescent="0.25">
      <c r="A34" s="33"/>
      <c r="B34" s="33"/>
      <c r="C34" s="33"/>
      <c r="D34" s="33"/>
      <c r="E34" s="33"/>
      <c r="F34" s="33"/>
      <c r="G34" s="33"/>
      <c r="H34" s="33"/>
      <c r="I34" s="33"/>
      <c r="J34" s="33"/>
      <c r="K34" s="33"/>
      <c r="L34" s="33"/>
      <c r="M34" s="33"/>
      <c r="N34" s="79"/>
    </row>
    <row r="35" spans="1:14" x14ac:dyDescent="0.25">
      <c r="A35" s="33"/>
      <c r="B35" s="33"/>
      <c r="C35" s="33"/>
      <c r="D35" s="33"/>
      <c r="E35" s="33"/>
      <c r="F35" s="33"/>
      <c r="G35" s="33"/>
      <c r="H35" s="33"/>
      <c r="I35" s="33"/>
      <c r="J35" s="33"/>
      <c r="K35" s="33"/>
      <c r="L35" s="33"/>
      <c r="M35" s="33"/>
      <c r="N35" s="79"/>
    </row>
    <row r="36" spans="1:14" x14ac:dyDescent="0.25">
      <c r="A36" s="33"/>
      <c r="B36" s="33"/>
      <c r="C36" s="33"/>
      <c r="D36" s="33"/>
      <c r="E36" s="33"/>
      <c r="F36" s="33"/>
      <c r="G36" s="33"/>
      <c r="H36" s="33"/>
      <c r="I36" s="33"/>
      <c r="J36" s="33"/>
      <c r="K36" s="33"/>
      <c r="L36" s="33"/>
      <c r="M36" s="33"/>
      <c r="N36" s="79"/>
    </row>
    <row r="37" spans="1:14" x14ac:dyDescent="0.25">
      <c r="A37" s="33"/>
      <c r="B37" s="33"/>
      <c r="C37" s="33"/>
      <c r="D37" s="33"/>
      <c r="E37" s="33"/>
      <c r="F37" s="33"/>
      <c r="G37" s="33"/>
      <c r="H37" s="33"/>
      <c r="I37" s="33"/>
      <c r="J37" s="33"/>
      <c r="K37" s="33"/>
      <c r="L37" s="33"/>
      <c r="M37" s="33"/>
      <c r="N37" s="79"/>
    </row>
    <row r="38" spans="1:14" x14ac:dyDescent="0.25">
      <c r="A38" s="33"/>
      <c r="B38" s="33"/>
      <c r="C38" s="33"/>
      <c r="D38" s="33"/>
      <c r="E38" s="33"/>
      <c r="F38" s="33"/>
      <c r="G38" s="33"/>
      <c r="H38" s="33"/>
      <c r="I38" s="33"/>
      <c r="J38" s="33"/>
      <c r="K38" s="33"/>
      <c r="L38" s="33"/>
      <c r="M38" s="33"/>
      <c r="N38" s="79"/>
    </row>
    <row r="39" spans="1:14" x14ac:dyDescent="0.25">
      <c r="A39" s="33"/>
      <c r="B39" s="33"/>
      <c r="C39" s="33"/>
      <c r="D39" s="33"/>
      <c r="E39" s="33"/>
      <c r="F39" s="33"/>
      <c r="G39" s="33"/>
      <c r="H39" s="33"/>
      <c r="I39" s="33"/>
      <c r="J39" s="33"/>
      <c r="K39" s="33"/>
      <c r="L39" s="33"/>
      <c r="M39" s="33"/>
      <c r="N39" s="79"/>
    </row>
    <row r="40" spans="1:14" x14ac:dyDescent="0.25">
      <c r="A40" s="33"/>
      <c r="B40" s="33"/>
      <c r="C40" s="33"/>
      <c r="D40" s="33"/>
      <c r="E40" s="33"/>
      <c r="F40" s="33"/>
      <c r="G40" s="33"/>
      <c r="H40" s="33"/>
      <c r="I40" s="33"/>
      <c r="J40" s="33"/>
      <c r="K40" s="33"/>
      <c r="L40" s="33"/>
      <c r="M40" s="33"/>
      <c r="N40" s="79"/>
    </row>
    <row r="41" spans="1:14" x14ac:dyDescent="0.25">
      <c r="A41" s="33"/>
      <c r="B41" s="33"/>
      <c r="C41" s="33"/>
      <c r="D41" s="33"/>
      <c r="E41" s="33"/>
      <c r="F41" s="33"/>
      <c r="G41" s="33"/>
      <c r="H41" s="33"/>
      <c r="I41" s="33"/>
      <c r="J41" s="33"/>
      <c r="K41" s="33"/>
      <c r="L41" s="33"/>
      <c r="M41" s="33"/>
      <c r="N41" s="79"/>
    </row>
    <row r="42" spans="1:14" x14ac:dyDescent="0.25">
      <c r="A42" s="33"/>
      <c r="B42" s="33"/>
      <c r="C42" s="33"/>
      <c r="D42" s="33"/>
      <c r="E42" s="33"/>
      <c r="F42" s="33"/>
      <c r="G42" s="33"/>
      <c r="H42" s="33"/>
      <c r="I42" s="33"/>
      <c r="J42" s="33"/>
      <c r="K42" s="33"/>
      <c r="L42" s="33"/>
      <c r="M42" s="33"/>
      <c r="N42" s="79"/>
    </row>
  </sheetData>
  <mergeCells count="1">
    <mergeCell ref="A6:B6"/>
  </mergeCells>
  <phoneticPr fontId="65" type="noConversion"/>
  <printOptions horizontalCentered="1"/>
  <pageMargins left="0.35" right="0.35" top="0.39" bottom="0.39" header="0" footer="0"/>
  <pageSetup paperSize="9"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28" r:id="rId4" name="Label 16">
              <controlPr defaultSize="0" autoFill="0" autoPict="0">
                <anchor moveWithCells="1" sizeWithCells="1">
                  <from>
                    <xdr:col>0</xdr:col>
                    <xdr:colOff>22860</xdr:colOff>
                    <xdr:row>29</xdr:row>
                    <xdr:rowOff>0</xdr:rowOff>
                  </from>
                  <to>
                    <xdr:col>13</xdr:col>
                    <xdr:colOff>495300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6"/>
  <sheetViews>
    <sheetView topLeftCell="A36" workbookViewId="0">
      <selection activeCell="L52" sqref="L52"/>
    </sheetView>
  </sheetViews>
  <sheetFormatPr defaultColWidth="8.88671875" defaultRowHeight="14.4" x14ac:dyDescent="0.3"/>
  <cols>
    <col min="1" max="2" width="5.6640625" style="445" customWidth="1"/>
    <col min="3" max="3" width="7.5546875" style="445" customWidth="1"/>
    <col min="4" max="4" width="5.88671875" style="445" customWidth="1"/>
    <col min="5" max="6" width="24.6640625" style="445" customWidth="1"/>
    <col min="7" max="7" width="11.5546875" style="445" customWidth="1"/>
    <col min="8" max="16384" width="8.88671875" style="443"/>
  </cols>
  <sheetData>
    <row r="1" spans="1:7" ht="45" customHeight="1" x14ac:dyDescent="0.3">
      <c r="A1" s="453" t="s">
        <v>289</v>
      </c>
      <c r="B1" s="453"/>
      <c r="C1" s="453"/>
      <c r="D1" s="453"/>
      <c r="E1" s="453"/>
      <c r="F1" s="453"/>
      <c r="G1" s="453"/>
    </row>
    <row r="2" spans="1:7" ht="46.5" customHeight="1" x14ac:dyDescent="0.3">
      <c r="A2" s="454" t="s">
        <v>290</v>
      </c>
      <c r="B2" s="454"/>
      <c r="C2" s="454"/>
      <c r="D2" s="454"/>
      <c r="E2" s="454"/>
      <c r="F2" s="454"/>
      <c r="G2" s="454"/>
    </row>
    <row r="3" spans="1:7" ht="48" customHeight="1" x14ac:dyDescent="0.3">
      <c r="A3" s="444" t="s">
        <v>291</v>
      </c>
      <c r="B3" s="444" t="s">
        <v>292</v>
      </c>
      <c r="C3" s="444" t="s">
        <v>293</v>
      </c>
      <c r="D3" s="444" t="s">
        <v>294</v>
      </c>
      <c r="G3" s="445" t="s">
        <v>295</v>
      </c>
    </row>
    <row r="4" spans="1:7" ht="18.600000000000001" customHeight="1" x14ac:dyDescent="0.3">
      <c r="A4" s="446" t="s">
        <v>296</v>
      </c>
      <c r="B4" s="447"/>
      <c r="C4" s="446" t="s">
        <v>297</v>
      </c>
      <c r="D4" s="446"/>
      <c r="E4" s="446" t="s">
        <v>298</v>
      </c>
      <c r="F4" s="446" t="s">
        <v>299</v>
      </c>
      <c r="G4" s="446"/>
    </row>
    <row r="5" spans="1:7" ht="18.600000000000001" customHeight="1" x14ac:dyDescent="0.3">
      <c r="A5" s="446"/>
      <c r="B5" s="447"/>
      <c r="C5" s="446"/>
      <c r="D5" s="446"/>
      <c r="E5" s="446" t="s">
        <v>300</v>
      </c>
      <c r="F5" s="446" t="s">
        <v>301</v>
      </c>
      <c r="G5" s="446"/>
    </row>
    <row r="6" spans="1:7" ht="18.600000000000001" customHeight="1" x14ac:dyDescent="0.3">
      <c r="A6" s="446"/>
      <c r="B6" s="447"/>
      <c r="C6" s="446"/>
      <c r="D6" s="446"/>
      <c r="E6" s="446" t="s">
        <v>302</v>
      </c>
      <c r="F6" s="446" t="s">
        <v>303</v>
      </c>
      <c r="G6" s="446"/>
    </row>
    <row r="7" spans="1:7" ht="18.600000000000001" customHeight="1" x14ac:dyDescent="0.3">
      <c r="A7" s="446"/>
      <c r="B7" s="447"/>
      <c r="C7" s="446"/>
      <c r="D7" s="446"/>
      <c r="E7" s="446" t="s">
        <v>304</v>
      </c>
      <c r="F7" s="446" t="s">
        <v>305</v>
      </c>
      <c r="G7" s="446"/>
    </row>
    <row r="8" spans="1:7" ht="18.600000000000001" customHeight="1" x14ac:dyDescent="0.3">
      <c r="A8" s="446"/>
      <c r="B8" s="447"/>
      <c r="C8" s="446"/>
      <c r="D8" s="446"/>
      <c r="E8" s="446" t="s">
        <v>306</v>
      </c>
      <c r="F8" s="446" t="s">
        <v>307</v>
      </c>
      <c r="G8" s="446"/>
    </row>
    <row r="9" spans="1:7" ht="18.600000000000001" customHeight="1" x14ac:dyDescent="0.3">
      <c r="A9" s="446"/>
      <c r="B9" s="447"/>
      <c r="C9" s="446"/>
      <c r="D9" s="446"/>
      <c r="E9" s="446" t="s">
        <v>308</v>
      </c>
      <c r="F9" s="446" t="s">
        <v>309</v>
      </c>
      <c r="G9" s="446"/>
    </row>
    <row r="10" spans="1:7" ht="18.600000000000001" customHeight="1" x14ac:dyDescent="0.3">
      <c r="A10" s="446"/>
      <c r="B10" s="447"/>
      <c r="C10" s="446"/>
      <c r="D10" s="446"/>
      <c r="E10" s="446" t="s">
        <v>310</v>
      </c>
      <c r="F10" s="446" t="s">
        <v>311</v>
      </c>
      <c r="G10" s="446"/>
    </row>
    <row r="11" spans="1:7" ht="18.600000000000001" customHeight="1" x14ac:dyDescent="0.3">
      <c r="A11" s="446"/>
      <c r="B11" s="447"/>
      <c r="C11" s="446" t="s">
        <v>312</v>
      </c>
      <c r="D11" s="446"/>
      <c r="E11" s="446" t="s">
        <v>313</v>
      </c>
      <c r="F11" s="446" t="s">
        <v>314</v>
      </c>
      <c r="G11" s="446"/>
    </row>
    <row r="12" spans="1:7" ht="18.600000000000001" customHeight="1" x14ac:dyDescent="0.3">
      <c r="A12" s="446"/>
      <c r="B12" s="447"/>
      <c r="C12" s="446"/>
      <c r="D12" s="446"/>
      <c r="E12" s="446" t="s">
        <v>315</v>
      </c>
      <c r="F12" s="446" t="s">
        <v>316</v>
      </c>
      <c r="G12" s="446"/>
    </row>
    <row r="13" spans="1:7" ht="18.600000000000001" customHeight="1" x14ac:dyDescent="0.3">
      <c r="A13" s="446"/>
      <c r="B13" s="447"/>
      <c r="C13" s="446"/>
      <c r="D13" s="446"/>
      <c r="E13" s="446" t="s">
        <v>317</v>
      </c>
      <c r="F13" s="446" t="s">
        <v>318</v>
      </c>
      <c r="G13" s="446"/>
    </row>
    <row r="14" spans="1:7" ht="18.600000000000001" customHeight="1" x14ac:dyDescent="0.3">
      <c r="A14" s="446"/>
      <c r="B14" s="447"/>
      <c r="C14" s="446"/>
      <c r="D14" s="446"/>
      <c r="E14" s="446" t="s">
        <v>319</v>
      </c>
      <c r="F14" s="446" t="s">
        <v>320</v>
      </c>
      <c r="G14" s="446"/>
    </row>
    <row r="15" spans="1:7" ht="18.600000000000001" customHeight="1" x14ac:dyDescent="0.3">
      <c r="A15" s="446"/>
      <c r="B15" s="447"/>
      <c r="C15" s="446"/>
      <c r="D15" s="446"/>
      <c r="E15" s="446" t="s">
        <v>321</v>
      </c>
      <c r="F15" s="446" t="s">
        <v>322</v>
      </c>
      <c r="G15" s="446"/>
    </row>
    <row r="16" spans="1:7" ht="18.600000000000001" customHeight="1" x14ac:dyDescent="0.3">
      <c r="A16" s="446"/>
      <c r="B16" s="447"/>
      <c r="C16" s="446"/>
      <c r="D16" s="446"/>
      <c r="E16" s="446" t="s">
        <v>323</v>
      </c>
      <c r="F16" s="446" t="s">
        <v>324</v>
      </c>
      <c r="G16" s="446"/>
    </row>
    <row r="17" spans="1:7" ht="18.600000000000001" customHeight="1" x14ac:dyDescent="0.3">
      <c r="A17" s="446"/>
      <c r="B17" s="447"/>
      <c r="C17" s="446" t="s">
        <v>325</v>
      </c>
      <c r="D17" s="446"/>
      <c r="E17" s="446" t="s">
        <v>326</v>
      </c>
      <c r="F17" s="446" t="s">
        <v>327</v>
      </c>
      <c r="G17" s="446"/>
    </row>
    <row r="18" spans="1:7" ht="18.600000000000001" customHeight="1" x14ac:dyDescent="0.3">
      <c r="A18" s="446" t="s">
        <v>328</v>
      </c>
      <c r="B18" s="447"/>
      <c r="C18" s="446"/>
      <c r="D18" s="446"/>
      <c r="E18" s="446" t="s">
        <v>329</v>
      </c>
      <c r="F18" s="446" t="s">
        <v>330</v>
      </c>
      <c r="G18" s="446"/>
    </row>
    <row r="19" spans="1:7" ht="18.600000000000001" customHeight="1" x14ac:dyDescent="0.3">
      <c r="A19" s="446"/>
      <c r="B19" s="447"/>
      <c r="C19" s="446"/>
      <c r="D19" s="446"/>
      <c r="E19" s="446" t="s">
        <v>331</v>
      </c>
      <c r="F19" s="446" t="s">
        <v>332</v>
      </c>
      <c r="G19" s="446"/>
    </row>
    <row r="20" spans="1:7" ht="18.600000000000001" customHeight="1" x14ac:dyDescent="0.3">
      <c r="A20" s="446"/>
      <c r="B20" s="447"/>
      <c r="C20" s="446"/>
      <c r="D20" s="446"/>
      <c r="E20" s="446" t="s">
        <v>333</v>
      </c>
      <c r="F20" s="446" t="s">
        <v>334</v>
      </c>
      <c r="G20" s="446"/>
    </row>
    <row r="21" spans="1:7" ht="18.600000000000001" customHeight="1" x14ac:dyDescent="0.3">
      <c r="A21" s="446"/>
      <c r="B21" s="447"/>
      <c r="C21" s="446" t="s">
        <v>325</v>
      </c>
      <c r="D21" s="446"/>
      <c r="E21" s="446" t="s">
        <v>335</v>
      </c>
      <c r="F21" s="446" t="s">
        <v>336</v>
      </c>
      <c r="G21" s="446"/>
    </row>
    <row r="22" spans="1:7" ht="18.600000000000001" customHeight="1" x14ac:dyDescent="0.3">
      <c r="A22" s="446"/>
      <c r="B22" s="447"/>
      <c r="C22" s="446" t="s">
        <v>337</v>
      </c>
      <c r="D22" s="446"/>
      <c r="E22" s="446" t="s">
        <v>338</v>
      </c>
      <c r="F22" s="446" t="s">
        <v>339</v>
      </c>
      <c r="G22" s="446"/>
    </row>
    <row r="23" spans="1:7" ht="18.600000000000001" customHeight="1" x14ac:dyDescent="0.3">
      <c r="A23" s="446"/>
      <c r="B23" s="447"/>
      <c r="C23" s="446"/>
      <c r="D23" s="446"/>
      <c r="E23" s="446" t="s">
        <v>340</v>
      </c>
      <c r="F23" s="446" t="s">
        <v>341</v>
      </c>
      <c r="G23" s="446"/>
    </row>
    <row r="24" spans="1:7" ht="18.600000000000001" customHeight="1" x14ac:dyDescent="0.3">
      <c r="A24" s="446"/>
      <c r="B24" s="447"/>
      <c r="C24" s="446"/>
      <c r="D24" s="446"/>
      <c r="E24" s="446" t="s">
        <v>342</v>
      </c>
      <c r="F24" s="446" t="s">
        <v>343</v>
      </c>
      <c r="G24" s="446"/>
    </row>
    <row r="25" spans="1:7" ht="18.600000000000001" customHeight="1" x14ac:dyDescent="0.3">
      <c r="A25" s="446"/>
      <c r="B25" s="447"/>
      <c r="C25" s="446"/>
      <c r="D25" s="446"/>
      <c r="E25" s="446" t="s">
        <v>344</v>
      </c>
      <c r="F25" s="446" t="s">
        <v>345</v>
      </c>
      <c r="G25" s="446"/>
    </row>
    <row r="26" spans="1:7" ht="18.600000000000001" customHeight="1" x14ac:dyDescent="0.3">
      <c r="A26" s="446"/>
      <c r="B26" s="447"/>
      <c r="C26" s="446"/>
      <c r="D26" s="446"/>
      <c r="E26" s="446" t="s">
        <v>346</v>
      </c>
      <c r="F26" s="446" t="s">
        <v>347</v>
      </c>
      <c r="G26" s="446"/>
    </row>
    <row r="27" spans="1:7" ht="18.600000000000001" customHeight="1" x14ac:dyDescent="0.3">
      <c r="A27" s="446"/>
      <c r="B27" s="447"/>
      <c r="C27" s="446"/>
      <c r="D27" s="446"/>
      <c r="E27" s="446" t="s">
        <v>348</v>
      </c>
      <c r="F27" s="446" t="s">
        <v>349</v>
      </c>
      <c r="G27" s="446"/>
    </row>
    <row r="28" spans="1:7" ht="18.600000000000001" customHeight="1" x14ac:dyDescent="0.3">
      <c r="A28" s="446"/>
      <c r="B28" s="447"/>
      <c r="C28" s="446"/>
      <c r="D28" s="446"/>
      <c r="E28" s="446" t="s">
        <v>350</v>
      </c>
      <c r="F28" s="446" t="s">
        <v>351</v>
      </c>
      <c r="G28" s="446"/>
    </row>
    <row r="29" spans="1:7" ht="18.600000000000001" customHeight="1" x14ac:dyDescent="0.3">
      <c r="A29" s="446"/>
      <c r="B29" s="447"/>
      <c r="C29" s="446" t="s">
        <v>337</v>
      </c>
      <c r="D29" s="446"/>
      <c r="E29" s="446" t="s">
        <v>352</v>
      </c>
      <c r="F29" s="446" t="s">
        <v>353</v>
      </c>
      <c r="G29" s="446"/>
    </row>
    <row r="30" spans="1:7" ht="18.600000000000001" customHeight="1" x14ac:dyDescent="0.3">
      <c r="A30" s="446"/>
      <c r="B30" s="447"/>
      <c r="C30" s="446" t="s">
        <v>297</v>
      </c>
      <c r="D30" s="446"/>
      <c r="E30" s="446" t="s">
        <v>354</v>
      </c>
      <c r="F30" s="446" t="s">
        <v>355</v>
      </c>
      <c r="G30" s="446"/>
    </row>
    <row r="31" spans="1:7" ht="18.600000000000001" customHeight="1" x14ac:dyDescent="0.3">
      <c r="A31" s="446"/>
      <c r="B31" s="447"/>
      <c r="C31" s="446"/>
      <c r="D31" s="446"/>
      <c r="E31" s="446" t="s">
        <v>356</v>
      </c>
      <c r="F31" s="446" t="s">
        <v>357</v>
      </c>
      <c r="G31" s="446"/>
    </row>
    <row r="32" spans="1:7" ht="18.600000000000001" customHeight="1" x14ac:dyDescent="0.3">
      <c r="A32" s="446"/>
      <c r="B32" s="447"/>
      <c r="C32" s="446"/>
      <c r="D32" s="446"/>
      <c r="E32" s="446" t="s">
        <v>358</v>
      </c>
      <c r="F32" s="446" t="s">
        <v>359</v>
      </c>
      <c r="G32" s="446"/>
    </row>
    <row r="33" spans="1:7" ht="18.600000000000001" customHeight="1" x14ac:dyDescent="0.3">
      <c r="A33" s="446"/>
      <c r="B33" s="447"/>
      <c r="C33" s="446"/>
      <c r="D33" s="446"/>
      <c r="E33" s="446" t="s">
        <v>360</v>
      </c>
      <c r="F33" s="446" t="s">
        <v>361</v>
      </c>
      <c r="G33" s="446"/>
    </row>
    <row r="34" spans="1:7" ht="18.600000000000001" customHeight="1" x14ac:dyDescent="0.3">
      <c r="A34" s="446"/>
      <c r="B34" s="447"/>
      <c r="C34" s="446"/>
      <c r="D34" s="446"/>
      <c r="E34" s="446" t="s">
        <v>362</v>
      </c>
      <c r="F34" s="446" t="s">
        <v>363</v>
      </c>
      <c r="G34" s="446"/>
    </row>
    <row r="35" spans="1:7" ht="18.600000000000001" customHeight="1" x14ac:dyDescent="0.3">
      <c r="A35" s="446"/>
      <c r="B35" s="447"/>
      <c r="C35" s="446"/>
      <c r="D35" s="446"/>
      <c r="E35" s="446" t="s">
        <v>364</v>
      </c>
      <c r="F35" s="446" t="s">
        <v>365</v>
      </c>
      <c r="G35" s="446"/>
    </row>
    <row r="36" spans="1:7" ht="18.600000000000001" customHeight="1" x14ac:dyDescent="0.3">
      <c r="A36" s="446"/>
      <c r="B36" s="447"/>
      <c r="C36" s="446"/>
      <c r="D36" s="446"/>
      <c r="E36" s="446" t="s">
        <v>366</v>
      </c>
      <c r="F36" s="446" t="s">
        <v>367</v>
      </c>
      <c r="G36" s="446"/>
    </row>
    <row r="37" spans="1:7" ht="18.600000000000001" customHeight="1" x14ac:dyDescent="0.3">
      <c r="A37" s="446"/>
      <c r="B37" s="447"/>
      <c r="C37" s="446"/>
      <c r="D37" s="446"/>
      <c r="E37" s="446" t="s">
        <v>368</v>
      </c>
      <c r="F37" s="446" t="s">
        <v>369</v>
      </c>
      <c r="G37" s="446"/>
    </row>
    <row r="38" spans="1:7" ht="18.600000000000001" customHeight="1" x14ac:dyDescent="0.3">
      <c r="A38" s="446" t="s">
        <v>370</v>
      </c>
      <c r="B38" s="447"/>
      <c r="C38" s="446" t="s">
        <v>312</v>
      </c>
      <c r="D38" s="446"/>
      <c r="E38" s="446" t="s">
        <v>371</v>
      </c>
      <c r="F38" s="446" t="s">
        <v>372</v>
      </c>
      <c r="G38" s="446"/>
    </row>
    <row r="39" spans="1:7" ht="18.600000000000001" customHeight="1" x14ac:dyDescent="0.3">
      <c r="A39" s="446"/>
      <c r="B39" s="447"/>
      <c r="C39" s="446"/>
      <c r="D39" s="446"/>
      <c r="E39" s="446" t="s">
        <v>373</v>
      </c>
      <c r="F39" s="446" t="s">
        <v>374</v>
      </c>
      <c r="G39" s="446"/>
    </row>
    <row r="40" spans="1:7" ht="18.600000000000001" customHeight="1" x14ac:dyDescent="0.3">
      <c r="A40" s="446"/>
      <c r="B40" s="447"/>
      <c r="C40" s="446"/>
      <c r="D40" s="446"/>
      <c r="E40" s="446" t="s">
        <v>375</v>
      </c>
      <c r="F40" s="446" t="s">
        <v>376</v>
      </c>
      <c r="G40" s="446"/>
    </row>
    <row r="41" spans="1:7" ht="18.600000000000001" customHeight="1" x14ac:dyDescent="0.3">
      <c r="A41" s="446"/>
      <c r="B41" s="447"/>
      <c r="C41" s="446"/>
      <c r="D41" s="446"/>
      <c r="E41" s="446" t="s">
        <v>377</v>
      </c>
      <c r="F41" s="446" t="s">
        <v>378</v>
      </c>
      <c r="G41" s="446"/>
    </row>
    <row r="42" spans="1:7" ht="18.600000000000001" customHeight="1" x14ac:dyDescent="0.3">
      <c r="A42" s="446"/>
      <c r="B42" s="447"/>
      <c r="C42" s="446"/>
      <c r="D42" s="446"/>
      <c r="E42" s="446" t="s">
        <v>379</v>
      </c>
      <c r="F42" s="446" t="s">
        <v>380</v>
      </c>
      <c r="G42" s="446"/>
    </row>
    <row r="43" spans="1:7" ht="18.600000000000001" customHeight="1" x14ac:dyDescent="0.3">
      <c r="A43" s="446"/>
      <c r="B43" s="447"/>
      <c r="C43" s="446"/>
      <c r="D43" s="446"/>
      <c r="E43" s="446" t="s">
        <v>381</v>
      </c>
      <c r="F43" s="446" t="s">
        <v>382</v>
      </c>
      <c r="G43" s="446"/>
    </row>
    <row r="44" spans="1:7" ht="18.600000000000001" customHeight="1" x14ac:dyDescent="0.3">
      <c r="A44" s="446"/>
      <c r="B44" s="447"/>
      <c r="C44" s="446"/>
      <c r="D44" s="446"/>
      <c r="E44" s="446" t="s">
        <v>383</v>
      </c>
      <c r="F44" s="446" t="s">
        <v>384</v>
      </c>
      <c r="G44" s="446"/>
    </row>
    <row r="45" spans="1:7" ht="18.600000000000001" customHeight="1" x14ac:dyDescent="0.3">
      <c r="A45" s="446"/>
      <c r="B45" s="447"/>
      <c r="C45" s="446"/>
      <c r="D45" s="446"/>
      <c r="E45" s="446" t="s">
        <v>385</v>
      </c>
      <c r="F45" s="446" t="s">
        <v>386</v>
      </c>
      <c r="G45" s="446"/>
    </row>
    <row r="46" spans="1:7" ht="18.600000000000001" customHeight="1" x14ac:dyDescent="0.3">
      <c r="A46" s="446"/>
      <c r="B46" s="447"/>
      <c r="C46" s="446" t="s">
        <v>325</v>
      </c>
      <c r="D46" s="446"/>
      <c r="E46" s="446" t="s">
        <v>387</v>
      </c>
      <c r="F46" s="446" t="s">
        <v>388</v>
      </c>
      <c r="G46" s="446"/>
    </row>
    <row r="47" spans="1:7" ht="18.600000000000001" customHeight="1" x14ac:dyDescent="0.3">
      <c r="A47" s="446"/>
      <c r="B47" s="447"/>
      <c r="C47" s="446"/>
      <c r="D47" s="446"/>
      <c r="E47" s="446" t="s">
        <v>389</v>
      </c>
      <c r="F47" s="446" t="s">
        <v>390</v>
      </c>
      <c r="G47" s="446"/>
    </row>
    <row r="48" spans="1:7" ht="18.600000000000001" customHeight="1" x14ac:dyDescent="0.3">
      <c r="A48" s="446"/>
      <c r="B48" s="447"/>
      <c r="C48" s="446"/>
      <c r="D48" s="446"/>
      <c r="E48" s="446" t="s">
        <v>391</v>
      </c>
      <c r="F48" s="446" t="s">
        <v>392</v>
      </c>
      <c r="G48" s="446"/>
    </row>
    <row r="49" spans="1:7" ht="18.600000000000001" customHeight="1" x14ac:dyDescent="0.3">
      <c r="A49" s="446"/>
      <c r="B49" s="447"/>
      <c r="C49" s="446"/>
      <c r="D49" s="446"/>
      <c r="E49" s="446" t="s">
        <v>393</v>
      </c>
      <c r="F49" s="446" t="s">
        <v>394</v>
      </c>
      <c r="G49" s="446"/>
    </row>
    <row r="50" spans="1:7" ht="18.600000000000001" customHeight="1" x14ac:dyDescent="0.3">
      <c r="A50" s="446"/>
      <c r="B50" s="447"/>
      <c r="C50" s="446" t="s">
        <v>337</v>
      </c>
      <c r="D50" s="446"/>
      <c r="E50" s="446" t="s">
        <v>395</v>
      </c>
      <c r="F50" s="446" t="s">
        <v>402</v>
      </c>
      <c r="G50" s="446"/>
    </row>
    <row r="51" spans="1:7" ht="18.600000000000001" customHeight="1" x14ac:dyDescent="0.3">
      <c r="A51" s="446"/>
      <c r="B51" s="447"/>
      <c r="C51" s="446"/>
      <c r="D51" s="446"/>
      <c r="E51" s="446" t="s">
        <v>397</v>
      </c>
      <c r="F51" s="446" t="s">
        <v>398</v>
      </c>
      <c r="G51" s="446"/>
    </row>
    <row r="52" spans="1:7" ht="18.600000000000001" customHeight="1" x14ac:dyDescent="0.3">
      <c r="A52" s="446" t="s">
        <v>399</v>
      </c>
      <c r="B52" s="447"/>
      <c r="C52" s="446"/>
      <c r="D52" s="446"/>
      <c r="E52" s="446" t="s">
        <v>400</v>
      </c>
      <c r="F52" s="446" t="s">
        <v>401</v>
      </c>
      <c r="G52" s="446"/>
    </row>
    <row r="53" spans="1:7" ht="18.600000000000001" customHeight="1" x14ac:dyDescent="0.3">
      <c r="A53" s="446"/>
      <c r="B53" s="447"/>
      <c r="C53" s="446"/>
      <c r="D53" s="446"/>
      <c r="E53" s="450" t="s">
        <v>396</v>
      </c>
      <c r="F53" s="446" t="s">
        <v>403</v>
      </c>
      <c r="G53" s="446"/>
    </row>
    <row r="54" spans="1:7" ht="18.600000000000001" customHeight="1" x14ac:dyDescent="0.3">
      <c r="A54" s="446"/>
      <c r="B54" s="447"/>
      <c r="C54" s="446"/>
      <c r="D54" s="446"/>
      <c r="E54" s="446"/>
      <c r="F54" s="446"/>
      <c r="G54" s="446"/>
    </row>
    <row r="55" spans="1:7" ht="18.600000000000001" customHeight="1" x14ac:dyDescent="0.3">
      <c r="A55" s="446" t="s">
        <v>404</v>
      </c>
      <c r="B55" s="447"/>
      <c r="C55" s="446"/>
      <c r="D55" s="446"/>
      <c r="E55" s="446"/>
      <c r="F55" s="446"/>
      <c r="G55" s="446"/>
    </row>
    <row r="56" spans="1:7" ht="18.600000000000001" customHeight="1" x14ac:dyDescent="0.3">
      <c r="A56" s="446"/>
      <c r="B56" s="447"/>
      <c r="C56" s="446" t="s">
        <v>405</v>
      </c>
      <c r="D56" s="446"/>
      <c r="E56" s="446"/>
      <c r="F56" s="446"/>
      <c r="G56" s="446"/>
    </row>
    <row r="57" spans="1:7" ht="18.600000000000001" customHeight="1" x14ac:dyDescent="0.3">
      <c r="A57" s="446"/>
      <c r="B57" s="447"/>
      <c r="C57" s="446"/>
      <c r="D57" s="446"/>
      <c r="E57" s="446"/>
      <c r="F57" s="446"/>
      <c r="G57" s="446"/>
    </row>
    <row r="58" spans="1:7" ht="18.600000000000001" customHeight="1" x14ac:dyDescent="0.3">
      <c r="A58" s="446"/>
      <c r="B58" s="447"/>
      <c r="C58" s="446"/>
      <c r="D58" s="446"/>
      <c r="E58" s="446"/>
      <c r="F58" s="446"/>
      <c r="G58" s="446"/>
    </row>
    <row r="59" spans="1:7" ht="18.600000000000001" customHeight="1" x14ac:dyDescent="0.3">
      <c r="A59" s="446"/>
      <c r="B59" s="447"/>
      <c r="C59" s="446"/>
      <c r="D59" s="446"/>
      <c r="E59" s="446"/>
      <c r="F59" s="446"/>
      <c r="G59" s="446"/>
    </row>
    <row r="60" spans="1:7" ht="18.600000000000001" customHeight="1" x14ac:dyDescent="0.3">
      <c r="A60" s="446"/>
      <c r="B60" s="447"/>
      <c r="C60" s="446"/>
      <c r="D60" s="446"/>
      <c r="E60" s="446"/>
      <c r="F60" s="446"/>
      <c r="G60" s="446"/>
    </row>
    <row r="61" spans="1:7" ht="18.600000000000001" customHeight="1" x14ac:dyDescent="0.3">
      <c r="A61" s="446"/>
      <c r="B61" s="447"/>
      <c r="C61" s="446"/>
      <c r="D61" s="446"/>
      <c r="E61" s="446"/>
      <c r="F61" s="446"/>
      <c r="G61" s="446"/>
    </row>
    <row r="62" spans="1:7" ht="18.600000000000001" customHeight="1" x14ac:dyDescent="0.3">
      <c r="A62" s="446"/>
      <c r="B62" s="447"/>
      <c r="C62" s="446" t="s">
        <v>406</v>
      </c>
      <c r="D62" s="446"/>
      <c r="E62" s="446"/>
      <c r="F62" s="446"/>
      <c r="G62" s="446"/>
    </row>
    <row r="63" spans="1:7" ht="18.600000000000001" customHeight="1" x14ac:dyDescent="0.3">
      <c r="A63" s="446"/>
      <c r="B63" s="447"/>
      <c r="C63" s="446"/>
      <c r="D63" s="446"/>
      <c r="E63" s="446"/>
      <c r="F63" s="446"/>
      <c r="G63" s="446"/>
    </row>
    <row r="64" spans="1:7" ht="18.600000000000001" customHeight="1" x14ac:dyDescent="0.3">
      <c r="A64" s="446"/>
      <c r="B64" s="447"/>
      <c r="C64" s="446"/>
      <c r="D64" s="446"/>
      <c r="E64" s="446"/>
      <c r="F64" s="446"/>
      <c r="G64" s="446"/>
    </row>
    <row r="65" spans="1:7" ht="18.600000000000001" customHeight="1" x14ac:dyDescent="0.3">
      <c r="A65" s="446"/>
      <c r="B65" s="447"/>
      <c r="C65" s="446"/>
      <c r="D65" s="446"/>
      <c r="E65" s="446"/>
      <c r="F65" s="446"/>
      <c r="G65" s="446"/>
    </row>
    <row r="66" spans="1:7" ht="18.600000000000001" customHeight="1" x14ac:dyDescent="0.3">
      <c r="A66" s="446"/>
      <c r="B66" s="447"/>
      <c r="C66" s="446"/>
      <c r="D66" s="446"/>
      <c r="E66" s="446"/>
      <c r="F66" s="446"/>
      <c r="G66" s="446"/>
    </row>
    <row r="67" spans="1:7" ht="18.600000000000001" customHeight="1" x14ac:dyDescent="0.3">
      <c r="A67" s="446"/>
      <c r="B67" s="447"/>
      <c r="C67" s="446"/>
      <c r="D67" s="446"/>
      <c r="E67" s="446"/>
      <c r="F67" s="446"/>
      <c r="G67" s="446"/>
    </row>
    <row r="68" spans="1:7" ht="18.600000000000001" customHeight="1" x14ac:dyDescent="0.3">
      <c r="A68" s="446"/>
      <c r="B68" s="447"/>
      <c r="C68" s="446" t="s">
        <v>407</v>
      </c>
      <c r="D68" s="446"/>
      <c r="E68" s="446"/>
      <c r="F68" s="446"/>
      <c r="G68" s="446"/>
    </row>
    <row r="69" spans="1:7" ht="18.600000000000001" customHeight="1" x14ac:dyDescent="0.3">
      <c r="A69" s="446"/>
      <c r="B69" s="447"/>
      <c r="C69" s="446"/>
      <c r="D69" s="446"/>
      <c r="E69" s="446"/>
      <c r="F69" s="446"/>
      <c r="G69" s="446"/>
    </row>
    <row r="70" spans="1:7" ht="18.600000000000001" customHeight="1" x14ac:dyDescent="0.3">
      <c r="A70" s="446"/>
      <c r="B70" s="447"/>
      <c r="C70" s="446"/>
      <c r="D70" s="446"/>
      <c r="E70" s="446"/>
      <c r="F70" s="446"/>
      <c r="G70" s="446"/>
    </row>
    <row r="71" spans="1:7" ht="18.600000000000001" customHeight="1" x14ac:dyDescent="0.3">
      <c r="A71" s="446"/>
      <c r="B71" s="447"/>
      <c r="C71" s="446"/>
      <c r="D71" s="446"/>
      <c r="E71" s="446"/>
      <c r="F71" s="446"/>
      <c r="G71" s="446"/>
    </row>
    <row r="72" spans="1:7" ht="18.600000000000001" customHeight="1" x14ac:dyDescent="0.3">
      <c r="A72" s="446"/>
      <c r="B72" s="447"/>
      <c r="C72" s="446"/>
      <c r="D72" s="446"/>
      <c r="E72" s="446"/>
      <c r="F72" s="446"/>
      <c r="G72" s="446"/>
    </row>
    <row r="73" spans="1:7" ht="18.600000000000001" customHeight="1" x14ac:dyDescent="0.3">
      <c r="A73" s="446"/>
      <c r="B73" s="447"/>
      <c r="C73" s="446"/>
      <c r="D73" s="446"/>
      <c r="E73" s="446"/>
      <c r="F73" s="446"/>
      <c r="G73" s="446"/>
    </row>
    <row r="74" spans="1:7" ht="18.600000000000001" customHeight="1" x14ac:dyDescent="0.3">
      <c r="A74" s="446"/>
      <c r="B74" s="447"/>
      <c r="C74" s="446" t="s">
        <v>408</v>
      </c>
      <c r="D74" s="446"/>
      <c r="E74" s="446"/>
      <c r="F74" s="446"/>
      <c r="G74" s="446"/>
    </row>
    <row r="75" spans="1:7" ht="18.600000000000001" customHeight="1" x14ac:dyDescent="0.3">
      <c r="A75" s="446"/>
      <c r="B75" s="447"/>
      <c r="C75" s="446"/>
      <c r="D75" s="446"/>
      <c r="E75" s="446"/>
      <c r="F75" s="446"/>
      <c r="G75" s="446"/>
    </row>
    <row r="76" spans="1:7" ht="18.600000000000001" customHeight="1" x14ac:dyDescent="0.3">
      <c r="A76" s="446"/>
      <c r="B76" s="447"/>
      <c r="C76" s="446"/>
      <c r="D76" s="446"/>
      <c r="E76" s="446"/>
      <c r="F76" s="446"/>
      <c r="G76" s="446"/>
    </row>
    <row r="77" spans="1:7" ht="18.600000000000001" customHeight="1" x14ac:dyDescent="0.3">
      <c r="A77" s="446"/>
      <c r="B77" s="447"/>
      <c r="C77" s="446"/>
      <c r="D77" s="446"/>
      <c r="E77" s="446"/>
      <c r="F77" s="446"/>
      <c r="G77" s="446"/>
    </row>
    <row r="78" spans="1:7" ht="18.600000000000001" customHeight="1" x14ac:dyDescent="0.3">
      <c r="A78" s="446"/>
      <c r="B78" s="447"/>
      <c r="C78" s="446"/>
      <c r="D78" s="446"/>
      <c r="E78" s="446"/>
      <c r="F78" s="446"/>
      <c r="G78" s="446"/>
    </row>
    <row r="79" spans="1:7" ht="18.600000000000001" customHeight="1" x14ac:dyDescent="0.3">
      <c r="A79" s="446"/>
      <c r="B79" s="447"/>
      <c r="C79" s="446" t="s">
        <v>297</v>
      </c>
      <c r="D79" s="446"/>
      <c r="E79" s="446" t="s">
        <v>409</v>
      </c>
      <c r="F79" s="446"/>
      <c r="G79" s="446"/>
    </row>
    <row r="80" spans="1:7" ht="18.600000000000001" customHeight="1" x14ac:dyDescent="0.3">
      <c r="A80" s="446"/>
      <c r="B80" s="447"/>
      <c r="C80" s="446"/>
      <c r="D80" s="446"/>
      <c r="E80" s="446"/>
      <c r="F80" s="446"/>
      <c r="G80" s="446"/>
    </row>
    <row r="81" spans="1:7" ht="18.600000000000001" customHeight="1" x14ac:dyDescent="0.3">
      <c r="A81" s="446"/>
      <c r="B81" s="447"/>
      <c r="C81" s="446"/>
      <c r="D81" s="446"/>
      <c r="E81" s="446"/>
      <c r="F81" s="446"/>
      <c r="G81" s="446"/>
    </row>
    <row r="82" spans="1:7" ht="18.600000000000001" customHeight="1" x14ac:dyDescent="0.3">
      <c r="A82" s="446"/>
      <c r="B82" s="447"/>
      <c r="C82" s="446"/>
      <c r="D82" s="446"/>
      <c r="E82" s="446"/>
      <c r="F82" s="446"/>
      <c r="G82" s="446"/>
    </row>
    <row r="83" spans="1:7" ht="18.600000000000001" customHeight="1" x14ac:dyDescent="0.3">
      <c r="A83" s="446"/>
      <c r="B83" s="447"/>
      <c r="C83" s="446" t="s">
        <v>312</v>
      </c>
      <c r="D83" s="446"/>
      <c r="E83" s="446" t="s">
        <v>409</v>
      </c>
      <c r="F83" s="446"/>
      <c r="G83" s="446"/>
    </row>
    <row r="84" spans="1:7" ht="18.600000000000001" customHeight="1" x14ac:dyDescent="0.3">
      <c r="A84" s="446"/>
      <c r="B84" s="447"/>
      <c r="C84" s="446"/>
      <c r="D84" s="446"/>
      <c r="E84" s="446"/>
      <c r="F84" s="446"/>
      <c r="G84" s="446"/>
    </row>
    <row r="85" spans="1:7" ht="18.600000000000001" customHeight="1" x14ac:dyDescent="0.3">
      <c r="A85" s="446"/>
      <c r="B85" s="447"/>
      <c r="C85" s="446"/>
      <c r="D85" s="446"/>
      <c r="E85" s="446"/>
      <c r="F85" s="446"/>
      <c r="G85" s="446"/>
    </row>
    <row r="86" spans="1:7" ht="18.600000000000001" customHeight="1" x14ac:dyDescent="0.3">
      <c r="A86" s="446"/>
      <c r="B86" s="447"/>
      <c r="C86" s="446"/>
      <c r="D86" s="446"/>
      <c r="E86" s="446"/>
      <c r="F86" s="446"/>
      <c r="G86" s="446"/>
    </row>
    <row r="87" spans="1:7" ht="18.600000000000001" customHeight="1" x14ac:dyDescent="0.3">
      <c r="A87" s="446"/>
      <c r="B87" s="447"/>
      <c r="C87" s="446" t="s">
        <v>337</v>
      </c>
      <c r="D87" s="446"/>
      <c r="E87" s="446" t="s">
        <v>59</v>
      </c>
      <c r="F87" s="446"/>
      <c r="G87" s="446"/>
    </row>
    <row r="88" spans="1:7" ht="18.600000000000001" customHeight="1" x14ac:dyDescent="0.3">
      <c r="A88" s="446"/>
      <c r="B88" s="447"/>
      <c r="C88" s="446"/>
      <c r="D88" s="446"/>
      <c r="E88" s="446"/>
      <c r="F88" s="446"/>
      <c r="G88" s="446"/>
    </row>
    <row r="89" spans="1:7" ht="18.600000000000001" customHeight="1" x14ac:dyDescent="0.3">
      <c r="A89" s="446"/>
      <c r="B89" s="447"/>
      <c r="C89" s="446"/>
      <c r="D89" s="446"/>
      <c r="E89" s="446"/>
      <c r="F89" s="446"/>
      <c r="G89" s="446"/>
    </row>
    <row r="90" spans="1:7" ht="18.600000000000001" customHeight="1" x14ac:dyDescent="0.3">
      <c r="A90" s="446"/>
      <c r="B90" s="447"/>
      <c r="C90" s="446"/>
      <c r="D90" s="446"/>
      <c r="E90" s="446"/>
      <c r="F90" s="446"/>
      <c r="G90" s="446"/>
    </row>
    <row r="91" spans="1:7" ht="18.600000000000001" customHeight="1" x14ac:dyDescent="0.3">
      <c r="A91" s="446"/>
      <c r="B91" s="447"/>
      <c r="C91" s="446" t="s">
        <v>325</v>
      </c>
      <c r="D91" s="446"/>
      <c r="E91" s="446" t="s">
        <v>59</v>
      </c>
      <c r="F91" s="446"/>
      <c r="G91" s="446"/>
    </row>
    <row r="92" spans="1:7" ht="18.600000000000001" customHeight="1" x14ac:dyDescent="0.3">
      <c r="A92" s="446"/>
      <c r="B92" s="447"/>
      <c r="C92" s="446"/>
      <c r="D92" s="446"/>
      <c r="E92" s="446"/>
      <c r="F92" s="446"/>
      <c r="G92" s="446"/>
    </row>
    <row r="93" spans="1:7" ht="18.600000000000001" customHeight="1" x14ac:dyDescent="0.3">
      <c r="A93" s="446"/>
      <c r="B93" s="447"/>
      <c r="C93" s="446" t="s">
        <v>410</v>
      </c>
      <c r="D93" s="446"/>
      <c r="E93" s="446"/>
      <c r="F93" s="446"/>
      <c r="G93" s="446"/>
    </row>
    <row r="94" spans="1:7" ht="18.600000000000001" customHeight="1" x14ac:dyDescent="0.3">
      <c r="A94" s="446"/>
      <c r="B94" s="447"/>
      <c r="C94" s="446"/>
      <c r="D94" s="446"/>
      <c r="E94" s="446"/>
      <c r="F94" s="446"/>
      <c r="G94" s="446"/>
    </row>
    <row r="95" spans="1:7" ht="18.600000000000001" customHeight="1" x14ac:dyDescent="0.3">
      <c r="A95" s="446"/>
      <c r="B95" s="447"/>
      <c r="C95" s="446"/>
      <c r="D95" s="446"/>
      <c r="E95" s="446"/>
      <c r="F95" s="446"/>
      <c r="G95" s="446"/>
    </row>
    <row r="96" spans="1:7" ht="18.600000000000001" customHeight="1" x14ac:dyDescent="0.3">
      <c r="A96" s="446"/>
      <c r="B96" s="447"/>
      <c r="C96" s="446"/>
      <c r="D96" s="446"/>
      <c r="E96" s="446"/>
      <c r="F96" s="446"/>
      <c r="G96" s="446"/>
    </row>
    <row r="97" spans="1:7" ht="18.600000000000001" customHeight="1" x14ac:dyDescent="0.3">
      <c r="A97" s="446"/>
      <c r="B97" s="447"/>
      <c r="C97" s="446" t="s">
        <v>411</v>
      </c>
      <c r="D97" s="446"/>
      <c r="E97" s="446"/>
      <c r="F97" s="446"/>
      <c r="G97" s="446"/>
    </row>
    <row r="98" spans="1:7" ht="18.600000000000001" customHeight="1" x14ac:dyDescent="0.3">
      <c r="A98" s="446"/>
      <c r="B98" s="447"/>
      <c r="C98" s="446"/>
      <c r="D98" s="446"/>
      <c r="E98" s="446"/>
      <c r="F98" s="446"/>
      <c r="G98" s="446"/>
    </row>
    <row r="99" spans="1:7" ht="18.600000000000001" customHeight="1" x14ac:dyDescent="0.3">
      <c r="A99" s="446"/>
      <c r="B99" s="447"/>
      <c r="C99" s="446"/>
      <c r="D99" s="446"/>
      <c r="E99" s="446"/>
      <c r="F99" s="446"/>
      <c r="G99" s="446"/>
    </row>
    <row r="100" spans="1:7" ht="18.600000000000001" customHeight="1" x14ac:dyDescent="0.3">
      <c r="A100" s="446"/>
      <c r="B100" s="447"/>
      <c r="C100" s="446"/>
      <c r="D100" s="446"/>
      <c r="E100" s="446"/>
      <c r="F100" s="446"/>
      <c r="G100" s="446"/>
    </row>
    <row r="101" spans="1:7" ht="18.600000000000001" customHeight="1" x14ac:dyDescent="0.3">
      <c r="A101" s="446"/>
      <c r="B101" s="447"/>
      <c r="C101" s="446" t="s">
        <v>412</v>
      </c>
      <c r="D101" s="446"/>
      <c r="E101" s="446"/>
      <c r="F101" s="446"/>
      <c r="G101" s="446"/>
    </row>
    <row r="102" spans="1:7" ht="18.600000000000001" customHeight="1" x14ac:dyDescent="0.3">
      <c r="A102" s="446"/>
      <c r="B102" s="447"/>
      <c r="C102" s="446"/>
      <c r="D102" s="446"/>
      <c r="E102" s="446"/>
      <c r="F102" s="446"/>
      <c r="G102" s="446"/>
    </row>
    <row r="103" spans="1:7" ht="18.600000000000001" customHeight="1" x14ac:dyDescent="0.3">
      <c r="A103" s="446"/>
      <c r="B103" s="447"/>
      <c r="C103" s="446" t="s">
        <v>413</v>
      </c>
      <c r="D103" s="446"/>
      <c r="E103" s="446"/>
      <c r="F103" s="446"/>
      <c r="G103" s="446"/>
    </row>
    <row r="104" spans="1:7" ht="18.600000000000001" customHeight="1" x14ac:dyDescent="0.3">
      <c r="A104" s="446"/>
      <c r="B104" s="447"/>
      <c r="C104" s="446"/>
      <c r="D104" s="446"/>
      <c r="E104" s="446"/>
      <c r="F104" s="446"/>
      <c r="G104" s="446"/>
    </row>
    <row r="105" spans="1:7" ht="18.600000000000001" customHeight="1" x14ac:dyDescent="0.3">
      <c r="A105" s="446"/>
      <c r="B105" s="447"/>
      <c r="C105" s="446" t="s">
        <v>297</v>
      </c>
      <c r="D105" s="446"/>
      <c r="E105" s="446" t="s">
        <v>59</v>
      </c>
      <c r="F105" s="446"/>
      <c r="G105" s="446"/>
    </row>
    <row r="106" spans="1:7" ht="18.600000000000001" customHeight="1" x14ac:dyDescent="0.3">
      <c r="A106" s="446"/>
      <c r="B106" s="447"/>
      <c r="C106" s="446"/>
      <c r="D106" s="446"/>
      <c r="E106" s="446"/>
      <c r="F106" s="446"/>
      <c r="G106" s="446"/>
    </row>
    <row r="107" spans="1:7" ht="18.600000000000001" customHeight="1" x14ac:dyDescent="0.3">
      <c r="A107" s="446"/>
      <c r="B107" s="447"/>
      <c r="C107" s="446" t="s">
        <v>312</v>
      </c>
      <c r="D107" s="446"/>
      <c r="E107" s="446" t="s">
        <v>59</v>
      </c>
      <c r="F107" s="446"/>
      <c r="G107" s="446"/>
    </row>
    <row r="108" spans="1:7" ht="18.600000000000001" customHeight="1" x14ac:dyDescent="0.3">
      <c r="A108" s="446"/>
      <c r="B108" s="447"/>
      <c r="C108" s="446"/>
      <c r="D108" s="446"/>
      <c r="E108" s="446"/>
      <c r="F108" s="446"/>
      <c r="G108" s="446"/>
    </row>
    <row r="109" spans="1:7" ht="18.600000000000001" customHeight="1" x14ac:dyDescent="0.3">
      <c r="A109" s="446"/>
      <c r="B109" s="447"/>
      <c r="C109" s="446" t="s">
        <v>337</v>
      </c>
      <c r="D109" s="446"/>
      <c r="E109" s="446" t="s">
        <v>58</v>
      </c>
      <c r="F109" s="446"/>
      <c r="G109" s="446"/>
    </row>
    <row r="110" spans="1:7" ht="18.600000000000001" customHeight="1" x14ac:dyDescent="0.3">
      <c r="A110" s="446"/>
      <c r="B110" s="447"/>
      <c r="C110" s="446"/>
      <c r="D110" s="446"/>
      <c r="E110" s="446"/>
      <c r="F110" s="446"/>
      <c r="G110" s="446"/>
    </row>
    <row r="111" spans="1:7" ht="18.600000000000001" customHeight="1" x14ac:dyDescent="0.3">
      <c r="A111" s="446"/>
      <c r="B111" s="447"/>
      <c r="C111" s="446" t="s">
        <v>325</v>
      </c>
      <c r="D111" s="446"/>
      <c r="E111" s="446" t="s">
        <v>58</v>
      </c>
      <c r="F111" s="446"/>
      <c r="G111" s="446"/>
    </row>
    <row r="112" spans="1:7" ht="18.600000000000001" customHeight="1" x14ac:dyDescent="0.3">
      <c r="A112" s="446"/>
      <c r="B112" s="447"/>
      <c r="C112" s="446"/>
      <c r="D112" s="446"/>
      <c r="E112" s="446"/>
      <c r="F112" s="446"/>
      <c r="G112" s="446"/>
    </row>
    <row r="113" spans="1:7" ht="18.600000000000001" customHeight="1" x14ac:dyDescent="0.3">
      <c r="A113" s="446"/>
      <c r="B113" s="448"/>
      <c r="C113" s="446" t="s">
        <v>297</v>
      </c>
      <c r="D113" s="449"/>
      <c r="E113" s="446" t="s">
        <v>58</v>
      </c>
      <c r="F113" s="446"/>
      <c r="G113" s="446"/>
    </row>
    <row r="114" spans="1:7" ht="18.600000000000001" customHeight="1" x14ac:dyDescent="0.3">
      <c r="A114" s="446"/>
      <c r="B114" s="447"/>
      <c r="C114" s="446" t="s">
        <v>312</v>
      </c>
      <c r="D114" s="446"/>
      <c r="E114" s="446" t="s">
        <v>58</v>
      </c>
      <c r="F114" s="446"/>
      <c r="G114" s="446"/>
    </row>
    <row r="115" spans="1:7" ht="18.600000000000001" customHeight="1" x14ac:dyDescent="0.3">
      <c r="A115" s="446"/>
      <c r="B115" s="447"/>
      <c r="C115" s="446" t="s">
        <v>337</v>
      </c>
      <c r="D115" s="446"/>
      <c r="E115" s="446" t="s">
        <v>58</v>
      </c>
      <c r="F115" s="446"/>
      <c r="G115" s="446"/>
    </row>
    <row r="116" spans="1:7" ht="18.600000000000001" customHeight="1" x14ac:dyDescent="0.3">
      <c r="A116" s="446"/>
      <c r="B116" s="447"/>
      <c r="C116" s="446"/>
      <c r="D116" s="446"/>
      <c r="E116" s="446"/>
      <c r="F116" s="446"/>
      <c r="G116" s="446"/>
    </row>
    <row r="117" spans="1:7" ht="18.600000000000001" customHeight="1" x14ac:dyDescent="0.3">
      <c r="A117" s="446"/>
      <c r="B117" s="447"/>
      <c r="C117" s="446" t="s">
        <v>414</v>
      </c>
      <c r="D117" s="446"/>
      <c r="E117" s="446"/>
      <c r="F117" s="446"/>
      <c r="G117" s="446"/>
    </row>
    <row r="118" spans="1:7" ht="18.600000000000001" customHeight="1" x14ac:dyDescent="0.3">
      <c r="A118" s="446"/>
      <c r="B118" s="447"/>
      <c r="C118" s="446" t="s">
        <v>312</v>
      </c>
      <c r="D118" s="446"/>
      <c r="E118" s="446" t="s">
        <v>58</v>
      </c>
      <c r="F118" s="446"/>
      <c r="G118" s="446"/>
    </row>
    <row r="119" spans="1:7" ht="18.600000000000001" customHeight="1" x14ac:dyDescent="0.3">
      <c r="A119" s="446"/>
      <c r="B119" s="447"/>
      <c r="C119" s="446" t="s">
        <v>337</v>
      </c>
      <c r="D119" s="446"/>
      <c r="E119" s="446" t="s">
        <v>58</v>
      </c>
      <c r="F119" s="446"/>
      <c r="G119" s="446"/>
    </row>
    <row r="120" spans="1:7" ht="18.600000000000001" customHeight="1" x14ac:dyDescent="0.3">
      <c r="A120" s="446"/>
      <c r="B120" s="447"/>
      <c r="C120" s="446"/>
      <c r="D120" s="446"/>
      <c r="E120" s="446"/>
      <c r="F120" s="446"/>
      <c r="G120" s="446"/>
    </row>
    <row r="121" spans="1:7" ht="18.600000000000001" customHeight="1" x14ac:dyDescent="0.3">
      <c r="A121" s="446"/>
      <c r="B121" s="447"/>
      <c r="C121" s="446" t="s">
        <v>414</v>
      </c>
      <c r="D121" s="446"/>
      <c r="E121" s="446"/>
      <c r="F121" s="446"/>
      <c r="G121" s="446"/>
    </row>
    <row r="122" spans="1:7" ht="18.600000000000001" customHeight="1" x14ac:dyDescent="0.3">
      <c r="A122" s="446"/>
      <c r="B122" s="447"/>
      <c r="C122" s="446"/>
      <c r="D122" s="446"/>
      <c r="E122" s="446"/>
      <c r="F122" s="446"/>
      <c r="G122" s="446"/>
    </row>
    <row r="123" spans="1:7" ht="18.600000000000001" customHeight="1" x14ac:dyDescent="0.3">
      <c r="A123" s="446"/>
      <c r="B123" s="447"/>
      <c r="C123" s="446"/>
      <c r="D123" s="446"/>
      <c r="E123" s="446"/>
      <c r="F123" s="446"/>
      <c r="G123" s="446"/>
    </row>
    <row r="124" spans="1:7" ht="18.600000000000001" customHeight="1" x14ac:dyDescent="0.3">
      <c r="A124" s="446"/>
      <c r="B124" s="447"/>
      <c r="C124" s="446"/>
      <c r="D124" s="446"/>
      <c r="E124" s="446"/>
      <c r="F124" s="446"/>
      <c r="G124" s="446"/>
    </row>
    <row r="125" spans="1:7" ht="18.600000000000001" customHeight="1" x14ac:dyDescent="0.3">
      <c r="A125" s="446"/>
      <c r="B125" s="447"/>
      <c r="C125" s="446"/>
      <c r="D125" s="446"/>
      <c r="E125" s="446"/>
      <c r="F125" s="446"/>
      <c r="G125" s="446"/>
    </row>
    <row r="126" spans="1:7" ht="18.600000000000001" customHeight="1" x14ac:dyDescent="0.3">
      <c r="A126" s="446"/>
      <c r="B126" s="447"/>
      <c r="C126" s="446"/>
      <c r="D126" s="446"/>
      <c r="E126" s="446"/>
      <c r="F126" s="446"/>
      <c r="G126" s="446"/>
    </row>
    <row r="127" spans="1:7" ht="18.600000000000001" customHeight="1" x14ac:dyDescent="0.3">
      <c r="A127" s="446"/>
      <c r="B127" s="447"/>
      <c r="C127" s="446"/>
      <c r="D127" s="446"/>
      <c r="E127" s="446"/>
      <c r="F127" s="446"/>
      <c r="G127" s="446"/>
    </row>
    <row r="128" spans="1:7" ht="18.600000000000001" customHeight="1" x14ac:dyDescent="0.3">
      <c r="A128" s="446"/>
      <c r="B128" s="447"/>
      <c r="C128" s="446"/>
      <c r="D128" s="446"/>
      <c r="E128" s="446"/>
      <c r="F128" s="446"/>
      <c r="G128" s="446"/>
    </row>
    <row r="129" spans="1:7" ht="18.600000000000001" customHeight="1" x14ac:dyDescent="0.3">
      <c r="A129" s="446"/>
      <c r="B129" s="447"/>
      <c r="C129" s="446"/>
      <c r="D129" s="446"/>
      <c r="E129" s="446"/>
      <c r="F129" s="446"/>
      <c r="G129" s="446"/>
    </row>
    <row r="130" spans="1:7" ht="18.600000000000001" customHeight="1" x14ac:dyDescent="0.3">
      <c r="A130" s="446"/>
      <c r="B130" s="447"/>
      <c r="C130" s="446"/>
      <c r="D130" s="446"/>
      <c r="E130" s="446"/>
      <c r="F130" s="446"/>
      <c r="G130" s="446"/>
    </row>
    <row r="131" spans="1:7" ht="18.600000000000001" customHeight="1" x14ac:dyDescent="0.3">
      <c r="A131" s="446"/>
      <c r="B131" s="447"/>
      <c r="C131" s="446"/>
      <c r="D131" s="446"/>
      <c r="E131" s="446"/>
      <c r="F131" s="446"/>
      <c r="G131" s="446"/>
    </row>
    <row r="132" spans="1:7" ht="18.600000000000001" customHeight="1" x14ac:dyDescent="0.3">
      <c r="A132" s="446"/>
      <c r="B132" s="447"/>
      <c r="C132" s="446"/>
      <c r="D132" s="446"/>
      <c r="E132" s="446"/>
      <c r="F132" s="446"/>
      <c r="G132" s="446"/>
    </row>
    <row r="133" spans="1:7" ht="18.600000000000001" customHeight="1" x14ac:dyDescent="0.3">
      <c r="A133" s="446"/>
      <c r="B133" s="448"/>
      <c r="C133" s="446"/>
      <c r="D133" s="449"/>
      <c r="E133" s="446"/>
      <c r="F133" s="446"/>
      <c r="G133" s="446"/>
    </row>
    <row r="134" spans="1:7" ht="18.600000000000001" customHeight="1" x14ac:dyDescent="0.3">
      <c r="A134" s="446"/>
      <c r="B134" s="447"/>
      <c r="C134" s="446"/>
      <c r="D134" s="446"/>
      <c r="E134" s="446"/>
      <c r="F134" s="446"/>
      <c r="G134" s="446"/>
    </row>
    <row r="135" spans="1:7" ht="18.600000000000001" customHeight="1" x14ac:dyDescent="0.3">
      <c r="A135" s="446"/>
      <c r="B135" s="447"/>
      <c r="C135" s="446"/>
      <c r="D135" s="446"/>
      <c r="E135" s="446"/>
      <c r="F135" s="446"/>
      <c r="G135" s="446"/>
    </row>
    <row r="136" spans="1:7" ht="18.600000000000001" customHeight="1" x14ac:dyDescent="0.3">
      <c r="A136" s="446"/>
      <c r="B136" s="447"/>
      <c r="C136" s="446"/>
      <c r="D136" s="446"/>
      <c r="E136" s="446"/>
      <c r="F136" s="446"/>
      <c r="G136" s="446"/>
    </row>
    <row r="137" spans="1:7" ht="18.600000000000001" customHeight="1" x14ac:dyDescent="0.3">
      <c r="A137" s="446"/>
      <c r="B137" s="447"/>
      <c r="C137" s="446"/>
      <c r="D137" s="446"/>
      <c r="E137" s="446"/>
      <c r="F137" s="446"/>
      <c r="G137" s="446"/>
    </row>
    <row r="138" spans="1:7" ht="18.600000000000001" customHeight="1" x14ac:dyDescent="0.3">
      <c r="A138" s="446"/>
      <c r="B138" s="447"/>
      <c r="C138" s="446"/>
      <c r="D138" s="446"/>
      <c r="E138" s="446"/>
      <c r="F138" s="446"/>
      <c r="G138" s="446"/>
    </row>
    <row r="139" spans="1:7" ht="18.600000000000001" customHeight="1" x14ac:dyDescent="0.3">
      <c r="A139" s="446"/>
      <c r="B139" s="447"/>
      <c r="C139" s="446"/>
      <c r="D139" s="446"/>
      <c r="E139" s="446"/>
      <c r="F139" s="446"/>
      <c r="G139" s="446"/>
    </row>
    <row r="140" spans="1:7" ht="18.600000000000001" customHeight="1" x14ac:dyDescent="0.3">
      <c r="A140" s="446"/>
      <c r="B140" s="447"/>
      <c r="C140" s="446"/>
      <c r="D140" s="446"/>
      <c r="E140" s="446"/>
      <c r="F140" s="446"/>
      <c r="G140" s="446"/>
    </row>
    <row r="141" spans="1:7" ht="18.600000000000001" customHeight="1" x14ac:dyDescent="0.3">
      <c r="A141" s="446"/>
      <c r="B141" s="447"/>
      <c r="C141" s="446"/>
      <c r="D141" s="446"/>
      <c r="E141" s="446"/>
      <c r="F141" s="446"/>
      <c r="G141" s="446"/>
    </row>
    <row r="142" spans="1:7" ht="18.600000000000001" customHeight="1" x14ac:dyDescent="0.3">
      <c r="A142" s="446"/>
      <c r="B142" s="447"/>
      <c r="C142" s="446"/>
      <c r="D142" s="446"/>
      <c r="E142" s="446"/>
      <c r="F142" s="446"/>
      <c r="G142" s="446"/>
    </row>
    <row r="143" spans="1:7" ht="18.600000000000001" customHeight="1" x14ac:dyDescent="0.3">
      <c r="A143" s="446"/>
      <c r="B143" s="447"/>
      <c r="C143" s="446"/>
      <c r="D143" s="446"/>
      <c r="E143" s="446"/>
      <c r="F143" s="446"/>
      <c r="G143" s="446"/>
    </row>
    <row r="144" spans="1:7" ht="18.600000000000001" customHeight="1" x14ac:dyDescent="0.3">
      <c r="A144" s="446"/>
      <c r="B144" s="447"/>
      <c r="C144" s="446"/>
      <c r="D144" s="446"/>
      <c r="E144" s="446"/>
      <c r="F144" s="446"/>
      <c r="G144" s="446"/>
    </row>
    <row r="145" spans="1:7" ht="21.9" customHeight="1" x14ac:dyDescent="0.3">
      <c r="A145" s="446"/>
      <c r="B145" s="446"/>
      <c r="C145" s="446"/>
      <c r="D145" s="446"/>
      <c r="E145" s="446"/>
      <c r="F145" s="446"/>
      <c r="G145" s="446"/>
    </row>
    <row r="146" spans="1:7" ht="21.9" customHeight="1" x14ac:dyDescent="0.3">
      <c r="A146" s="446"/>
      <c r="B146" s="446"/>
      <c r="C146" s="446"/>
      <c r="D146" s="446"/>
      <c r="E146" s="446"/>
      <c r="F146" s="446"/>
      <c r="G146" s="446"/>
    </row>
    <row r="147" spans="1:7" ht="21.9" customHeight="1" x14ac:dyDescent="0.3">
      <c r="A147" s="446"/>
      <c r="B147" s="446"/>
      <c r="C147" s="446"/>
      <c r="D147" s="446"/>
      <c r="E147" s="446"/>
      <c r="F147" s="446"/>
      <c r="G147" s="446"/>
    </row>
    <row r="148" spans="1:7" ht="21.9" customHeight="1" x14ac:dyDescent="0.3">
      <c r="A148" s="446"/>
      <c r="B148" s="446"/>
      <c r="C148" s="446"/>
      <c r="D148" s="446"/>
      <c r="E148" s="446"/>
      <c r="F148" s="446"/>
      <c r="G148" s="446"/>
    </row>
    <row r="149" spans="1:7" ht="21.9" customHeight="1" x14ac:dyDescent="0.3">
      <c r="A149" s="446"/>
      <c r="B149" s="446"/>
      <c r="C149" s="446"/>
      <c r="D149" s="446"/>
      <c r="E149" s="446"/>
      <c r="F149" s="446"/>
      <c r="G149" s="446"/>
    </row>
    <row r="150" spans="1:7" ht="21.9" customHeight="1" x14ac:dyDescent="0.3">
      <c r="A150" s="446"/>
      <c r="B150" s="446"/>
      <c r="C150" s="446"/>
      <c r="D150" s="446"/>
      <c r="E150" s="446"/>
      <c r="F150" s="446"/>
      <c r="G150" s="446"/>
    </row>
    <row r="151" spans="1:7" ht="21.9" customHeight="1" x14ac:dyDescent="0.3">
      <c r="A151" s="446"/>
      <c r="B151" s="446"/>
      <c r="C151" s="446"/>
      <c r="D151" s="446"/>
      <c r="E151" s="446"/>
      <c r="F151" s="446"/>
      <c r="G151" s="446"/>
    </row>
    <row r="152" spans="1:7" ht="21.9" customHeight="1" x14ac:dyDescent="0.3">
      <c r="A152" s="446"/>
      <c r="B152" s="446"/>
      <c r="C152" s="446"/>
      <c r="D152" s="446"/>
      <c r="E152" s="446"/>
      <c r="F152" s="446"/>
      <c r="G152" s="446"/>
    </row>
    <row r="153" spans="1:7" ht="21.9" customHeight="1" x14ac:dyDescent="0.3">
      <c r="A153" s="446"/>
      <c r="B153" s="446"/>
      <c r="C153" s="446"/>
      <c r="D153" s="446"/>
      <c r="E153" s="446"/>
      <c r="F153" s="446"/>
      <c r="G153" s="446"/>
    </row>
    <row r="154" spans="1:7" ht="21.9" customHeight="1" x14ac:dyDescent="0.3">
      <c r="A154" s="446"/>
      <c r="B154" s="446"/>
      <c r="C154" s="446"/>
      <c r="D154" s="446"/>
      <c r="E154" s="446"/>
      <c r="F154" s="446"/>
      <c r="G154" s="446"/>
    </row>
    <row r="155" spans="1:7" ht="21.9" customHeight="1" x14ac:dyDescent="0.3">
      <c r="A155" s="446"/>
      <c r="B155" s="446"/>
      <c r="C155" s="446"/>
      <c r="D155" s="446"/>
      <c r="E155" s="446"/>
      <c r="F155" s="446"/>
      <c r="G155" s="446"/>
    </row>
    <row r="156" spans="1:7" ht="21.9" customHeight="1" x14ac:dyDescent="0.3">
      <c r="A156" s="446"/>
      <c r="B156" s="446"/>
      <c r="C156" s="446"/>
      <c r="D156" s="446"/>
      <c r="E156" s="446"/>
      <c r="F156" s="446"/>
      <c r="G156" s="446"/>
    </row>
    <row r="157" spans="1:7" ht="21.9" customHeight="1" x14ac:dyDescent="0.3">
      <c r="A157" s="446"/>
      <c r="B157" s="446"/>
      <c r="C157" s="446"/>
      <c r="D157" s="446"/>
      <c r="E157" s="446"/>
      <c r="F157" s="446"/>
      <c r="G157" s="446"/>
    </row>
    <row r="158" spans="1:7" ht="21.9" customHeight="1" x14ac:dyDescent="0.3">
      <c r="A158" s="446"/>
      <c r="B158" s="446"/>
      <c r="C158" s="446"/>
      <c r="D158" s="446"/>
      <c r="E158" s="446"/>
      <c r="F158" s="446"/>
      <c r="G158" s="446"/>
    </row>
    <row r="159" spans="1:7" ht="21.9" customHeight="1" x14ac:dyDescent="0.3">
      <c r="A159" s="446"/>
      <c r="B159" s="446"/>
      <c r="C159" s="446"/>
      <c r="D159" s="446"/>
      <c r="E159" s="446"/>
      <c r="F159" s="446"/>
      <c r="G159" s="446"/>
    </row>
    <row r="160" spans="1:7" ht="21.9" customHeight="1" x14ac:dyDescent="0.3">
      <c r="A160" s="446"/>
      <c r="B160" s="446"/>
      <c r="C160" s="446"/>
      <c r="D160" s="446"/>
      <c r="E160" s="446"/>
      <c r="F160" s="446"/>
      <c r="G160" s="446"/>
    </row>
    <row r="161" spans="1:7" ht="21.9" customHeight="1" x14ac:dyDescent="0.3">
      <c r="A161" s="446"/>
      <c r="B161" s="446"/>
      <c r="C161" s="446"/>
      <c r="D161" s="446"/>
      <c r="E161" s="446"/>
      <c r="F161" s="446"/>
      <c r="G161" s="446"/>
    </row>
    <row r="162" spans="1:7" ht="21.9" customHeight="1" x14ac:dyDescent="0.3">
      <c r="A162" s="446"/>
      <c r="B162" s="446"/>
      <c r="C162" s="446"/>
      <c r="D162" s="446"/>
      <c r="E162" s="446"/>
      <c r="F162" s="446"/>
      <c r="G162" s="446"/>
    </row>
    <row r="163" spans="1:7" ht="21.9" customHeight="1" x14ac:dyDescent="0.3">
      <c r="A163" s="446"/>
      <c r="B163" s="446"/>
      <c r="C163" s="446"/>
      <c r="D163" s="446"/>
      <c r="E163" s="446"/>
      <c r="F163" s="446"/>
      <c r="G163" s="446"/>
    </row>
    <row r="164" spans="1:7" ht="21.9" customHeight="1" x14ac:dyDescent="0.3">
      <c r="A164" s="446"/>
      <c r="B164" s="446"/>
      <c r="C164" s="446"/>
      <c r="D164" s="446"/>
      <c r="E164" s="446"/>
      <c r="F164" s="446"/>
      <c r="G164" s="446"/>
    </row>
    <row r="165" spans="1:7" ht="21.9" customHeight="1" x14ac:dyDescent="0.3">
      <c r="A165" s="446"/>
      <c r="B165" s="446"/>
      <c r="C165" s="446"/>
      <c r="D165" s="446"/>
      <c r="E165" s="446"/>
      <c r="F165" s="446"/>
      <c r="G165" s="446"/>
    </row>
    <row r="166" spans="1:7" ht="21.9" customHeight="1" x14ac:dyDescent="0.3">
      <c r="A166" s="446"/>
      <c r="B166" s="446"/>
      <c r="C166" s="446"/>
      <c r="D166" s="446"/>
      <c r="E166" s="446"/>
      <c r="F166" s="446"/>
      <c r="G166" s="446"/>
    </row>
    <row r="167" spans="1:7" ht="21.9" customHeight="1" x14ac:dyDescent="0.3">
      <c r="A167" s="446"/>
      <c r="B167" s="446"/>
      <c r="C167" s="446"/>
      <c r="D167" s="446"/>
      <c r="E167" s="446"/>
      <c r="F167" s="446"/>
      <c r="G167" s="446"/>
    </row>
    <row r="168" spans="1:7" ht="21.9" customHeight="1" x14ac:dyDescent="0.3">
      <c r="A168" s="446"/>
      <c r="B168" s="446"/>
      <c r="C168" s="446"/>
      <c r="D168" s="446"/>
      <c r="E168" s="446"/>
      <c r="F168" s="446"/>
      <c r="G168" s="446"/>
    </row>
    <row r="169" spans="1:7" ht="21.9" customHeight="1" x14ac:dyDescent="0.3">
      <c r="A169" s="446"/>
      <c r="B169" s="446"/>
      <c r="C169" s="446"/>
      <c r="D169" s="446"/>
      <c r="E169" s="446"/>
      <c r="F169" s="446"/>
      <c r="G169" s="446"/>
    </row>
    <row r="170" spans="1:7" ht="21.9" customHeight="1" x14ac:dyDescent="0.3">
      <c r="A170" s="446"/>
      <c r="B170" s="446"/>
      <c r="C170" s="446"/>
      <c r="D170" s="446"/>
      <c r="E170" s="446"/>
      <c r="F170" s="446"/>
      <c r="G170" s="446"/>
    </row>
    <row r="171" spans="1:7" ht="21.9" customHeight="1" x14ac:dyDescent="0.3">
      <c r="A171" s="446"/>
      <c r="B171" s="446"/>
      <c r="C171" s="446"/>
      <c r="D171" s="446"/>
      <c r="E171" s="446"/>
      <c r="F171" s="446"/>
      <c r="G171" s="446"/>
    </row>
    <row r="172" spans="1:7" ht="21.9" customHeight="1" x14ac:dyDescent="0.3">
      <c r="A172" s="446"/>
      <c r="B172" s="446"/>
      <c r="C172" s="446"/>
      <c r="D172" s="446"/>
      <c r="E172" s="446"/>
      <c r="F172" s="446"/>
      <c r="G172" s="446"/>
    </row>
    <row r="173" spans="1:7" ht="21.9" customHeight="1" x14ac:dyDescent="0.3">
      <c r="A173" s="446"/>
      <c r="B173" s="446"/>
      <c r="C173" s="446"/>
      <c r="D173" s="446"/>
      <c r="E173" s="446"/>
      <c r="F173" s="446"/>
      <c r="G173" s="446"/>
    </row>
    <row r="174" spans="1:7" ht="21.9" customHeight="1" x14ac:dyDescent="0.3">
      <c r="A174" s="446"/>
      <c r="B174" s="446"/>
      <c r="C174" s="446"/>
      <c r="D174" s="446"/>
      <c r="E174" s="446"/>
      <c r="F174" s="446"/>
      <c r="G174" s="446"/>
    </row>
    <row r="175" spans="1:7" ht="21.9" customHeight="1" x14ac:dyDescent="0.3">
      <c r="A175" s="446"/>
      <c r="B175" s="446"/>
      <c r="C175" s="446"/>
      <c r="D175" s="446"/>
      <c r="E175" s="446"/>
      <c r="F175" s="446"/>
      <c r="G175" s="446"/>
    </row>
    <row r="176" spans="1:7" ht="21.9" customHeight="1" x14ac:dyDescent="0.3">
      <c r="A176" s="446"/>
      <c r="B176" s="446"/>
      <c r="C176" s="446"/>
      <c r="D176" s="446"/>
      <c r="E176" s="446"/>
      <c r="F176" s="446"/>
      <c r="G176" s="446"/>
    </row>
  </sheetData>
  <mergeCells count="2">
    <mergeCell ref="A1:G1"/>
    <mergeCell ref="A2: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indexed="42"/>
  </sheetPr>
  <dimension ref="A1:Q156"/>
  <sheetViews>
    <sheetView showGridLines="0" showZeros="0" workbookViewId="0">
      <pane ySplit="6" topLeftCell="A15" activePane="bottomLeft" state="frozen"/>
      <selection activeCell="C12" sqref="C12"/>
      <selection pane="bottomLeft" activeCell="D17" sqref="D17"/>
    </sheetView>
  </sheetViews>
  <sheetFormatPr defaultRowHeight="13.2" x14ac:dyDescent="0.25"/>
  <cols>
    <col min="1" max="1" width="3.88671875" customWidth="1"/>
    <col min="2" max="2" width="13" customWidth="1"/>
    <col min="3" max="3" width="14.33203125" customWidth="1"/>
    <col min="4" max="4" width="91.6640625" style="40" bestFit="1" customWidth="1"/>
    <col min="5" max="5" width="10.5546875" style="411" customWidth="1"/>
    <col min="6" max="6" width="6.109375" style="93" hidden="1" customWidth="1"/>
    <col min="7" max="7" width="28.664062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48" t="str">
        <f>Altalanos!$A$6</f>
        <v>Diákolimpia</v>
      </c>
      <c r="B1" s="87"/>
      <c r="C1" s="87"/>
      <c r="D1" s="244"/>
      <c r="E1" s="264" t="s">
        <v>52</v>
      </c>
      <c r="F1" s="106"/>
      <c r="G1" s="255"/>
      <c r="H1" s="88"/>
      <c r="I1" s="88"/>
      <c r="J1" s="256"/>
      <c r="K1" s="256"/>
      <c r="L1" s="256"/>
      <c r="M1" s="256"/>
      <c r="N1" s="256"/>
      <c r="O1" s="256"/>
      <c r="P1" s="256"/>
      <c r="Q1" s="257"/>
    </row>
    <row r="2" spans="1:17" ht="13.8" thickBot="1" x14ac:dyDescent="0.3">
      <c r="B2" s="89" t="s">
        <v>51</v>
      </c>
      <c r="C2" s="89" t="str">
        <f>Altalanos!$A$8</f>
        <v>4 lány A elo</v>
      </c>
      <c r="D2" s="106"/>
      <c r="E2" s="264" t="s">
        <v>35</v>
      </c>
      <c r="F2" s="94"/>
      <c r="G2" s="94"/>
      <c r="H2" s="399"/>
      <c r="I2" s="399"/>
      <c r="J2" s="88"/>
      <c r="K2" s="88"/>
      <c r="L2" s="88"/>
      <c r="M2" s="88"/>
      <c r="N2" s="100"/>
      <c r="O2" s="81"/>
      <c r="P2" s="81"/>
      <c r="Q2" s="100"/>
    </row>
    <row r="3" spans="1:17" s="2" customFormat="1" ht="13.8" thickBot="1" x14ac:dyDescent="0.3">
      <c r="A3" s="393" t="s">
        <v>50</v>
      </c>
      <c r="B3" s="397"/>
      <c r="C3" s="397"/>
      <c r="D3" s="397"/>
      <c r="E3" s="397"/>
      <c r="F3" s="397"/>
      <c r="G3" s="397"/>
      <c r="H3" s="397"/>
      <c r="I3" s="398"/>
      <c r="J3" s="101"/>
      <c r="K3" s="107"/>
      <c r="L3" s="107"/>
      <c r="M3" s="107"/>
      <c r="N3" s="294" t="s">
        <v>34</v>
      </c>
      <c r="O3" s="102"/>
      <c r="P3" s="108"/>
      <c r="Q3" s="265"/>
    </row>
    <row r="4" spans="1:17" s="2" customFormat="1" x14ac:dyDescent="0.25">
      <c r="A4" s="50" t="s">
        <v>25</v>
      </c>
      <c r="B4" s="50"/>
      <c r="C4" s="48" t="s">
        <v>22</v>
      </c>
      <c r="D4" s="50" t="s">
        <v>30</v>
      </c>
      <c r="E4" s="82"/>
      <c r="G4" s="109"/>
      <c r="H4" s="413" t="s">
        <v>31</v>
      </c>
      <c r="I4" s="403"/>
      <c r="J4" s="110"/>
      <c r="K4" s="111"/>
      <c r="L4" s="111"/>
      <c r="M4" s="111"/>
      <c r="N4" s="110"/>
      <c r="O4" s="266"/>
      <c r="P4" s="266"/>
      <c r="Q4" s="112"/>
    </row>
    <row r="5" spans="1:17" s="2" customFormat="1" ht="13.8" thickBot="1" x14ac:dyDescent="0.3">
      <c r="A5" s="258" t="str">
        <f>Altalanos!$A$10</f>
        <v>2024.05.27-06.01.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x14ac:dyDescent="0.3">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x14ac:dyDescent="0.3">
      <c r="A7" s="254">
        <v>1</v>
      </c>
      <c r="B7" s="441" t="s">
        <v>287</v>
      </c>
      <c r="C7" s="441" t="s">
        <v>226</v>
      </c>
      <c r="D7" s="442" t="s">
        <v>285</v>
      </c>
      <c r="E7" s="267"/>
      <c r="F7" s="97"/>
      <c r="G7" s="97"/>
      <c r="H7" s="96"/>
      <c r="I7" s="96"/>
      <c r="J7" s="251"/>
      <c r="K7" s="249"/>
      <c r="L7" s="253"/>
      <c r="M7" s="286"/>
      <c r="N7" s="245"/>
      <c r="O7" s="96">
        <v>7</v>
      </c>
      <c r="P7" s="114"/>
      <c r="Q7" s="97"/>
    </row>
    <row r="8" spans="1:17" s="11" customFormat="1" ht="18.899999999999999" customHeight="1" x14ac:dyDescent="0.25">
      <c r="A8" s="254">
        <v>2</v>
      </c>
      <c r="B8" s="428" t="s">
        <v>273</v>
      </c>
      <c r="C8" s="428" t="s">
        <v>275</v>
      </c>
      <c r="D8" s="428" t="s">
        <v>276</v>
      </c>
      <c r="E8" s="267"/>
      <c r="F8" s="396"/>
      <c r="G8" s="287"/>
      <c r="H8" s="96"/>
      <c r="I8" s="96"/>
      <c r="J8" s="251"/>
      <c r="K8" s="249"/>
      <c r="L8" s="253"/>
      <c r="M8" s="249"/>
      <c r="N8" s="245"/>
      <c r="O8" s="96">
        <v>10</v>
      </c>
      <c r="P8" s="114"/>
      <c r="Q8" s="97"/>
    </row>
    <row r="9" spans="1:17" s="11" customFormat="1" ht="18.899999999999999" customHeight="1" x14ac:dyDescent="0.3">
      <c r="A9" s="254">
        <v>3</v>
      </c>
      <c r="B9" s="426" t="s">
        <v>189</v>
      </c>
      <c r="C9" s="426" t="s">
        <v>190</v>
      </c>
      <c r="D9" s="427"/>
      <c r="E9" s="267"/>
      <c r="F9" s="396"/>
      <c r="G9" s="287"/>
      <c r="H9" s="96"/>
      <c r="I9" s="96"/>
      <c r="J9" s="251"/>
      <c r="K9" s="249"/>
      <c r="L9" s="253"/>
      <c r="M9" s="249"/>
      <c r="N9" s="245"/>
      <c r="O9" s="96">
        <v>13</v>
      </c>
      <c r="P9" s="405"/>
      <c r="Q9" s="281"/>
    </row>
    <row r="10" spans="1:17" s="11" customFormat="1" ht="18.899999999999999" customHeight="1" x14ac:dyDescent="0.3">
      <c r="A10" s="254">
        <v>4</v>
      </c>
      <c r="B10" s="426" t="s">
        <v>200</v>
      </c>
      <c r="C10" s="426" t="s">
        <v>198</v>
      </c>
      <c r="D10" s="427" t="s">
        <v>201</v>
      </c>
      <c r="E10" s="267"/>
      <c r="F10" s="396"/>
      <c r="G10" s="287"/>
      <c r="H10" s="96"/>
      <c r="I10" s="96"/>
      <c r="J10" s="251"/>
      <c r="K10" s="249"/>
      <c r="L10" s="253"/>
      <c r="M10" s="249"/>
      <c r="N10" s="245"/>
      <c r="O10" s="96">
        <v>22</v>
      </c>
      <c r="P10" s="404"/>
      <c r="Q10" s="402"/>
    </row>
    <row r="11" spans="1:17" s="11" customFormat="1" ht="18.899999999999999" customHeight="1" x14ac:dyDescent="0.25">
      <c r="A11" s="254">
        <v>5</v>
      </c>
      <c r="B11" s="428" t="s">
        <v>277</v>
      </c>
      <c r="C11" s="428" t="s">
        <v>274</v>
      </c>
      <c r="D11" s="428" t="s">
        <v>278</v>
      </c>
      <c r="E11" s="267"/>
      <c r="F11" s="396"/>
      <c r="G11" s="287"/>
      <c r="H11" s="96"/>
      <c r="I11" s="96"/>
      <c r="J11" s="251"/>
      <c r="K11" s="249"/>
      <c r="L11" s="253"/>
      <c r="M11" s="249"/>
      <c r="N11" s="245"/>
      <c r="O11" s="96">
        <v>25</v>
      </c>
      <c r="P11" s="404"/>
      <c r="Q11" s="402"/>
    </row>
    <row r="12" spans="1:17" s="11" customFormat="1" ht="18.899999999999999" customHeight="1" x14ac:dyDescent="0.3">
      <c r="A12" s="254">
        <v>6</v>
      </c>
      <c r="B12" s="426" t="s">
        <v>194</v>
      </c>
      <c r="C12" s="426" t="s">
        <v>261</v>
      </c>
      <c r="D12" s="426" t="s">
        <v>153</v>
      </c>
      <c r="E12" s="267"/>
      <c r="F12" s="396"/>
      <c r="G12" s="287"/>
      <c r="H12" s="96"/>
      <c r="I12" s="96"/>
      <c r="J12" s="251"/>
      <c r="K12" s="249"/>
      <c r="L12" s="253"/>
      <c r="M12" s="249"/>
      <c r="N12" s="245"/>
      <c r="O12" s="96">
        <v>31</v>
      </c>
      <c r="P12" s="404"/>
      <c r="Q12" s="402"/>
    </row>
    <row r="13" spans="1:17" s="11" customFormat="1" ht="18.899999999999999" customHeight="1" x14ac:dyDescent="0.3">
      <c r="A13" s="254">
        <v>7</v>
      </c>
      <c r="B13" s="426" t="s">
        <v>195</v>
      </c>
      <c r="C13" s="426" t="s">
        <v>262</v>
      </c>
      <c r="D13" s="426" t="s">
        <v>196</v>
      </c>
      <c r="E13" s="267"/>
      <c r="F13" s="97"/>
      <c r="G13" s="97"/>
      <c r="H13" s="96"/>
      <c r="I13" s="96"/>
      <c r="J13" s="251"/>
      <c r="K13" s="249"/>
      <c r="L13" s="253"/>
      <c r="M13" s="286"/>
      <c r="N13" s="245"/>
      <c r="O13" s="96">
        <v>33</v>
      </c>
      <c r="P13" s="404"/>
      <c r="Q13" s="402"/>
    </row>
    <row r="14" spans="1:17" s="11" customFormat="1" ht="18.899999999999999" customHeight="1" x14ac:dyDescent="0.3">
      <c r="A14" s="254">
        <v>8</v>
      </c>
      <c r="B14" s="426" t="s">
        <v>202</v>
      </c>
      <c r="C14" s="426" t="s">
        <v>203</v>
      </c>
      <c r="D14" s="426" t="s">
        <v>177</v>
      </c>
      <c r="E14" s="267"/>
      <c r="F14" s="97"/>
      <c r="G14" s="97"/>
      <c r="H14" s="96"/>
      <c r="I14" s="96"/>
      <c r="J14" s="251"/>
      <c r="K14" s="249"/>
      <c r="L14" s="253"/>
      <c r="M14" s="286"/>
      <c r="N14" s="245"/>
      <c r="O14" s="96">
        <v>46</v>
      </c>
      <c r="P14" s="404"/>
      <c r="Q14" s="402"/>
    </row>
    <row r="15" spans="1:17" s="11" customFormat="1" ht="18.899999999999999" customHeight="1" x14ac:dyDescent="0.25">
      <c r="A15" s="254">
        <v>9</v>
      </c>
      <c r="B15" s="428" t="s">
        <v>197</v>
      </c>
      <c r="C15" s="428" t="s">
        <v>198</v>
      </c>
      <c r="D15" s="439" t="s">
        <v>199</v>
      </c>
      <c r="E15" s="267"/>
      <c r="F15" s="97"/>
      <c r="G15" s="97"/>
      <c r="H15" s="96"/>
      <c r="I15" s="96"/>
      <c r="J15" s="251"/>
      <c r="K15" s="249"/>
      <c r="L15" s="253"/>
      <c r="M15" s="286"/>
      <c r="N15" s="245"/>
      <c r="O15" s="96">
        <v>49</v>
      </c>
      <c r="P15" s="97"/>
      <c r="Q15" s="97"/>
    </row>
    <row r="16" spans="1:17" s="11" customFormat="1" ht="18.899999999999999" customHeight="1" x14ac:dyDescent="0.3">
      <c r="A16" s="254">
        <v>10</v>
      </c>
      <c r="B16" s="426" t="s">
        <v>206</v>
      </c>
      <c r="C16" s="426" t="s">
        <v>207</v>
      </c>
      <c r="D16" s="459" t="s">
        <v>208</v>
      </c>
      <c r="E16" s="267"/>
      <c r="F16" s="97"/>
      <c r="G16" s="97"/>
      <c r="H16" s="96"/>
      <c r="I16" s="96"/>
      <c r="J16" s="251"/>
      <c r="K16" s="249"/>
      <c r="L16" s="253"/>
      <c r="M16" s="286"/>
      <c r="N16" s="245"/>
      <c r="O16" s="96">
        <v>53</v>
      </c>
      <c r="P16" s="114"/>
      <c r="Q16" s="97"/>
    </row>
    <row r="17" spans="1:17" s="11" customFormat="1" ht="18.899999999999999" customHeight="1" x14ac:dyDescent="0.3">
      <c r="A17" s="254">
        <v>11</v>
      </c>
      <c r="B17" s="430" t="s">
        <v>259</v>
      </c>
      <c r="C17" s="426" t="s">
        <v>260</v>
      </c>
      <c r="D17" s="460" t="s">
        <v>204</v>
      </c>
      <c r="E17" s="267"/>
      <c r="F17" s="97"/>
      <c r="G17" s="97"/>
      <c r="H17" s="96"/>
      <c r="I17" s="96"/>
      <c r="J17" s="251"/>
      <c r="K17" s="249"/>
      <c r="L17" s="253"/>
      <c r="M17" s="286"/>
      <c r="N17" s="245"/>
      <c r="O17" s="96">
        <v>55</v>
      </c>
      <c r="P17" s="114"/>
      <c r="Q17" s="97"/>
    </row>
    <row r="18" spans="1:17" s="11" customFormat="1" ht="18.899999999999999" customHeight="1" x14ac:dyDescent="0.3">
      <c r="A18" s="254">
        <v>12</v>
      </c>
      <c r="B18" s="430" t="s">
        <v>257</v>
      </c>
      <c r="C18" s="426" t="s">
        <v>258</v>
      </c>
      <c r="D18" s="461" t="s">
        <v>205</v>
      </c>
      <c r="E18" s="267"/>
      <c r="F18" s="97"/>
      <c r="G18" s="97"/>
      <c r="H18" s="96"/>
      <c r="I18" s="96"/>
      <c r="J18" s="251"/>
      <c r="K18" s="249"/>
      <c r="L18" s="253"/>
      <c r="M18" s="286"/>
      <c r="N18" s="245"/>
      <c r="O18" s="96">
        <v>73</v>
      </c>
      <c r="P18" s="114"/>
      <c r="Q18" s="97"/>
    </row>
    <row r="19" spans="1:17" s="11" customFormat="1" ht="18.899999999999999" customHeight="1" x14ac:dyDescent="0.3">
      <c r="A19" s="254">
        <v>13</v>
      </c>
      <c r="B19" s="426" t="s">
        <v>191</v>
      </c>
      <c r="C19" s="426" t="s">
        <v>192</v>
      </c>
      <c r="D19" s="462" t="s">
        <v>193</v>
      </c>
      <c r="E19" s="267"/>
      <c r="F19" s="97"/>
      <c r="G19" s="97"/>
      <c r="H19" s="96"/>
      <c r="I19" s="96"/>
      <c r="J19" s="251"/>
      <c r="K19" s="249"/>
      <c r="L19" s="253"/>
      <c r="M19" s="286"/>
      <c r="N19" s="245"/>
      <c r="O19" s="96"/>
      <c r="P19" s="114"/>
      <c r="Q19" s="97"/>
    </row>
    <row r="20" spans="1:17" s="11" customFormat="1" ht="18.899999999999999" customHeight="1" x14ac:dyDescent="0.3">
      <c r="A20" s="254">
        <v>14</v>
      </c>
      <c r="B20" s="430"/>
      <c r="C20" s="426"/>
      <c r="D20" s="426"/>
      <c r="E20" s="267"/>
      <c r="F20" s="97"/>
      <c r="G20" s="97"/>
      <c r="H20" s="96"/>
      <c r="I20" s="96"/>
      <c r="J20" s="251"/>
      <c r="K20" s="249"/>
      <c r="L20" s="253"/>
      <c r="M20" s="286"/>
      <c r="N20" s="245"/>
      <c r="O20" s="96"/>
      <c r="P20" s="114"/>
      <c r="Q20" s="97"/>
    </row>
    <row r="21" spans="1:17" s="11" customFormat="1" ht="18.899999999999999" customHeight="1" x14ac:dyDescent="0.3">
      <c r="A21" s="254">
        <v>15</v>
      </c>
      <c r="B21" s="426"/>
      <c r="C21" s="426"/>
      <c r="D21" s="432"/>
      <c r="E21" s="267"/>
      <c r="F21" s="97"/>
      <c r="G21" s="97"/>
      <c r="H21" s="96"/>
      <c r="I21" s="96"/>
      <c r="J21" s="251"/>
      <c r="K21" s="249"/>
      <c r="L21" s="253"/>
      <c r="M21" s="286"/>
      <c r="N21" s="245"/>
      <c r="O21" s="96"/>
      <c r="P21" s="114"/>
      <c r="Q21" s="97"/>
    </row>
    <row r="22" spans="1:17" s="11" customFormat="1" ht="18.899999999999999" customHeight="1" x14ac:dyDescent="0.25">
      <c r="A22" s="254">
        <v>16</v>
      </c>
      <c r="B22" s="428"/>
      <c r="C22" s="428"/>
      <c r="D22" s="428"/>
      <c r="E22" s="267"/>
      <c r="F22" s="396"/>
      <c r="G22" s="287"/>
      <c r="H22" s="96"/>
      <c r="I22" s="96"/>
      <c r="J22" s="251"/>
      <c r="K22" s="249"/>
      <c r="L22" s="253"/>
      <c r="M22" s="249"/>
      <c r="N22" s="245"/>
      <c r="O22" s="96"/>
      <c r="P22" s="114"/>
      <c r="Q22" s="97"/>
    </row>
    <row r="23" spans="1:17" s="11" customFormat="1" ht="18.899999999999999" customHeight="1" x14ac:dyDescent="0.25">
      <c r="A23" s="254">
        <v>17</v>
      </c>
      <c r="B23" s="428"/>
      <c r="C23" s="428"/>
      <c r="D23" s="428"/>
      <c r="E23" s="267"/>
      <c r="F23" s="396"/>
      <c r="G23" s="287"/>
      <c r="H23" s="96"/>
      <c r="I23" s="96"/>
      <c r="J23" s="251"/>
      <c r="K23" s="249"/>
      <c r="L23" s="253"/>
      <c r="M23" s="249"/>
      <c r="N23" s="245"/>
      <c r="O23" s="96"/>
      <c r="P23" s="114"/>
      <c r="Q23" s="97"/>
    </row>
    <row r="24" spans="1:17" s="11" customFormat="1" ht="18.899999999999999" customHeight="1" x14ac:dyDescent="0.25">
      <c r="A24" s="254">
        <v>18</v>
      </c>
      <c r="B24" s="95"/>
      <c r="C24" s="95"/>
      <c r="D24" s="96"/>
      <c r="E24" s="267"/>
      <c r="F24" s="97"/>
      <c r="G24" s="97"/>
      <c r="H24" s="96"/>
      <c r="I24" s="96"/>
      <c r="J24" s="251"/>
      <c r="K24" s="249"/>
      <c r="L24" s="253"/>
      <c r="M24" s="286"/>
      <c r="N24" s="245"/>
      <c r="O24" s="96"/>
      <c r="P24" s="114"/>
      <c r="Q24" s="97"/>
    </row>
    <row r="25" spans="1:17" s="11" customFormat="1" ht="18.899999999999999" customHeight="1" x14ac:dyDescent="0.25">
      <c r="A25" s="254">
        <v>19</v>
      </c>
      <c r="B25" s="95"/>
      <c r="C25" s="95"/>
      <c r="D25" s="96"/>
      <c r="E25" s="267"/>
      <c r="F25" s="97"/>
      <c r="G25" s="97"/>
      <c r="H25" s="96"/>
      <c r="I25" s="96"/>
      <c r="J25" s="251"/>
      <c r="K25" s="249"/>
      <c r="L25" s="253"/>
      <c r="M25" s="286"/>
      <c r="N25" s="245"/>
      <c r="O25" s="96"/>
      <c r="P25" s="114"/>
      <c r="Q25" s="97"/>
    </row>
    <row r="26" spans="1:17" s="11" customFormat="1" ht="18.899999999999999" customHeight="1" x14ac:dyDescent="0.25">
      <c r="A26" s="254">
        <v>20</v>
      </c>
      <c r="B26" s="95"/>
      <c r="C26" s="95"/>
      <c r="D26" s="96"/>
      <c r="E26" s="267"/>
      <c r="F26" s="97"/>
      <c r="G26" s="97"/>
      <c r="H26" s="96"/>
      <c r="I26" s="96"/>
      <c r="J26" s="251"/>
      <c r="K26" s="249"/>
      <c r="L26" s="253"/>
      <c r="M26" s="286"/>
      <c r="N26" s="245"/>
      <c r="O26" s="96"/>
      <c r="P26" s="114"/>
      <c r="Q26" s="97"/>
    </row>
    <row r="27" spans="1:17" s="11" customFormat="1" ht="18.899999999999999" customHeight="1" x14ac:dyDescent="0.25">
      <c r="A27" s="254">
        <v>21</v>
      </c>
      <c r="B27" s="95"/>
      <c r="C27" s="95"/>
      <c r="D27" s="96"/>
      <c r="E27" s="267"/>
      <c r="F27" s="97"/>
      <c r="G27" s="97"/>
      <c r="H27" s="96"/>
      <c r="I27" s="96"/>
      <c r="J27" s="251"/>
      <c r="K27" s="249"/>
      <c r="L27" s="253"/>
      <c r="M27" s="286"/>
      <c r="N27" s="245"/>
      <c r="O27" s="96"/>
      <c r="P27" s="114"/>
      <c r="Q27" s="97"/>
    </row>
    <row r="28" spans="1:17" s="11" customFormat="1" ht="18.899999999999999" customHeight="1" x14ac:dyDescent="0.25">
      <c r="A28" s="254">
        <v>22</v>
      </c>
      <c r="B28" s="95"/>
      <c r="C28" s="95"/>
      <c r="D28" s="96"/>
      <c r="E28" s="420"/>
      <c r="F28" s="415"/>
      <c r="G28" s="281"/>
      <c r="H28" s="96"/>
      <c r="I28" s="96"/>
      <c r="J28" s="251"/>
      <c r="K28" s="249"/>
      <c r="L28" s="253"/>
      <c r="M28" s="286"/>
      <c r="N28" s="245"/>
      <c r="O28" s="96"/>
      <c r="P28" s="114"/>
      <c r="Q28" s="97"/>
    </row>
    <row r="29" spans="1:17" s="11" customFormat="1" ht="18.899999999999999" customHeight="1" x14ac:dyDescent="0.25">
      <c r="A29" s="254">
        <v>23</v>
      </c>
      <c r="B29" s="95"/>
      <c r="C29" s="95"/>
      <c r="D29" s="96"/>
      <c r="E29" s="421"/>
      <c r="F29" s="97"/>
      <c r="G29" s="97"/>
      <c r="H29" s="96"/>
      <c r="I29" s="96"/>
      <c r="J29" s="251"/>
      <c r="K29" s="249"/>
      <c r="L29" s="253"/>
      <c r="M29" s="286"/>
      <c r="N29" s="245"/>
      <c r="O29" s="96"/>
      <c r="P29" s="114"/>
      <c r="Q29" s="97"/>
    </row>
    <row r="30" spans="1:17" s="11" customFormat="1" ht="18.899999999999999" customHeight="1" x14ac:dyDescent="0.25">
      <c r="A30" s="254">
        <v>24</v>
      </c>
      <c r="B30" s="95"/>
      <c r="C30" s="95"/>
      <c r="D30" s="96"/>
      <c r="E30" s="267"/>
      <c r="F30" s="97"/>
      <c r="G30" s="97"/>
      <c r="H30" s="96"/>
      <c r="I30" s="96"/>
      <c r="J30" s="251"/>
      <c r="K30" s="249"/>
      <c r="L30" s="253"/>
      <c r="M30" s="286"/>
      <c r="N30" s="245"/>
      <c r="O30" s="96"/>
      <c r="P30" s="114"/>
      <c r="Q30" s="97"/>
    </row>
    <row r="31" spans="1:17" s="11" customFormat="1" ht="18.899999999999999" customHeight="1" x14ac:dyDescent="0.25">
      <c r="A31" s="254">
        <v>25</v>
      </c>
      <c r="B31" s="95"/>
      <c r="C31" s="95"/>
      <c r="D31" s="96"/>
      <c r="E31" s="267"/>
      <c r="F31" s="97"/>
      <c r="G31" s="97"/>
      <c r="H31" s="96"/>
      <c r="I31" s="96"/>
      <c r="J31" s="251"/>
      <c r="K31" s="249"/>
      <c r="L31" s="253"/>
      <c r="M31" s="286"/>
      <c r="N31" s="245"/>
      <c r="O31" s="96"/>
      <c r="P31" s="114"/>
      <c r="Q31" s="97"/>
    </row>
    <row r="32" spans="1:17" s="11" customFormat="1" ht="18.899999999999999" customHeight="1" x14ac:dyDescent="0.25">
      <c r="A32" s="254">
        <v>26</v>
      </c>
      <c r="B32" s="95"/>
      <c r="C32" s="95"/>
      <c r="D32" s="96"/>
      <c r="E32" s="412"/>
      <c r="F32" s="97"/>
      <c r="G32" s="97"/>
      <c r="H32" s="96"/>
      <c r="I32" s="96"/>
      <c r="J32" s="251"/>
      <c r="K32" s="249"/>
      <c r="L32" s="253"/>
      <c r="M32" s="286"/>
      <c r="N32" s="245"/>
      <c r="O32" s="96"/>
      <c r="P32" s="114"/>
      <c r="Q32" s="97"/>
    </row>
    <row r="33" spans="1:17" s="11" customFormat="1" ht="18.899999999999999" customHeight="1" x14ac:dyDescent="0.25">
      <c r="A33" s="254">
        <v>27</v>
      </c>
      <c r="B33" s="95"/>
      <c r="C33" s="95"/>
      <c r="D33" s="96"/>
      <c r="E33" s="267"/>
      <c r="F33" s="97"/>
      <c r="G33" s="97"/>
      <c r="H33" s="96"/>
      <c r="I33" s="96"/>
      <c r="J33" s="251"/>
      <c r="K33" s="249"/>
      <c r="L33" s="253"/>
      <c r="M33" s="286"/>
      <c r="N33" s="245"/>
      <c r="O33" s="96"/>
      <c r="P33" s="114"/>
      <c r="Q33" s="97"/>
    </row>
    <row r="34" spans="1:17" s="11" customFormat="1" ht="18.899999999999999" customHeight="1" x14ac:dyDescent="0.25">
      <c r="A34" s="254">
        <v>28</v>
      </c>
      <c r="B34" s="95"/>
      <c r="C34" s="95"/>
      <c r="D34" s="96"/>
      <c r="E34" s="267"/>
      <c r="F34" s="97"/>
      <c r="G34" s="97"/>
      <c r="H34" s="96"/>
      <c r="I34" s="96"/>
      <c r="J34" s="251"/>
      <c r="K34" s="249"/>
      <c r="L34" s="253"/>
      <c r="M34" s="286"/>
      <c r="N34" s="245"/>
      <c r="O34" s="96"/>
      <c r="P34" s="114"/>
      <c r="Q34" s="97"/>
    </row>
    <row r="35" spans="1:17" s="11" customFormat="1" ht="18.899999999999999" customHeight="1" x14ac:dyDescent="0.25">
      <c r="A35" s="254">
        <v>29</v>
      </c>
      <c r="B35" s="95"/>
      <c r="C35" s="95"/>
      <c r="D35" s="96"/>
      <c r="E35" s="267"/>
      <c r="F35" s="97"/>
      <c r="G35" s="97"/>
      <c r="H35" s="96"/>
      <c r="I35" s="96"/>
      <c r="J35" s="251"/>
      <c r="K35" s="249"/>
      <c r="L35" s="253"/>
      <c r="M35" s="286"/>
      <c r="N35" s="245"/>
      <c r="O35" s="96"/>
      <c r="P35" s="114"/>
      <c r="Q35" s="97"/>
    </row>
    <row r="36" spans="1:17" s="11" customFormat="1" ht="18.899999999999999" customHeight="1" x14ac:dyDescent="0.25">
      <c r="A36" s="254">
        <v>30</v>
      </c>
      <c r="B36" s="95"/>
      <c r="C36" s="95"/>
      <c r="D36" s="96"/>
      <c r="E36" s="267"/>
      <c r="F36" s="97"/>
      <c r="G36" s="97"/>
      <c r="H36" s="96"/>
      <c r="I36" s="96"/>
      <c r="J36" s="251"/>
      <c r="K36" s="249"/>
      <c r="L36" s="253"/>
      <c r="M36" s="286"/>
      <c r="N36" s="245"/>
      <c r="O36" s="96"/>
      <c r="P36" s="114"/>
      <c r="Q36" s="97"/>
    </row>
    <row r="37" spans="1:17" s="11" customFormat="1" ht="18.899999999999999" customHeight="1" x14ac:dyDescent="0.25">
      <c r="A37" s="254">
        <v>31</v>
      </c>
      <c r="B37" s="95"/>
      <c r="C37" s="95"/>
      <c r="D37" s="96"/>
      <c r="E37" s="267"/>
      <c r="F37" s="97"/>
      <c r="G37" s="97"/>
      <c r="H37" s="96"/>
      <c r="I37" s="96"/>
      <c r="J37" s="251"/>
      <c r="K37" s="249"/>
      <c r="L37" s="253"/>
      <c r="M37" s="286"/>
      <c r="N37" s="245"/>
      <c r="O37" s="96"/>
      <c r="P37" s="114"/>
      <c r="Q37" s="97"/>
    </row>
    <row r="38" spans="1:17" s="11" customFormat="1" ht="18.899999999999999" customHeight="1" x14ac:dyDescent="0.25">
      <c r="A38" s="254">
        <v>32</v>
      </c>
      <c r="B38" s="95"/>
      <c r="C38" s="95"/>
      <c r="D38" s="96"/>
      <c r="E38" s="267"/>
      <c r="F38" s="97"/>
      <c r="G38" s="97"/>
      <c r="H38" s="396"/>
      <c r="I38" s="287"/>
      <c r="J38" s="251"/>
      <c r="K38" s="249"/>
      <c r="L38" s="253"/>
      <c r="M38" s="286"/>
      <c r="N38" s="245"/>
      <c r="O38" s="97"/>
      <c r="P38" s="114"/>
      <c r="Q38" s="97"/>
    </row>
    <row r="39" spans="1:17" s="11" customFormat="1" ht="18.899999999999999" customHeight="1" x14ac:dyDescent="0.25">
      <c r="A39" s="254">
        <v>33</v>
      </c>
      <c r="B39" s="95"/>
      <c r="C39" s="95"/>
      <c r="D39" s="96"/>
      <c r="E39" s="267"/>
      <c r="F39" s="97"/>
      <c r="G39" s="97"/>
      <c r="H39" s="396"/>
      <c r="I39" s="287"/>
      <c r="J39" s="251"/>
      <c r="K39" s="249"/>
      <c r="L39" s="253"/>
      <c r="M39" s="286"/>
      <c r="N39" s="281"/>
      <c r="O39" s="97"/>
      <c r="P39" s="114"/>
      <c r="Q39" s="97"/>
    </row>
    <row r="40" spans="1:17" s="11" customFormat="1" ht="18.899999999999999" customHeight="1" x14ac:dyDescent="0.25">
      <c r="A40" s="254">
        <v>34</v>
      </c>
      <c r="B40" s="95"/>
      <c r="C40" s="95"/>
      <c r="D40" s="96"/>
      <c r="E40" s="267"/>
      <c r="F40" s="97"/>
      <c r="G40" s="97"/>
      <c r="H40" s="396"/>
      <c r="I40" s="287"/>
      <c r="J40" s="251" t="e">
        <f>IF(AND(Q40="",#REF!&gt;0,#REF!&lt;5),K40,)</f>
        <v>#REF!</v>
      </c>
      <c r="K40" s="249" t="str">
        <f>IF(D40="","ZZZ9",IF(AND(#REF!&gt;0,#REF!&lt;5),D40&amp;#REF!,D40&amp;"9"))</f>
        <v>ZZZ9</v>
      </c>
      <c r="L40" s="253">
        <f t="shared" ref="L40:L71" si="0">IF(Q40="",999,Q40)</f>
        <v>999</v>
      </c>
      <c r="M40" s="286">
        <f t="shared" ref="M40:M71" si="1">IF(P40=999,999,1)</f>
        <v>999</v>
      </c>
      <c r="N40" s="281"/>
      <c r="O40" s="97"/>
      <c r="P40" s="114">
        <f t="shared" ref="P40:P71" si="2">IF(N40="DA",1,IF(N40="WC",2,IF(N40="SE",3,IF(N40="Q",4,IF(N40="LL",5,999)))))</f>
        <v>999</v>
      </c>
      <c r="Q40" s="97"/>
    </row>
    <row r="41" spans="1:17" s="11" customFormat="1" ht="18.899999999999999" customHeight="1" x14ac:dyDescent="0.25">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x14ac:dyDescent="0.25">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x14ac:dyDescent="0.25">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x14ac:dyDescent="0.25">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x14ac:dyDescent="0.25">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x14ac:dyDescent="0.25">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x14ac:dyDescent="0.25">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x14ac:dyDescent="0.25">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x14ac:dyDescent="0.25">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x14ac:dyDescent="0.25">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x14ac:dyDescent="0.25">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x14ac:dyDescent="0.25">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x14ac:dyDescent="0.25">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x14ac:dyDescent="0.25">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x14ac:dyDescent="0.25">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x14ac:dyDescent="0.25">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x14ac:dyDescent="0.25">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x14ac:dyDescent="0.25">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x14ac:dyDescent="0.25">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x14ac:dyDescent="0.25">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x14ac:dyDescent="0.25">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x14ac:dyDescent="0.25">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x14ac:dyDescent="0.25">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x14ac:dyDescent="0.25">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x14ac:dyDescent="0.25">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x14ac:dyDescent="0.25">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x14ac:dyDescent="0.25">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x14ac:dyDescent="0.25">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x14ac:dyDescent="0.25">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x14ac:dyDescent="0.25">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x14ac:dyDescent="0.25">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x14ac:dyDescent="0.25">
      <c r="A72" s="254">
        <v>66</v>
      </c>
      <c r="B72" s="95"/>
      <c r="C72" s="95"/>
      <c r="D72" s="96"/>
      <c r="E72" s="267"/>
      <c r="F72" s="97"/>
      <c r="G72" s="97"/>
      <c r="H72" s="396"/>
      <c r="I72" s="287"/>
      <c r="J72" s="251" t="e">
        <f>IF(AND(Q72="",#REF!&gt;0,#REF!&lt;5),K72,)</f>
        <v>#REF!</v>
      </c>
      <c r="K72" s="249" t="str">
        <f>IF(D72="","ZZZ9",IF(AND(#REF!&gt;0,#REF!&lt;5),D72&amp;#REF!,D72&amp;"9"))</f>
        <v>ZZZ9</v>
      </c>
      <c r="L72" s="253">
        <f t="shared" ref="L72:L100" si="3">IF(Q72="",999,Q72)</f>
        <v>999</v>
      </c>
      <c r="M72" s="286">
        <f t="shared" ref="M72:M100" si="4">IF(P72=999,999,1)</f>
        <v>999</v>
      </c>
      <c r="N72" s="281"/>
      <c r="O72" s="97"/>
      <c r="P72" s="114">
        <f t="shared" ref="P72:P100" si="5">IF(N72="DA",1,IF(N72="WC",2,IF(N72="SE",3,IF(N72="Q",4,IF(N72="LL",5,999)))))</f>
        <v>999</v>
      </c>
      <c r="Q72" s="97"/>
    </row>
    <row r="73" spans="1:17" s="11" customFormat="1" ht="18.899999999999999" customHeight="1" x14ac:dyDescent="0.25">
      <c r="A73" s="254">
        <v>67</v>
      </c>
      <c r="B73" s="95"/>
      <c r="C73" s="95"/>
      <c r="D73" s="96"/>
      <c r="E73" s="267"/>
      <c r="F73" s="97"/>
      <c r="G73" s="97"/>
      <c r="H73" s="396"/>
      <c r="I73" s="287"/>
      <c r="J73" s="251" t="e">
        <f>IF(AND(Q73="",#REF!&gt;0,#REF!&lt;5),K73,)</f>
        <v>#REF!</v>
      </c>
      <c r="K73" s="249" t="str">
        <f>IF(D73="","ZZZ9",IF(AND(#REF!&gt;0,#REF!&lt;5),D73&amp;#REF!,D73&amp;"9"))</f>
        <v>ZZZ9</v>
      </c>
      <c r="L73" s="253">
        <f t="shared" si="3"/>
        <v>999</v>
      </c>
      <c r="M73" s="286">
        <f t="shared" si="4"/>
        <v>999</v>
      </c>
      <c r="N73" s="281"/>
      <c r="O73" s="97"/>
      <c r="P73" s="114">
        <f t="shared" si="5"/>
        <v>999</v>
      </c>
      <c r="Q73" s="97"/>
    </row>
    <row r="74" spans="1:17" s="11" customFormat="1" ht="18.899999999999999" customHeight="1" x14ac:dyDescent="0.25">
      <c r="A74" s="254">
        <v>68</v>
      </c>
      <c r="B74" s="95"/>
      <c r="C74" s="95"/>
      <c r="D74" s="96"/>
      <c r="E74" s="267"/>
      <c r="F74" s="97"/>
      <c r="G74" s="97"/>
      <c r="H74" s="396"/>
      <c r="I74" s="287"/>
      <c r="J74" s="251" t="e">
        <f>IF(AND(Q74="",#REF!&gt;0,#REF!&lt;5),K74,)</f>
        <v>#REF!</v>
      </c>
      <c r="K74" s="249" t="str">
        <f>IF(D74="","ZZZ9",IF(AND(#REF!&gt;0,#REF!&lt;5),D74&amp;#REF!,D74&amp;"9"))</f>
        <v>ZZZ9</v>
      </c>
      <c r="L74" s="253">
        <f t="shared" si="3"/>
        <v>999</v>
      </c>
      <c r="M74" s="286">
        <f t="shared" si="4"/>
        <v>999</v>
      </c>
      <c r="N74" s="281"/>
      <c r="O74" s="97"/>
      <c r="P74" s="114">
        <f t="shared" si="5"/>
        <v>999</v>
      </c>
      <c r="Q74" s="97"/>
    </row>
    <row r="75" spans="1:17" s="11" customFormat="1" ht="18.899999999999999" customHeight="1" x14ac:dyDescent="0.25">
      <c r="A75" s="254">
        <v>69</v>
      </c>
      <c r="B75" s="95"/>
      <c r="C75" s="95"/>
      <c r="D75" s="96"/>
      <c r="E75" s="267"/>
      <c r="F75" s="97"/>
      <c r="G75" s="97"/>
      <c r="H75" s="396"/>
      <c r="I75" s="287"/>
      <c r="J75" s="251" t="e">
        <f>IF(AND(Q75="",#REF!&gt;0,#REF!&lt;5),K75,)</f>
        <v>#REF!</v>
      </c>
      <c r="K75" s="249" t="str">
        <f>IF(D75="","ZZZ9",IF(AND(#REF!&gt;0,#REF!&lt;5),D75&amp;#REF!,D75&amp;"9"))</f>
        <v>ZZZ9</v>
      </c>
      <c r="L75" s="253">
        <f t="shared" si="3"/>
        <v>999</v>
      </c>
      <c r="M75" s="286">
        <f t="shared" si="4"/>
        <v>999</v>
      </c>
      <c r="N75" s="281"/>
      <c r="O75" s="97"/>
      <c r="P75" s="114">
        <f t="shared" si="5"/>
        <v>999</v>
      </c>
      <c r="Q75" s="97"/>
    </row>
    <row r="76" spans="1:17" s="11" customFormat="1" ht="18.899999999999999" customHeight="1" x14ac:dyDescent="0.25">
      <c r="A76" s="254">
        <v>70</v>
      </c>
      <c r="B76" s="95"/>
      <c r="C76" s="95"/>
      <c r="D76" s="96"/>
      <c r="E76" s="267"/>
      <c r="F76" s="97"/>
      <c r="G76" s="97"/>
      <c r="H76" s="396"/>
      <c r="I76" s="287"/>
      <c r="J76" s="251" t="e">
        <f>IF(AND(Q76="",#REF!&gt;0,#REF!&lt;5),K76,)</f>
        <v>#REF!</v>
      </c>
      <c r="K76" s="249" t="str">
        <f>IF(D76="","ZZZ9",IF(AND(#REF!&gt;0,#REF!&lt;5),D76&amp;#REF!,D76&amp;"9"))</f>
        <v>ZZZ9</v>
      </c>
      <c r="L76" s="253">
        <f t="shared" si="3"/>
        <v>999</v>
      </c>
      <c r="M76" s="286">
        <f t="shared" si="4"/>
        <v>999</v>
      </c>
      <c r="N76" s="281"/>
      <c r="O76" s="97"/>
      <c r="P76" s="114">
        <f t="shared" si="5"/>
        <v>999</v>
      </c>
      <c r="Q76" s="97"/>
    </row>
    <row r="77" spans="1:17" s="11" customFormat="1" ht="18.899999999999999" customHeight="1" x14ac:dyDescent="0.25">
      <c r="A77" s="254">
        <v>71</v>
      </c>
      <c r="B77" s="95"/>
      <c r="C77" s="95"/>
      <c r="D77" s="96"/>
      <c r="E77" s="267"/>
      <c r="F77" s="97"/>
      <c r="G77" s="97"/>
      <c r="H77" s="396"/>
      <c r="I77" s="287"/>
      <c r="J77" s="251" t="e">
        <f>IF(AND(Q77="",#REF!&gt;0,#REF!&lt;5),K77,)</f>
        <v>#REF!</v>
      </c>
      <c r="K77" s="249" t="str">
        <f>IF(D77="","ZZZ9",IF(AND(#REF!&gt;0,#REF!&lt;5),D77&amp;#REF!,D77&amp;"9"))</f>
        <v>ZZZ9</v>
      </c>
      <c r="L77" s="253">
        <f t="shared" si="3"/>
        <v>999</v>
      </c>
      <c r="M77" s="286">
        <f t="shared" si="4"/>
        <v>999</v>
      </c>
      <c r="N77" s="281"/>
      <c r="O77" s="97"/>
      <c r="P77" s="114">
        <f t="shared" si="5"/>
        <v>999</v>
      </c>
      <c r="Q77" s="97"/>
    </row>
    <row r="78" spans="1:17" s="11" customFormat="1" ht="18.899999999999999" customHeight="1" x14ac:dyDescent="0.25">
      <c r="A78" s="254">
        <v>72</v>
      </c>
      <c r="B78" s="95"/>
      <c r="C78" s="95"/>
      <c r="D78" s="96"/>
      <c r="E78" s="267"/>
      <c r="F78" s="97"/>
      <c r="G78" s="97"/>
      <c r="H78" s="396"/>
      <c r="I78" s="287"/>
      <c r="J78" s="251" t="e">
        <f>IF(AND(Q78="",#REF!&gt;0,#REF!&lt;5),K78,)</f>
        <v>#REF!</v>
      </c>
      <c r="K78" s="249" t="str">
        <f>IF(D78="","ZZZ9",IF(AND(#REF!&gt;0,#REF!&lt;5),D78&amp;#REF!,D78&amp;"9"))</f>
        <v>ZZZ9</v>
      </c>
      <c r="L78" s="253">
        <f t="shared" si="3"/>
        <v>999</v>
      </c>
      <c r="M78" s="286">
        <f t="shared" si="4"/>
        <v>999</v>
      </c>
      <c r="N78" s="281"/>
      <c r="O78" s="97"/>
      <c r="P78" s="114">
        <f t="shared" si="5"/>
        <v>999</v>
      </c>
      <c r="Q78" s="97"/>
    </row>
    <row r="79" spans="1:17" s="11" customFormat="1" ht="18.899999999999999" customHeight="1" x14ac:dyDescent="0.25">
      <c r="A79" s="254">
        <v>73</v>
      </c>
      <c r="B79" s="95"/>
      <c r="C79" s="95"/>
      <c r="D79" s="96"/>
      <c r="E79" s="267"/>
      <c r="F79" s="97"/>
      <c r="G79" s="97"/>
      <c r="H79" s="396"/>
      <c r="I79" s="287"/>
      <c r="J79" s="251" t="e">
        <f>IF(AND(Q79="",#REF!&gt;0,#REF!&lt;5),K79,)</f>
        <v>#REF!</v>
      </c>
      <c r="K79" s="249" t="str">
        <f>IF(D79="","ZZZ9",IF(AND(#REF!&gt;0,#REF!&lt;5),D79&amp;#REF!,D79&amp;"9"))</f>
        <v>ZZZ9</v>
      </c>
      <c r="L79" s="253">
        <f t="shared" si="3"/>
        <v>999</v>
      </c>
      <c r="M79" s="286">
        <f t="shared" si="4"/>
        <v>999</v>
      </c>
      <c r="N79" s="281"/>
      <c r="O79" s="97"/>
      <c r="P79" s="114">
        <f t="shared" si="5"/>
        <v>999</v>
      </c>
      <c r="Q79" s="97"/>
    </row>
    <row r="80" spans="1:17" s="11" customFormat="1" ht="18.899999999999999" customHeight="1" x14ac:dyDescent="0.25">
      <c r="A80" s="254">
        <v>74</v>
      </c>
      <c r="B80" s="95"/>
      <c r="C80" s="95"/>
      <c r="D80" s="96"/>
      <c r="E80" s="267"/>
      <c r="F80" s="97"/>
      <c r="G80" s="97"/>
      <c r="H80" s="396"/>
      <c r="I80" s="287"/>
      <c r="J80" s="251" t="e">
        <f>IF(AND(Q80="",#REF!&gt;0,#REF!&lt;5),K80,)</f>
        <v>#REF!</v>
      </c>
      <c r="K80" s="249" t="str">
        <f>IF(D80="","ZZZ9",IF(AND(#REF!&gt;0,#REF!&lt;5),D80&amp;#REF!,D80&amp;"9"))</f>
        <v>ZZZ9</v>
      </c>
      <c r="L80" s="253">
        <f t="shared" si="3"/>
        <v>999</v>
      </c>
      <c r="M80" s="286">
        <f t="shared" si="4"/>
        <v>999</v>
      </c>
      <c r="N80" s="281"/>
      <c r="O80" s="97"/>
      <c r="P80" s="114">
        <f t="shared" si="5"/>
        <v>999</v>
      </c>
      <c r="Q80" s="97"/>
    </row>
    <row r="81" spans="1:17" s="11" customFormat="1" ht="18.899999999999999" customHeight="1" x14ac:dyDescent="0.25">
      <c r="A81" s="254">
        <v>75</v>
      </c>
      <c r="B81" s="95"/>
      <c r="C81" s="95"/>
      <c r="D81" s="96"/>
      <c r="E81" s="267"/>
      <c r="F81" s="97"/>
      <c r="G81" s="97"/>
      <c r="H81" s="396"/>
      <c r="I81" s="287"/>
      <c r="J81" s="251" t="e">
        <f>IF(AND(Q81="",#REF!&gt;0,#REF!&lt;5),K81,)</f>
        <v>#REF!</v>
      </c>
      <c r="K81" s="249" t="str">
        <f>IF(D81="","ZZZ9",IF(AND(#REF!&gt;0,#REF!&lt;5),D81&amp;#REF!,D81&amp;"9"))</f>
        <v>ZZZ9</v>
      </c>
      <c r="L81" s="253">
        <f t="shared" si="3"/>
        <v>999</v>
      </c>
      <c r="M81" s="286">
        <f t="shared" si="4"/>
        <v>999</v>
      </c>
      <c r="N81" s="281"/>
      <c r="O81" s="97"/>
      <c r="P81" s="114">
        <f t="shared" si="5"/>
        <v>999</v>
      </c>
      <c r="Q81" s="97"/>
    </row>
    <row r="82" spans="1:17" s="11" customFormat="1" ht="18.899999999999999" customHeight="1" x14ac:dyDescent="0.25">
      <c r="A82" s="254">
        <v>76</v>
      </c>
      <c r="B82" s="95"/>
      <c r="C82" s="95"/>
      <c r="D82" s="96"/>
      <c r="E82" s="267"/>
      <c r="F82" s="97"/>
      <c r="G82" s="97"/>
      <c r="H82" s="396"/>
      <c r="I82" s="287"/>
      <c r="J82" s="251" t="e">
        <f>IF(AND(Q82="",#REF!&gt;0,#REF!&lt;5),K82,)</f>
        <v>#REF!</v>
      </c>
      <c r="K82" s="249" t="str">
        <f>IF(D82="","ZZZ9",IF(AND(#REF!&gt;0,#REF!&lt;5),D82&amp;#REF!,D82&amp;"9"))</f>
        <v>ZZZ9</v>
      </c>
      <c r="L82" s="253">
        <f t="shared" si="3"/>
        <v>999</v>
      </c>
      <c r="M82" s="286">
        <f t="shared" si="4"/>
        <v>999</v>
      </c>
      <c r="N82" s="281"/>
      <c r="O82" s="97"/>
      <c r="P82" s="114">
        <f t="shared" si="5"/>
        <v>999</v>
      </c>
      <c r="Q82" s="97"/>
    </row>
    <row r="83" spans="1:17" s="11" customFormat="1" ht="18.899999999999999" customHeight="1" x14ac:dyDescent="0.25">
      <c r="A83" s="254">
        <v>77</v>
      </c>
      <c r="B83" s="95"/>
      <c r="C83" s="95"/>
      <c r="D83" s="96"/>
      <c r="E83" s="267"/>
      <c r="F83" s="97"/>
      <c r="G83" s="97"/>
      <c r="H83" s="396"/>
      <c r="I83" s="287"/>
      <c r="J83" s="251" t="e">
        <f>IF(AND(Q83="",#REF!&gt;0,#REF!&lt;5),K83,)</f>
        <v>#REF!</v>
      </c>
      <c r="K83" s="249" t="str">
        <f>IF(D83="","ZZZ9",IF(AND(#REF!&gt;0,#REF!&lt;5),D83&amp;#REF!,D83&amp;"9"))</f>
        <v>ZZZ9</v>
      </c>
      <c r="L83" s="253">
        <f t="shared" si="3"/>
        <v>999</v>
      </c>
      <c r="M83" s="286">
        <f t="shared" si="4"/>
        <v>999</v>
      </c>
      <c r="N83" s="281"/>
      <c r="O83" s="97"/>
      <c r="P83" s="114">
        <f t="shared" si="5"/>
        <v>999</v>
      </c>
      <c r="Q83" s="97"/>
    </row>
    <row r="84" spans="1:17" s="11" customFormat="1" ht="18.899999999999999" customHeight="1" x14ac:dyDescent="0.25">
      <c r="A84" s="254">
        <v>78</v>
      </c>
      <c r="B84" s="95"/>
      <c r="C84" s="95"/>
      <c r="D84" s="96"/>
      <c r="E84" s="267"/>
      <c r="F84" s="97"/>
      <c r="G84" s="97"/>
      <c r="H84" s="396"/>
      <c r="I84" s="287"/>
      <c r="J84" s="251" t="e">
        <f>IF(AND(Q84="",#REF!&gt;0,#REF!&lt;5),K84,)</f>
        <v>#REF!</v>
      </c>
      <c r="K84" s="249" t="str">
        <f>IF(D84="","ZZZ9",IF(AND(#REF!&gt;0,#REF!&lt;5),D84&amp;#REF!,D84&amp;"9"))</f>
        <v>ZZZ9</v>
      </c>
      <c r="L84" s="253">
        <f t="shared" si="3"/>
        <v>999</v>
      </c>
      <c r="M84" s="286">
        <f t="shared" si="4"/>
        <v>999</v>
      </c>
      <c r="N84" s="281"/>
      <c r="O84" s="97"/>
      <c r="P84" s="114">
        <f t="shared" si="5"/>
        <v>999</v>
      </c>
      <c r="Q84" s="97"/>
    </row>
    <row r="85" spans="1:17" s="11" customFormat="1" ht="18.899999999999999" customHeight="1" x14ac:dyDescent="0.25">
      <c r="A85" s="254">
        <v>79</v>
      </c>
      <c r="B85" s="95"/>
      <c r="C85" s="95"/>
      <c r="D85" s="96"/>
      <c r="E85" s="267"/>
      <c r="F85" s="97"/>
      <c r="G85" s="97"/>
      <c r="H85" s="396"/>
      <c r="I85" s="287"/>
      <c r="J85" s="251" t="e">
        <f>IF(AND(Q85="",#REF!&gt;0,#REF!&lt;5),K85,)</f>
        <v>#REF!</v>
      </c>
      <c r="K85" s="249" t="str">
        <f>IF(D85="","ZZZ9",IF(AND(#REF!&gt;0,#REF!&lt;5),D85&amp;#REF!,D85&amp;"9"))</f>
        <v>ZZZ9</v>
      </c>
      <c r="L85" s="253">
        <f t="shared" si="3"/>
        <v>999</v>
      </c>
      <c r="M85" s="286">
        <f t="shared" si="4"/>
        <v>999</v>
      </c>
      <c r="N85" s="281"/>
      <c r="O85" s="97"/>
      <c r="P85" s="114">
        <f t="shared" si="5"/>
        <v>999</v>
      </c>
      <c r="Q85" s="97"/>
    </row>
    <row r="86" spans="1:17" s="11" customFormat="1" ht="18.899999999999999" customHeight="1" x14ac:dyDescent="0.25">
      <c r="A86" s="254">
        <v>80</v>
      </c>
      <c r="B86" s="95"/>
      <c r="C86" s="95"/>
      <c r="D86" s="96"/>
      <c r="E86" s="267"/>
      <c r="F86" s="97"/>
      <c r="G86" s="97"/>
      <c r="H86" s="396"/>
      <c r="I86" s="287"/>
      <c r="J86" s="251" t="e">
        <f>IF(AND(Q86="",#REF!&gt;0,#REF!&lt;5),K86,)</f>
        <v>#REF!</v>
      </c>
      <c r="K86" s="249" t="str">
        <f>IF(D86="","ZZZ9",IF(AND(#REF!&gt;0,#REF!&lt;5),D86&amp;#REF!,D86&amp;"9"))</f>
        <v>ZZZ9</v>
      </c>
      <c r="L86" s="253">
        <f t="shared" si="3"/>
        <v>999</v>
      </c>
      <c r="M86" s="286">
        <f t="shared" si="4"/>
        <v>999</v>
      </c>
      <c r="N86" s="281"/>
      <c r="O86" s="97"/>
      <c r="P86" s="114">
        <f t="shared" si="5"/>
        <v>999</v>
      </c>
      <c r="Q86" s="97"/>
    </row>
    <row r="87" spans="1:17" s="11" customFormat="1" ht="18.899999999999999" customHeight="1" x14ac:dyDescent="0.25">
      <c r="A87" s="254">
        <v>81</v>
      </c>
      <c r="B87" s="95"/>
      <c r="C87" s="95"/>
      <c r="D87" s="96"/>
      <c r="E87" s="267"/>
      <c r="F87" s="97"/>
      <c r="G87" s="97"/>
      <c r="H87" s="396"/>
      <c r="I87" s="287"/>
      <c r="J87" s="251" t="e">
        <f>IF(AND(Q87="",#REF!&gt;0,#REF!&lt;5),K87,)</f>
        <v>#REF!</v>
      </c>
      <c r="K87" s="249" t="str">
        <f>IF(D87="","ZZZ9",IF(AND(#REF!&gt;0,#REF!&lt;5),D87&amp;#REF!,D87&amp;"9"))</f>
        <v>ZZZ9</v>
      </c>
      <c r="L87" s="253">
        <f t="shared" si="3"/>
        <v>999</v>
      </c>
      <c r="M87" s="286">
        <f t="shared" si="4"/>
        <v>999</v>
      </c>
      <c r="N87" s="281"/>
      <c r="O87" s="97"/>
      <c r="P87" s="114">
        <f t="shared" si="5"/>
        <v>999</v>
      </c>
      <c r="Q87" s="97"/>
    </row>
    <row r="88" spans="1:17" s="11" customFormat="1" ht="18.899999999999999" customHeight="1" x14ac:dyDescent="0.25">
      <c r="A88" s="254">
        <v>82</v>
      </c>
      <c r="B88" s="95"/>
      <c r="C88" s="95"/>
      <c r="D88" s="96"/>
      <c r="E88" s="267"/>
      <c r="F88" s="97"/>
      <c r="G88" s="97"/>
      <c r="H88" s="396"/>
      <c r="I88" s="287"/>
      <c r="J88" s="251" t="e">
        <f>IF(AND(Q88="",#REF!&gt;0,#REF!&lt;5),K88,)</f>
        <v>#REF!</v>
      </c>
      <c r="K88" s="249" t="str">
        <f>IF(D88="","ZZZ9",IF(AND(#REF!&gt;0,#REF!&lt;5),D88&amp;#REF!,D88&amp;"9"))</f>
        <v>ZZZ9</v>
      </c>
      <c r="L88" s="253">
        <f t="shared" si="3"/>
        <v>999</v>
      </c>
      <c r="M88" s="286">
        <f t="shared" si="4"/>
        <v>999</v>
      </c>
      <c r="N88" s="281"/>
      <c r="O88" s="97"/>
      <c r="P88" s="114">
        <f t="shared" si="5"/>
        <v>999</v>
      </c>
      <c r="Q88" s="97"/>
    </row>
    <row r="89" spans="1:17" s="11" customFormat="1" ht="18.899999999999999" customHeight="1" x14ac:dyDescent="0.25">
      <c r="A89" s="254">
        <v>83</v>
      </c>
      <c r="B89" s="95"/>
      <c r="C89" s="95"/>
      <c r="D89" s="96"/>
      <c r="E89" s="267"/>
      <c r="F89" s="97"/>
      <c r="G89" s="97"/>
      <c r="H89" s="396"/>
      <c r="I89" s="287"/>
      <c r="J89" s="251" t="e">
        <f>IF(AND(Q89="",#REF!&gt;0,#REF!&lt;5),K89,)</f>
        <v>#REF!</v>
      </c>
      <c r="K89" s="249" t="str">
        <f>IF(D89="","ZZZ9",IF(AND(#REF!&gt;0,#REF!&lt;5),D89&amp;#REF!,D89&amp;"9"))</f>
        <v>ZZZ9</v>
      </c>
      <c r="L89" s="253">
        <f t="shared" si="3"/>
        <v>999</v>
      </c>
      <c r="M89" s="286">
        <f t="shared" si="4"/>
        <v>999</v>
      </c>
      <c r="N89" s="281"/>
      <c r="O89" s="97"/>
      <c r="P89" s="114">
        <f t="shared" si="5"/>
        <v>999</v>
      </c>
      <c r="Q89" s="97"/>
    </row>
    <row r="90" spans="1:17" s="11" customFormat="1" ht="18.899999999999999" customHeight="1" x14ac:dyDescent="0.25">
      <c r="A90" s="254">
        <v>84</v>
      </c>
      <c r="B90" s="95"/>
      <c r="C90" s="95"/>
      <c r="D90" s="96"/>
      <c r="E90" s="267"/>
      <c r="F90" s="97"/>
      <c r="G90" s="97"/>
      <c r="H90" s="396"/>
      <c r="I90" s="287"/>
      <c r="J90" s="251" t="e">
        <f>IF(AND(Q90="",#REF!&gt;0,#REF!&lt;5),K90,)</f>
        <v>#REF!</v>
      </c>
      <c r="K90" s="249" t="str">
        <f>IF(D90="","ZZZ9",IF(AND(#REF!&gt;0,#REF!&lt;5),D90&amp;#REF!,D90&amp;"9"))</f>
        <v>ZZZ9</v>
      </c>
      <c r="L90" s="253">
        <f t="shared" si="3"/>
        <v>999</v>
      </c>
      <c r="M90" s="286">
        <f t="shared" si="4"/>
        <v>999</v>
      </c>
      <c r="N90" s="281"/>
      <c r="O90" s="97"/>
      <c r="P90" s="114">
        <f t="shared" si="5"/>
        <v>999</v>
      </c>
      <c r="Q90" s="97"/>
    </row>
    <row r="91" spans="1:17" s="11" customFormat="1" ht="18.899999999999999" customHeight="1" x14ac:dyDescent="0.25">
      <c r="A91" s="254">
        <v>85</v>
      </c>
      <c r="B91" s="95"/>
      <c r="C91" s="95"/>
      <c r="D91" s="96"/>
      <c r="E91" s="267"/>
      <c r="F91" s="97"/>
      <c r="G91" s="97"/>
      <c r="H91" s="396"/>
      <c r="I91" s="287"/>
      <c r="J91" s="251" t="e">
        <f>IF(AND(Q91="",#REF!&gt;0,#REF!&lt;5),K91,)</f>
        <v>#REF!</v>
      </c>
      <c r="K91" s="249" t="str">
        <f>IF(D91="","ZZZ9",IF(AND(#REF!&gt;0,#REF!&lt;5),D91&amp;#REF!,D91&amp;"9"))</f>
        <v>ZZZ9</v>
      </c>
      <c r="L91" s="253">
        <f t="shared" si="3"/>
        <v>999</v>
      </c>
      <c r="M91" s="286">
        <f t="shared" si="4"/>
        <v>999</v>
      </c>
      <c r="N91" s="281"/>
      <c r="O91" s="97"/>
      <c r="P91" s="114">
        <f t="shared" si="5"/>
        <v>999</v>
      </c>
      <c r="Q91" s="97"/>
    </row>
    <row r="92" spans="1:17" s="11" customFormat="1" ht="18.899999999999999" customHeight="1" x14ac:dyDescent="0.25">
      <c r="A92" s="254">
        <v>86</v>
      </c>
      <c r="B92" s="95"/>
      <c r="C92" s="95"/>
      <c r="D92" s="96"/>
      <c r="E92" s="267"/>
      <c r="F92" s="97"/>
      <c r="G92" s="97"/>
      <c r="H92" s="396"/>
      <c r="I92" s="287"/>
      <c r="J92" s="251" t="e">
        <f>IF(AND(Q92="",#REF!&gt;0,#REF!&lt;5),K92,)</f>
        <v>#REF!</v>
      </c>
      <c r="K92" s="249" t="str">
        <f>IF(D92="","ZZZ9",IF(AND(#REF!&gt;0,#REF!&lt;5),D92&amp;#REF!,D92&amp;"9"))</f>
        <v>ZZZ9</v>
      </c>
      <c r="L92" s="253">
        <f t="shared" si="3"/>
        <v>999</v>
      </c>
      <c r="M92" s="286">
        <f t="shared" si="4"/>
        <v>999</v>
      </c>
      <c r="N92" s="281"/>
      <c r="O92" s="97"/>
      <c r="P92" s="114">
        <f t="shared" si="5"/>
        <v>999</v>
      </c>
      <c r="Q92" s="97"/>
    </row>
    <row r="93" spans="1:17" s="11" customFormat="1" ht="18.899999999999999" customHeight="1" x14ac:dyDescent="0.25">
      <c r="A93" s="254">
        <v>87</v>
      </c>
      <c r="B93" s="95"/>
      <c r="C93" s="95"/>
      <c r="D93" s="96"/>
      <c r="E93" s="267"/>
      <c r="F93" s="97"/>
      <c r="G93" s="97"/>
      <c r="H93" s="396"/>
      <c r="I93" s="287"/>
      <c r="J93" s="251" t="e">
        <f>IF(AND(Q93="",#REF!&gt;0,#REF!&lt;5),K93,)</f>
        <v>#REF!</v>
      </c>
      <c r="K93" s="249" t="str">
        <f>IF(D93="","ZZZ9",IF(AND(#REF!&gt;0,#REF!&lt;5),D93&amp;#REF!,D93&amp;"9"))</f>
        <v>ZZZ9</v>
      </c>
      <c r="L93" s="253">
        <f t="shared" si="3"/>
        <v>999</v>
      </c>
      <c r="M93" s="286">
        <f t="shared" si="4"/>
        <v>999</v>
      </c>
      <c r="N93" s="281"/>
      <c r="O93" s="97"/>
      <c r="P93" s="114">
        <f t="shared" si="5"/>
        <v>999</v>
      </c>
      <c r="Q93" s="97"/>
    </row>
    <row r="94" spans="1:17" s="11" customFormat="1" ht="18.899999999999999" customHeight="1" x14ac:dyDescent="0.25">
      <c r="A94" s="254">
        <v>88</v>
      </c>
      <c r="B94" s="95"/>
      <c r="C94" s="95"/>
      <c r="D94" s="96"/>
      <c r="E94" s="267"/>
      <c r="F94" s="97"/>
      <c r="G94" s="97"/>
      <c r="H94" s="396"/>
      <c r="I94" s="287"/>
      <c r="J94" s="251" t="e">
        <f>IF(AND(Q94="",#REF!&gt;0,#REF!&lt;5),K94,)</f>
        <v>#REF!</v>
      </c>
      <c r="K94" s="249" t="str">
        <f>IF(D94="","ZZZ9",IF(AND(#REF!&gt;0,#REF!&lt;5),D94&amp;#REF!,D94&amp;"9"))</f>
        <v>ZZZ9</v>
      </c>
      <c r="L94" s="253">
        <f t="shared" si="3"/>
        <v>999</v>
      </c>
      <c r="M94" s="286">
        <f t="shared" si="4"/>
        <v>999</v>
      </c>
      <c r="N94" s="281"/>
      <c r="O94" s="97"/>
      <c r="P94" s="114">
        <f t="shared" si="5"/>
        <v>999</v>
      </c>
      <c r="Q94" s="97"/>
    </row>
    <row r="95" spans="1:17" s="11" customFormat="1" ht="18.899999999999999" customHeight="1" x14ac:dyDescent="0.25">
      <c r="A95" s="254">
        <v>89</v>
      </c>
      <c r="B95" s="95"/>
      <c r="C95" s="95"/>
      <c r="D95" s="96"/>
      <c r="E95" s="267"/>
      <c r="F95" s="97"/>
      <c r="G95" s="97"/>
      <c r="H95" s="396"/>
      <c r="I95" s="287"/>
      <c r="J95" s="251" t="e">
        <f>IF(AND(Q95="",#REF!&gt;0,#REF!&lt;5),K95,)</f>
        <v>#REF!</v>
      </c>
      <c r="K95" s="249" t="str">
        <f>IF(D95="","ZZZ9",IF(AND(#REF!&gt;0,#REF!&lt;5),D95&amp;#REF!,D95&amp;"9"))</f>
        <v>ZZZ9</v>
      </c>
      <c r="L95" s="253">
        <f t="shared" si="3"/>
        <v>999</v>
      </c>
      <c r="M95" s="286">
        <f t="shared" si="4"/>
        <v>999</v>
      </c>
      <c r="N95" s="281"/>
      <c r="O95" s="97"/>
      <c r="P95" s="114">
        <f t="shared" si="5"/>
        <v>999</v>
      </c>
      <c r="Q95" s="97"/>
    </row>
    <row r="96" spans="1:17" s="11" customFormat="1" ht="18.899999999999999" customHeight="1" x14ac:dyDescent="0.25">
      <c r="A96" s="254">
        <v>90</v>
      </c>
      <c r="B96" s="95"/>
      <c r="C96" s="95"/>
      <c r="D96" s="96"/>
      <c r="E96" s="267"/>
      <c r="F96" s="97"/>
      <c r="G96" s="97"/>
      <c r="H96" s="396"/>
      <c r="I96" s="287"/>
      <c r="J96" s="251" t="e">
        <f>IF(AND(Q96="",#REF!&gt;0,#REF!&lt;5),K96,)</f>
        <v>#REF!</v>
      </c>
      <c r="K96" s="249" t="str">
        <f>IF(D96="","ZZZ9",IF(AND(#REF!&gt;0,#REF!&lt;5),D96&amp;#REF!,D96&amp;"9"))</f>
        <v>ZZZ9</v>
      </c>
      <c r="L96" s="253">
        <f t="shared" si="3"/>
        <v>999</v>
      </c>
      <c r="M96" s="286">
        <f t="shared" si="4"/>
        <v>999</v>
      </c>
      <c r="N96" s="281"/>
      <c r="O96" s="97"/>
      <c r="P96" s="114">
        <f t="shared" si="5"/>
        <v>999</v>
      </c>
      <c r="Q96" s="97"/>
    </row>
    <row r="97" spans="1:17" s="11" customFormat="1" ht="18.899999999999999" customHeight="1" x14ac:dyDescent="0.25">
      <c r="A97" s="254">
        <v>91</v>
      </c>
      <c r="B97" s="95"/>
      <c r="C97" s="95"/>
      <c r="D97" s="96"/>
      <c r="E97" s="267"/>
      <c r="F97" s="97"/>
      <c r="G97" s="97"/>
      <c r="H97" s="396"/>
      <c r="I97" s="287"/>
      <c r="J97" s="251" t="e">
        <f>IF(AND(Q97="",#REF!&gt;0,#REF!&lt;5),K97,)</f>
        <v>#REF!</v>
      </c>
      <c r="K97" s="249" t="str">
        <f>IF(D97="","ZZZ9",IF(AND(#REF!&gt;0,#REF!&lt;5),D97&amp;#REF!,D97&amp;"9"))</f>
        <v>ZZZ9</v>
      </c>
      <c r="L97" s="253">
        <f t="shared" si="3"/>
        <v>999</v>
      </c>
      <c r="M97" s="286">
        <f t="shared" si="4"/>
        <v>999</v>
      </c>
      <c r="N97" s="281"/>
      <c r="O97" s="97"/>
      <c r="P97" s="114">
        <f t="shared" si="5"/>
        <v>999</v>
      </c>
      <c r="Q97" s="97"/>
    </row>
    <row r="98" spans="1:17" s="11" customFormat="1" ht="18.899999999999999" customHeight="1" x14ac:dyDescent="0.25">
      <c r="A98" s="254">
        <v>92</v>
      </c>
      <c r="B98" s="95"/>
      <c r="C98" s="95"/>
      <c r="D98" s="96"/>
      <c r="E98" s="267"/>
      <c r="F98" s="97"/>
      <c r="G98" s="97"/>
      <c r="H98" s="396"/>
      <c r="I98" s="287"/>
      <c r="J98" s="251" t="e">
        <f>IF(AND(Q98="",#REF!&gt;0,#REF!&lt;5),K98,)</f>
        <v>#REF!</v>
      </c>
      <c r="K98" s="249" t="str">
        <f>IF(D98="","ZZZ9",IF(AND(#REF!&gt;0,#REF!&lt;5),D98&amp;#REF!,D98&amp;"9"))</f>
        <v>ZZZ9</v>
      </c>
      <c r="L98" s="253">
        <f t="shared" si="3"/>
        <v>999</v>
      </c>
      <c r="M98" s="286">
        <f t="shared" si="4"/>
        <v>999</v>
      </c>
      <c r="N98" s="281"/>
      <c r="O98" s="97"/>
      <c r="P98" s="114">
        <f t="shared" si="5"/>
        <v>999</v>
      </c>
      <c r="Q98" s="97"/>
    </row>
    <row r="99" spans="1:17" s="11" customFormat="1" ht="18.899999999999999" customHeight="1" x14ac:dyDescent="0.25">
      <c r="A99" s="254">
        <v>93</v>
      </c>
      <c r="B99" s="95"/>
      <c r="C99" s="95"/>
      <c r="D99" s="96"/>
      <c r="E99" s="267"/>
      <c r="F99" s="97"/>
      <c r="G99" s="97"/>
      <c r="H99" s="396"/>
      <c r="I99" s="287"/>
      <c r="J99" s="251" t="e">
        <f>IF(AND(Q99="",#REF!&gt;0,#REF!&lt;5),K99,)</f>
        <v>#REF!</v>
      </c>
      <c r="K99" s="249" t="str">
        <f>IF(D99="","ZZZ9",IF(AND(#REF!&gt;0,#REF!&lt;5),D99&amp;#REF!,D99&amp;"9"))</f>
        <v>ZZZ9</v>
      </c>
      <c r="L99" s="253">
        <f t="shared" si="3"/>
        <v>999</v>
      </c>
      <c r="M99" s="286">
        <f t="shared" si="4"/>
        <v>999</v>
      </c>
      <c r="N99" s="281"/>
      <c r="O99" s="97"/>
      <c r="P99" s="114">
        <f t="shared" si="5"/>
        <v>999</v>
      </c>
      <c r="Q99" s="97"/>
    </row>
    <row r="100" spans="1:17" s="11" customFormat="1" ht="18.899999999999999" customHeight="1" x14ac:dyDescent="0.25">
      <c r="A100" s="254">
        <v>94</v>
      </c>
      <c r="B100" s="95"/>
      <c r="C100" s="95"/>
      <c r="D100" s="96"/>
      <c r="E100" s="267"/>
      <c r="F100" s="97"/>
      <c r="G100" s="97"/>
      <c r="H100" s="396"/>
      <c r="I100" s="287"/>
      <c r="J100" s="251" t="e">
        <f>IF(AND(Q100="",#REF!&gt;0,#REF!&lt;5),K100,)</f>
        <v>#REF!</v>
      </c>
      <c r="K100" s="249" t="str">
        <f>IF(D100="","ZZZ9",IF(AND(#REF!&gt;0,#REF!&lt;5),D100&amp;#REF!,D100&amp;"9"))</f>
        <v>ZZZ9</v>
      </c>
      <c r="L100" s="253">
        <f t="shared" si="3"/>
        <v>999</v>
      </c>
      <c r="M100" s="286">
        <f t="shared" si="4"/>
        <v>999</v>
      </c>
      <c r="N100" s="281"/>
      <c r="O100" s="97"/>
      <c r="P100" s="114">
        <f t="shared" si="5"/>
        <v>999</v>
      </c>
      <c r="Q100" s="97"/>
    </row>
    <row r="101" spans="1:17" s="11" customFormat="1" ht="18.899999999999999" customHeight="1" x14ac:dyDescent="0.25">
      <c r="A101" s="254">
        <v>95</v>
      </c>
      <c r="B101" s="95"/>
      <c r="C101" s="95"/>
      <c r="D101" s="96"/>
      <c r="E101" s="267"/>
      <c r="F101" s="97"/>
      <c r="G101" s="97"/>
      <c r="H101" s="396"/>
      <c r="I101" s="287"/>
      <c r="J101" s="251" t="e">
        <f>IF(AND(Q101="",#REF!&gt;0,#REF!&lt;5),K101,)</f>
        <v>#REF!</v>
      </c>
      <c r="K101" s="249" t="str">
        <f>IF(D101="","ZZZ9",IF(AND(#REF!&gt;0,#REF!&lt;5),D101&amp;#REF!,D101&amp;"9"))</f>
        <v>ZZZ9</v>
      </c>
      <c r="L101" s="253">
        <f t="shared" ref="L101:L134" si="6">IF(Q101="",999,Q101)</f>
        <v>999</v>
      </c>
      <c r="M101" s="286">
        <f t="shared" ref="M101:M134" si="7">IF(P101=999,999,1)</f>
        <v>999</v>
      </c>
      <c r="N101" s="281"/>
      <c r="O101" s="97"/>
      <c r="P101" s="114">
        <f t="shared" ref="P101:P134" si="8">IF(N101="DA",1,IF(N101="WC",2,IF(N101="SE",3,IF(N101="Q",4,IF(N101="LL",5,999)))))</f>
        <v>999</v>
      </c>
      <c r="Q101" s="97"/>
    </row>
    <row r="102" spans="1:17" s="11" customFormat="1" ht="18.899999999999999" customHeight="1" x14ac:dyDescent="0.25">
      <c r="A102" s="254">
        <v>96</v>
      </c>
      <c r="B102" s="95"/>
      <c r="C102" s="95"/>
      <c r="D102" s="96"/>
      <c r="E102" s="267"/>
      <c r="F102" s="97"/>
      <c r="G102" s="97"/>
      <c r="H102" s="396"/>
      <c r="I102" s="287"/>
      <c r="J102" s="251" t="e">
        <f>IF(AND(Q102="",#REF!&gt;0,#REF!&lt;5),K102,)</f>
        <v>#REF!</v>
      </c>
      <c r="K102" s="249" t="str">
        <f>IF(D102="","ZZZ9",IF(AND(#REF!&gt;0,#REF!&lt;5),D102&amp;#REF!,D102&amp;"9"))</f>
        <v>ZZZ9</v>
      </c>
      <c r="L102" s="253">
        <f t="shared" si="6"/>
        <v>999</v>
      </c>
      <c r="M102" s="286">
        <f t="shared" si="7"/>
        <v>999</v>
      </c>
      <c r="N102" s="281"/>
      <c r="O102" s="97"/>
      <c r="P102" s="114">
        <f t="shared" si="8"/>
        <v>999</v>
      </c>
      <c r="Q102" s="97"/>
    </row>
    <row r="103" spans="1:17" s="11" customFormat="1" ht="18.899999999999999" customHeight="1" x14ac:dyDescent="0.25">
      <c r="A103" s="254">
        <v>97</v>
      </c>
      <c r="B103" s="95"/>
      <c r="C103" s="95"/>
      <c r="D103" s="96"/>
      <c r="E103" s="267"/>
      <c r="F103" s="97"/>
      <c r="G103" s="97"/>
      <c r="H103" s="396"/>
      <c r="I103" s="287"/>
      <c r="J103" s="251" t="e">
        <f>IF(AND(Q103="",#REF!&gt;0,#REF!&lt;5),K103,)</f>
        <v>#REF!</v>
      </c>
      <c r="K103" s="249" t="str">
        <f>IF(D103="","ZZZ9",IF(AND(#REF!&gt;0,#REF!&lt;5),D103&amp;#REF!,D103&amp;"9"))</f>
        <v>ZZZ9</v>
      </c>
      <c r="L103" s="253">
        <f t="shared" si="6"/>
        <v>999</v>
      </c>
      <c r="M103" s="286">
        <f t="shared" si="7"/>
        <v>999</v>
      </c>
      <c r="N103" s="281"/>
      <c r="O103" s="97"/>
      <c r="P103" s="114">
        <f t="shared" si="8"/>
        <v>999</v>
      </c>
      <c r="Q103" s="97"/>
    </row>
    <row r="104" spans="1:17" s="11" customFormat="1" ht="18.899999999999999" customHeight="1" x14ac:dyDescent="0.25">
      <c r="A104" s="254">
        <v>98</v>
      </c>
      <c r="B104" s="95"/>
      <c r="C104" s="95"/>
      <c r="D104" s="96"/>
      <c r="E104" s="267"/>
      <c r="F104" s="97"/>
      <c r="G104" s="97"/>
      <c r="H104" s="396"/>
      <c r="I104" s="287"/>
      <c r="J104" s="251" t="e">
        <f>IF(AND(Q104="",#REF!&gt;0,#REF!&lt;5),K104,)</f>
        <v>#REF!</v>
      </c>
      <c r="K104" s="249" t="str">
        <f>IF(D104="","ZZZ9",IF(AND(#REF!&gt;0,#REF!&lt;5),D104&amp;#REF!,D104&amp;"9"))</f>
        <v>ZZZ9</v>
      </c>
      <c r="L104" s="253">
        <f t="shared" si="6"/>
        <v>999</v>
      </c>
      <c r="M104" s="286">
        <f t="shared" si="7"/>
        <v>999</v>
      </c>
      <c r="N104" s="281"/>
      <c r="O104" s="97"/>
      <c r="P104" s="114">
        <f t="shared" si="8"/>
        <v>999</v>
      </c>
      <c r="Q104" s="97"/>
    </row>
    <row r="105" spans="1:17" s="11" customFormat="1" ht="18.899999999999999" customHeight="1" x14ac:dyDescent="0.25">
      <c r="A105" s="254">
        <v>99</v>
      </c>
      <c r="B105" s="95"/>
      <c r="C105" s="95"/>
      <c r="D105" s="96"/>
      <c r="E105" s="267"/>
      <c r="F105" s="97"/>
      <c r="G105" s="97"/>
      <c r="H105" s="396"/>
      <c r="I105" s="287"/>
      <c r="J105" s="251" t="e">
        <f>IF(AND(Q105="",#REF!&gt;0,#REF!&lt;5),K105,)</f>
        <v>#REF!</v>
      </c>
      <c r="K105" s="249" t="str">
        <f>IF(D105="","ZZZ9",IF(AND(#REF!&gt;0,#REF!&lt;5),D105&amp;#REF!,D105&amp;"9"))</f>
        <v>ZZZ9</v>
      </c>
      <c r="L105" s="253">
        <f t="shared" si="6"/>
        <v>999</v>
      </c>
      <c r="M105" s="286">
        <f t="shared" si="7"/>
        <v>999</v>
      </c>
      <c r="N105" s="281"/>
      <c r="O105" s="97"/>
      <c r="P105" s="114">
        <f t="shared" si="8"/>
        <v>999</v>
      </c>
      <c r="Q105" s="97"/>
    </row>
    <row r="106" spans="1:17" s="11" customFormat="1" ht="18.899999999999999" customHeight="1" x14ac:dyDescent="0.25">
      <c r="A106" s="254">
        <v>100</v>
      </c>
      <c r="B106" s="95"/>
      <c r="C106" s="95"/>
      <c r="D106" s="96"/>
      <c r="E106" s="267"/>
      <c r="F106" s="97"/>
      <c r="G106" s="97"/>
      <c r="H106" s="396"/>
      <c r="I106" s="287"/>
      <c r="J106" s="251" t="e">
        <f>IF(AND(Q106="",#REF!&gt;0,#REF!&lt;5),K106,)</f>
        <v>#REF!</v>
      </c>
      <c r="K106" s="249" t="str">
        <f>IF(D106="","ZZZ9",IF(AND(#REF!&gt;0,#REF!&lt;5),D106&amp;#REF!,D106&amp;"9"))</f>
        <v>ZZZ9</v>
      </c>
      <c r="L106" s="253">
        <f t="shared" si="6"/>
        <v>999</v>
      </c>
      <c r="M106" s="286">
        <f t="shared" si="7"/>
        <v>999</v>
      </c>
      <c r="N106" s="281"/>
      <c r="O106" s="97"/>
      <c r="P106" s="114">
        <f t="shared" si="8"/>
        <v>999</v>
      </c>
      <c r="Q106" s="97"/>
    </row>
    <row r="107" spans="1:17" s="11" customFormat="1" ht="18.899999999999999" customHeight="1" x14ac:dyDescent="0.25">
      <c r="A107" s="254">
        <v>101</v>
      </c>
      <c r="B107" s="95"/>
      <c r="C107" s="95"/>
      <c r="D107" s="96"/>
      <c r="E107" s="267"/>
      <c r="F107" s="97"/>
      <c r="G107" s="97"/>
      <c r="H107" s="396"/>
      <c r="I107" s="287"/>
      <c r="J107" s="251" t="e">
        <f>IF(AND(Q107="",#REF!&gt;0,#REF!&lt;5),K107,)</f>
        <v>#REF!</v>
      </c>
      <c r="K107" s="249" t="str">
        <f>IF(D107="","ZZZ9",IF(AND(#REF!&gt;0,#REF!&lt;5),D107&amp;#REF!,D107&amp;"9"))</f>
        <v>ZZZ9</v>
      </c>
      <c r="L107" s="253">
        <f t="shared" si="6"/>
        <v>999</v>
      </c>
      <c r="M107" s="286">
        <f t="shared" si="7"/>
        <v>999</v>
      </c>
      <c r="N107" s="281"/>
      <c r="O107" s="97"/>
      <c r="P107" s="114">
        <f t="shared" si="8"/>
        <v>999</v>
      </c>
      <c r="Q107" s="97"/>
    </row>
    <row r="108" spans="1:17" s="11" customFormat="1" ht="18.899999999999999" customHeight="1" x14ac:dyDescent="0.25">
      <c r="A108" s="254">
        <v>102</v>
      </c>
      <c r="B108" s="95"/>
      <c r="C108" s="95"/>
      <c r="D108" s="96"/>
      <c r="E108" s="267"/>
      <c r="F108" s="97"/>
      <c r="G108" s="97"/>
      <c r="H108" s="396"/>
      <c r="I108" s="287"/>
      <c r="J108" s="251" t="e">
        <f>IF(AND(Q108="",#REF!&gt;0,#REF!&lt;5),K108,)</f>
        <v>#REF!</v>
      </c>
      <c r="K108" s="249" t="str">
        <f>IF(D108="","ZZZ9",IF(AND(#REF!&gt;0,#REF!&lt;5),D108&amp;#REF!,D108&amp;"9"))</f>
        <v>ZZZ9</v>
      </c>
      <c r="L108" s="253">
        <f t="shared" si="6"/>
        <v>999</v>
      </c>
      <c r="M108" s="286">
        <f t="shared" si="7"/>
        <v>999</v>
      </c>
      <c r="N108" s="281"/>
      <c r="O108" s="97"/>
      <c r="P108" s="114">
        <f t="shared" si="8"/>
        <v>999</v>
      </c>
      <c r="Q108" s="97"/>
    </row>
    <row r="109" spans="1:17" s="11" customFormat="1" ht="18.899999999999999" customHeight="1" x14ac:dyDescent="0.25">
      <c r="A109" s="254">
        <v>103</v>
      </c>
      <c r="B109" s="95"/>
      <c r="C109" s="95"/>
      <c r="D109" s="96"/>
      <c r="E109" s="267"/>
      <c r="F109" s="97"/>
      <c r="G109" s="97"/>
      <c r="H109" s="396"/>
      <c r="I109" s="287"/>
      <c r="J109" s="251" t="e">
        <f>IF(AND(Q109="",#REF!&gt;0,#REF!&lt;5),K109,)</f>
        <v>#REF!</v>
      </c>
      <c r="K109" s="249" t="str">
        <f>IF(D109="","ZZZ9",IF(AND(#REF!&gt;0,#REF!&lt;5),D109&amp;#REF!,D109&amp;"9"))</f>
        <v>ZZZ9</v>
      </c>
      <c r="L109" s="253">
        <f t="shared" si="6"/>
        <v>999</v>
      </c>
      <c r="M109" s="286">
        <f t="shared" si="7"/>
        <v>999</v>
      </c>
      <c r="N109" s="281"/>
      <c r="O109" s="97"/>
      <c r="P109" s="114">
        <f t="shared" si="8"/>
        <v>999</v>
      </c>
      <c r="Q109" s="97"/>
    </row>
    <row r="110" spans="1:17" s="11" customFormat="1" ht="18.899999999999999" customHeight="1" x14ac:dyDescent="0.25">
      <c r="A110" s="254">
        <v>104</v>
      </c>
      <c r="B110" s="95"/>
      <c r="C110" s="95"/>
      <c r="D110" s="96"/>
      <c r="E110" s="267"/>
      <c r="F110" s="97"/>
      <c r="G110" s="97"/>
      <c r="H110" s="396"/>
      <c r="I110" s="287"/>
      <c r="J110" s="251" t="e">
        <f>IF(AND(Q110="",#REF!&gt;0,#REF!&lt;5),K110,)</f>
        <v>#REF!</v>
      </c>
      <c r="K110" s="249" t="str">
        <f>IF(D110="","ZZZ9",IF(AND(#REF!&gt;0,#REF!&lt;5),D110&amp;#REF!,D110&amp;"9"))</f>
        <v>ZZZ9</v>
      </c>
      <c r="L110" s="253">
        <f t="shared" si="6"/>
        <v>999</v>
      </c>
      <c r="M110" s="286">
        <f t="shared" si="7"/>
        <v>999</v>
      </c>
      <c r="N110" s="281"/>
      <c r="O110" s="97"/>
      <c r="P110" s="114">
        <f t="shared" si="8"/>
        <v>999</v>
      </c>
      <c r="Q110" s="97"/>
    </row>
    <row r="111" spans="1:17" s="11" customFormat="1" ht="18.899999999999999" customHeight="1" x14ac:dyDescent="0.25">
      <c r="A111" s="254">
        <v>105</v>
      </c>
      <c r="B111" s="95"/>
      <c r="C111" s="95"/>
      <c r="D111" s="96"/>
      <c r="E111" s="267"/>
      <c r="F111" s="97"/>
      <c r="G111" s="97"/>
      <c r="H111" s="396"/>
      <c r="I111" s="287"/>
      <c r="J111" s="251" t="e">
        <f>IF(AND(Q111="",#REF!&gt;0,#REF!&lt;5),K111,)</f>
        <v>#REF!</v>
      </c>
      <c r="K111" s="249" t="str">
        <f>IF(D111="","ZZZ9",IF(AND(#REF!&gt;0,#REF!&lt;5),D111&amp;#REF!,D111&amp;"9"))</f>
        <v>ZZZ9</v>
      </c>
      <c r="L111" s="253">
        <f t="shared" si="6"/>
        <v>999</v>
      </c>
      <c r="M111" s="286">
        <f t="shared" si="7"/>
        <v>999</v>
      </c>
      <c r="N111" s="281"/>
      <c r="O111" s="97"/>
      <c r="P111" s="114">
        <f t="shared" si="8"/>
        <v>999</v>
      </c>
      <c r="Q111" s="97"/>
    </row>
    <row r="112" spans="1:17" s="11" customFormat="1" ht="18.899999999999999" customHeight="1" x14ac:dyDescent="0.25">
      <c r="A112" s="254">
        <v>106</v>
      </c>
      <c r="B112" s="95"/>
      <c r="C112" s="95"/>
      <c r="D112" s="96"/>
      <c r="E112" s="267"/>
      <c r="F112" s="97"/>
      <c r="G112" s="97"/>
      <c r="H112" s="396"/>
      <c r="I112" s="287"/>
      <c r="J112" s="251" t="e">
        <f>IF(AND(Q112="",#REF!&gt;0,#REF!&lt;5),K112,)</f>
        <v>#REF!</v>
      </c>
      <c r="K112" s="249" t="str">
        <f>IF(D112="","ZZZ9",IF(AND(#REF!&gt;0,#REF!&lt;5),D112&amp;#REF!,D112&amp;"9"))</f>
        <v>ZZZ9</v>
      </c>
      <c r="L112" s="253">
        <f t="shared" si="6"/>
        <v>999</v>
      </c>
      <c r="M112" s="286">
        <f t="shared" si="7"/>
        <v>999</v>
      </c>
      <c r="N112" s="281"/>
      <c r="O112" s="97"/>
      <c r="P112" s="114">
        <f t="shared" si="8"/>
        <v>999</v>
      </c>
      <c r="Q112" s="97"/>
    </row>
    <row r="113" spans="1:17" s="11" customFormat="1" ht="18.899999999999999" customHeight="1" x14ac:dyDescent="0.25">
      <c r="A113" s="254">
        <v>107</v>
      </c>
      <c r="B113" s="95"/>
      <c r="C113" s="95"/>
      <c r="D113" s="96"/>
      <c r="E113" s="267"/>
      <c r="F113" s="97"/>
      <c r="G113" s="97"/>
      <c r="H113" s="396"/>
      <c r="I113" s="287"/>
      <c r="J113" s="251" t="e">
        <f>IF(AND(Q113="",#REF!&gt;0,#REF!&lt;5),K113,)</f>
        <v>#REF!</v>
      </c>
      <c r="K113" s="249" t="str">
        <f>IF(D113="","ZZZ9",IF(AND(#REF!&gt;0,#REF!&lt;5),D113&amp;#REF!,D113&amp;"9"))</f>
        <v>ZZZ9</v>
      </c>
      <c r="L113" s="253">
        <f t="shared" si="6"/>
        <v>999</v>
      </c>
      <c r="M113" s="286">
        <f t="shared" si="7"/>
        <v>999</v>
      </c>
      <c r="N113" s="281"/>
      <c r="O113" s="97"/>
      <c r="P113" s="114">
        <f t="shared" si="8"/>
        <v>999</v>
      </c>
      <c r="Q113" s="97"/>
    </row>
    <row r="114" spans="1:17" s="11" customFormat="1" ht="18.899999999999999" customHeight="1" x14ac:dyDescent="0.25">
      <c r="A114" s="254">
        <v>108</v>
      </c>
      <c r="B114" s="95"/>
      <c r="C114" s="95"/>
      <c r="D114" s="96"/>
      <c r="E114" s="267"/>
      <c r="F114" s="97"/>
      <c r="G114" s="97"/>
      <c r="H114" s="396"/>
      <c r="I114" s="287"/>
      <c r="J114" s="251" t="e">
        <f>IF(AND(Q114="",#REF!&gt;0,#REF!&lt;5),K114,)</f>
        <v>#REF!</v>
      </c>
      <c r="K114" s="249" t="str">
        <f>IF(D114="","ZZZ9",IF(AND(#REF!&gt;0,#REF!&lt;5),D114&amp;#REF!,D114&amp;"9"))</f>
        <v>ZZZ9</v>
      </c>
      <c r="L114" s="253">
        <f t="shared" si="6"/>
        <v>999</v>
      </c>
      <c r="M114" s="286">
        <f t="shared" si="7"/>
        <v>999</v>
      </c>
      <c r="N114" s="281"/>
      <c r="O114" s="97"/>
      <c r="P114" s="114">
        <f t="shared" si="8"/>
        <v>999</v>
      </c>
      <c r="Q114" s="97"/>
    </row>
    <row r="115" spans="1:17" s="11" customFormat="1" ht="18.899999999999999" customHeight="1" x14ac:dyDescent="0.25">
      <c r="A115" s="254">
        <v>109</v>
      </c>
      <c r="B115" s="95"/>
      <c r="C115" s="95"/>
      <c r="D115" s="96"/>
      <c r="E115" s="267"/>
      <c r="F115" s="97"/>
      <c r="G115" s="97"/>
      <c r="H115" s="396"/>
      <c r="I115" s="287"/>
      <c r="J115" s="251" t="e">
        <f>IF(AND(Q115="",#REF!&gt;0,#REF!&lt;5),K115,)</f>
        <v>#REF!</v>
      </c>
      <c r="K115" s="249" t="str">
        <f>IF(D115="","ZZZ9",IF(AND(#REF!&gt;0,#REF!&lt;5),D115&amp;#REF!,D115&amp;"9"))</f>
        <v>ZZZ9</v>
      </c>
      <c r="L115" s="253">
        <f t="shared" si="6"/>
        <v>999</v>
      </c>
      <c r="M115" s="286">
        <f t="shared" si="7"/>
        <v>999</v>
      </c>
      <c r="N115" s="281"/>
      <c r="O115" s="97"/>
      <c r="P115" s="114">
        <f t="shared" si="8"/>
        <v>999</v>
      </c>
      <c r="Q115" s="97"/>
    </row>
    <row r="116" spans="1:17" s="11" customFormat="1" ht="18.899999999999999" customHeight="1" x14ac:dyDescent="0.25">
      <c r="A116" s="254">
        <v>110</v>
      </c>
      <c r="B116" s="95"/>
      <c r="C116" s="95"/>
      <c r="D116" s="96"/>
      <c r="E116" s="267"/>
      <c r="F116" s="97"/>
      <c r="G116" s="97"/>
      <c r="H116" s="396"/>
      <c r="I116" s="287"/>
      <c r="J116" s="251" t="e">
        <f>IF(AND(Q116="",#REF!&gt;0,#REF!&lt;5),K116,)</f>
        <v>#REF!</v>
      </c>
      <c r="K116" s="249" t="str">
        <f>IF(D116="","ZZZ9",IF(AND(#REF!&gt;0,#REF!&lt;5),D116&amp;#REF!,D116&amp;"9"))</f>
        <v>ZZZ9</v>
      </c>
      <c r="L116" s="253">
        <f t="shared" si="6"/>
        <v>999</v>
      </c>
      <c r="M116" s="286">
        <f t="shared" si="7"/>
        <v>999</v>
      </c>
      <c r="N116" s="281"/>
      <c r="O116" s="97"/>
      <c r="P116" s="114">
        <f t="shared" si="8"/>
        <v>999</v>
      </c>
      <c r="Q116" s="97"/>
    </row>
    <row r="117" spans="1:17" s="11" customFormat="1" ht="18.899999999999999" customHeight="1" x14ac:dyDescent="0.25">
      <c r="A117" s="254">
        <v>111</v>
      </c>
      <c r="B117" s="95"/>
      <c r="C117" s="95"/>
      <c r="D117" s="96"/>
      <c r="E117" s="267"/>
      <c r="F117" s="97"/>
      <c r="G117" s="97"/>
      <c r="H117" s="396"/>
      <c r="I117" s="287"/>
      <c r="J117" s="251" t="e">
        <f>IF(AND(Q117="",#REF!&gt;0,#REF!&lt;5),K117,)</f>
        <v>#REF!</v>
      </c>
      <c r="K117" s="249" t="str">
        <f>IF(D117="","ZZZ9",IF(AND(#REF!&gt;0,#REF!&lt;5),D117&amp;#REF!,D117&amp;"9"))</f>
        <v>ZZZ9</v>
      </c>
      <c r="L117" s="253">
        <f t="shared" si="6"/>
        <v>999</v>
      </c>
      <c r="M117" s="286">
        <f t="shared" si="7"/>
        <v>999</v>
      </c>
      <c r="N117" s="281"/>
      <c r="O117" s="97"/>
      <c r="P117" s="114">
        <f t="shared" si="8"/>
        <v>999</v>
      </c>
      <c r="Q117" s="97"/>
    </row>
    <row r="118" spans="1:17" s="11" customFormat="1" ht="18.899999999999999" customHeight="1" x14ac:dyDescent="0.25">
      <c r="A118" s="254">
        <v>112</v>
      </c>
      <c r="B118" s="95"/>
      <c r="C118" s="95"/>
      <c r="D118" s="96"/>
      <c r="E118" s="267"/>
      <c r="F118" s="97"/>
      <c r="G118" s="97"/>
      <c r="H118" s="396"/>
      <c r="I118" s="287"/>
      <c r="J118" s="251" t="e">
        <f>IF(AND(Q118="",#REF!&gt;0,#REF!&lt;5),K118,)</f>
        <v>#REF!</v>
      </c>
      <c r="K118" s="249" t="str">
        <f>IF(D118="","ZZZ9",IF(AND(#REF!&gt;0,#REF!&lt;5),D118&amp;#REF!,D118&amp;"9"))</f>
        <v>ZZZ9</v>
      </c>
      <c r="L118" s="253">
        <f t="shared" si="6"/>
        <v>999</v>
      </c>
      <c r="M118" s="286">
        <f t="shared" si="7"/>
        <v>999</v>
      </c>
      <c r="N118" s="281"/>
      <c r="O118" s="97"/>
      <c r="P118" s="114">
        <f t="shared" si="8"/>
        <v>999</v>
      </c>
      <c r="Q118" s="97"/>
    </row>
    <row r="119" spans="1:17" s="11" customFormat="1" ht="18.899999999999999" customHeight="1" x14ac:dyDescent="0.25">
      <c r="A119" s="254">
        <v>113</v>
      </c>
      <c r="B119" s="95"/>
      <c r="C119" s="95"/>
      <c r="D119" s="96"/>
      <c r="E119" s="267"/>
      <c r="F119" s="97"/>
      <c r="G119" s="97"/>
      <c r="H119" s="396"/>
      <c r="I119" s="287"/>
      <c r="J119" s="251" t="e">
        <f>IF(AND(Q119="",#REF!&gt;0,#REF!&lt;5),K119,)</f>
        <v>#REF!</v>
      </c>
      <c r="K119" s="249" t="str">
        <f>IF(D119="","ZZZ9",IF(AND(#REF!&gt;0,#REF!&lt;5),D119&amp;#REF!,D119&amp;"9"))</f>
        <v>ZZZ9</v>
      </c>
      <c r="L119" s="253">
        <f t="shared" si="6"/>
        <v>999</v>
      </c>
      <c r="M119" s="286">
        <f t="shared" si="7"/>
        <v>999</v>
      </c>
      <c r="N119" s="281"/>
      <c r="O119" s="97"/>
      <c r="P119" s="114">
        <f t="shared" si="8"/>
        <v>999</v>
      </c>
      <c r="Q119" s="97"/>
    </row>
    <row r="120" spans="1:17" s="11" customFormat="1" ht="18.899999999999999" customHeight="1" x14ac:dyDescent="0.25">
      <c r="A120" s="254">
        <v>114</v>
      </c>
      <c r="B120" s="95"/>
      <c r="C120" s="95"/>
      <c r="D120" s="96"/>
      <c r="E120" s="267"/>
      <c r="F120" s="97"/>
      <c r="G120" s="97"/>
      <c r="H120" s="396"/>
      <c r="I120" s="287"/>
      <c r="J120" s="251" t="e">
        <f>IF(AND(Q120="",#REF!&gt;0,#REF!&lt;5),K120,)</f>
        <v>#REF!</v>
      </c>
      <c r="K120" s="249" t="str">
        <f>IF(D120="","ZZZ9",IF(AND(#REF!&gt;0,#REF!&lt;5),D120&amp;#REF!,D120&amp;"9"))</f>
        <v>ZZZ9</v>
      </c>
      <c r="L120" s="253">
        <f t="shared" si="6"/>
        <v>999</v>
      </c>
      <c r="M120" s="286">
        <f t="shared" si="7"/>
        <v>999</v>
      </c>
      <c r="N120" s="281"/>
      <c r="O120" s="97"/>
      <c r="P120" s="114">
        <f t="shared" si="8"/>
        <v>999</v>
      </c>
      <c r="Q120" s="97"/>
    </row>
    <row r="121" spans="1:17" s="11" customFormat="1" ht="18.899999999999999" customHeight="1" x14ac:dyDescent="0.25">
      <c r="A121" s="254">
        <v>115</v>
      </c>
      <c r="B121" s="95"/>
      <c r="C121" s="95"/>
      <c r="D121" s="96"/>
      <c r="E121" s="267"/>
      <c r="F121" s="97"/>
      <c r="G121" s="97"/>
      <c r="H121" s="396"/>
      <c r="I121" s="287"/>
      <c r="J121" s="251" t="e">
        <f>IF(AND(Q121="",#REF!&gt;0,#REF!&lt;5),K121,)</f>
        <v>#REF!</v>
      </c>
      <c r="K121" s="249" t="str">
        <f>IF(D121="","ZZZ9",IF(AND(#REF!&gt;0,#REF!&lt;5),D121&amp;#REF!,D121&amp;"9"))</f>
        <v>ZZZ9</v>
      </c>
      <c r="L121" s="253">
        <f t="shared" si="6"/>
        <v>999</v>
      </c>
      <c r="M121" s="286">
        <f t="shared" si="7"/>
        <v>999</v>
      </c>
      <c r="N121" s="281"/>
      <c r="O121" s="97"/>
      <c r="P121" s="114">
        <f t="shared" si="8"/>
        <v>999</v>
      </c>
      <c r="Q121" s="97"/>
    </row>
    <row r="122" spans="1:17" s="11" customFormat="1" ht="18.899999999999999" customHeight="1" x14ac:dyDescent="0.25">
      <c r="A122" s="254">
        <v>116</v>
      </c>
      <c r="B122" s="95"/>
      <c r="C122" s="95"/>
      <c r="D122" s="96"/>
      <c r="E122" s="267"/>
      <c r="F122" s="97"/>
      <c r="G122" s="97"/>
      <c r="H122" s="396"/>
      <c r="I122" s="287"/>
      <c r="J122" s="251" t="e">
        <f>IF(AND(Q122="",#REF!&gt;0,#REF!&lt;5),K122,)</f>
        <v>#REF!</v>
      </c>
      <c r="K122" s="249" t="str">
        <f>IF(D122="","ZZZ9",IF(AND(#REF!&gt;0,#REF!&lt;5),D122&amp;#REF!,D122&amp;"9"))</f>
        <v>ZZZ9</v>
      </c>
      <c r="L122" s="253">
        <f t="shared" si="6"/>
        <v>999</v>
      </c>
      <c r="M122" s="286">
        <f t="shared" si="7"/>
        <v>999</v>
      </c>
      <c r="N122" s="281"/>
      <c r="O122" s="97"/>
      <c r="P122" s="114">
        <f t="shared" si="8"/>
        <v>999</v>
      </c>
      <c r="Q122" s="97"/>
    </row>
    <row r="123" spans="1:17" s="11" customFormat="1" ht="18.899999999999999" customHeight="1" x14ac:dyDescent="0.25">
      <c r="A123" s="254">
        <v>117</v>
      </c>
      <c r="B123" s="95"/>
      <c r="C123" s="95"/>
      <c r="D123" s="96"/>
      <c r="E123" s="267"/>
      <c r="F123" s="97"/>
      <c r="G123" s="97"/>
      <c r="H123" s="396"/>
      <c r="I123" s="287"/>
      <c r="J123" s="251" t="e">
        <f>IF(AND(Q123="",#REF!&gt;0,#REF!&lt;5),K123,)</f>
        <v>#REF!</v>
      </c>
      <c r="K123" s="249" t="str">
        <f>IF(D123="","ZZZ9",IF(AND(#REF!&gt;0,#REF!&lt;5),D123&amp;#REF!,D123&amp;"9"))</f>
        <v>ZZZ9</v>
      </c>
      <c r="L123" s="253">
        <f t="shared" si="6"/>
        <v>999</v>
      </c>
      <c r="M123" s="286">
        <f t="shared" si="7"/>
        <v>999</v>
      </c>
      <c r="N123" s="281"/>
      <c r="O123" s="97"/>
      <c r="P123" s="114">
        <f t="shared" si="8"/>
        <v>999</v>
      </c>
      <c r="Q123" s="97"/>
    </row>
    <row r="124" spans="1:17" s="11" customFormat="1" ht="18.899999999999999" customHeight="1" x14ac:dyDescent="0.25">
      <c r="A124" s="254">
        <v>118</v>
      </c>
      <c r="B124" s="95"/>
      <c r="C124" s="95"/>
      <c r="D124" s="96"/>
      <c r="E124" s="267"/>
      <c r="F124" s="97"/>
      <c r="G124" s="97"/>
      <c r="H124" s="396"/>
      <c r="I124" s="287"/>
      <c r="J124" s="251" t="e">
        <f>IF(AND(Q124="",#REF!&gt;0,#REF!&lt;5),K124,)</f>
        <v>#REF!</v>
      </c>
      <c r="K124" s="249" t="str">
        <f>IF(D124="","ZZZ9",IF(AND(#REF!&gt;0,#REF!&lt;5),D124&amp;#REF!,D124&amp;"9"))</f>
        <v>ZZZ9</v>
      </c>
      <c r="L124" s="253">
        <f t="shared" si="6"/>
        <v>999</v>
      </c>
      <c r="M124" s="286">
        <f t="shared" si="7"/>
        <v>999</v>
      </c>
      <c r="N124" s="281"/>
      <c r="O124" s="97"/>
      <c r="P124" s="114">
        <f t="shared" si="8"/>
        <v>999</v>
      </c>
      <c r="Q124" s="97"/>
    </row>
    <row r="125" spans="1:17" s="11" customFormat="1" ht="18.899999999999999" customHeight="1" x14ac:dyDescent="0.25">
      <c r="A125" s="254">
        <v>119</v>
      </c>
      <c r="B125" s="95"/>
      <c r="C125" s="95"/>
      <c r="D125" s="96"/>
      <c r="E125" s="267"/>
      <c r="F125" s="97"/>
      <c r="G125" s="97"/>
      <c r="H125" s="396"/>
      <c r="I125" s="287"/>
      <c r="J125" s="251" t="e">
        <f>IF(AND(Q125="",#REF!&gt;0,#REF!&lt;5),K125,)</f>
        <v>#REF!</v>
      </c>
      <c r="K125" s="249" t="str">
        <f>IF(D125="","ZZZ9",IF(AND(#REF!&gt;0,#REF!&lt;5),D125&amp;#REF!,D125&amp;"9"))</f>
        <v>ZZZ9</v>
      </c>
      <c r="L125" s="253">
        <f t="shared" si="6"/>
        <v>999</v>
      </c>
      <c r="M125" s="286">
        <f t="shared" si="7"/>
        <v>999</v>
      </c>
      <c r="N125" s="281"/>
      <c r="O125" s="97"/>
      <c r="P125" s="114">
        <f t="shared" si="8"/>
        <v>999</v>
      </c>
      <c r="Q125" s="97"/>
    </row>
    <row r="126" spans="1:17" s="11" customFormat="1" ht="18.899999999999999" customHeight="1" x14ac:dyDescent="0.25">
      <c r="A126" s="254">
        <v>120</v>
      </c>
      <c r="B126" s="95"/>
      <c r="C126" s="95"/>
      <c r="D126" s="96"/>
      <c r="E126" s="267"/>
      <c r="F126" s="97"/>
      <c r="G126" s="97"/>
      <c r="H126" s="396"/>
      <c r="I126" s="287"/>
      <c r="J126" s="251" t="e">
        <f>IF(AND(Q126="",#REF!&gt;0,#REF!&lt;5),K126,)</f>
        <v>#REF!</v>
      </c>
      <c r="K126" s="249" t="str">
        <f>IF(D126="","ZZZ9",IF(AND(#REF!&gt;0,#REF!&lt;5),D126&amp;#REF!,D126&amp;"9"))</f>
        <v>ZZZ9</v>
      </c>
      <c r="L126" s="253">
        <f t="shared" si="6"/>
        <v>999</v>
      </c>
      <c r="M126" s="286">
        <f t="shared" si="7"/>
        <v>999</v>
      </c>
      <c r="N126" s="281"/>
      <c r="O126" s="97"/>
      <c r="P126" s="114">
        <f t="shared" si="8"/>
        <v>999</v>
      </c>
      <c r="Q126" s="97"/>
    </row>
    <row r="127" spans="1:17" s="11" customFormat="1" ht="18.899999999999999" customHeight="1" x14ac:dyDescent="0.25">
      <c r="A127" s="254">
        <v>121</v>
      </c>
      <c r="B127" s="95"/>
      <c r="C127" s="95"/>
      <c r="D127" s="96"/>
      <c r="E127" s="267"/>
      <c r="F127" s="97"/>
      <c r="G127" s="97"/>
      <c r="H127" s="396"/>
      <c r="I127" s="287"/>
      <c r="J127" s="251" t="e">
        <f>IF(AND(Q127="",#REF!&gt;0,#REF!&lt;5),K127,)</f>
        <v>#REF!</v>
      </c>
      <c r="K127" s="249" t="str">
        <f>IF(D127="","ZZZ9",IF(AND(#REF!&gt;0,#REF!&lt;5),D127&amp;#REF!,D127&amp;"9"))</f>
        <v>ZZZ9</v>
      </c>
      <c r="L127" s="253">
        <f t="shared" si="6"/>
        <v>999</v>
      </c>
      <c r="M127" s="286">
        <f t="shared" si="7"/>
        <v>999</v>
      </c>
      <c r="N127" s="281"/>
      <c r="O127" s="97"/>
      <c r="P127" s="114">
        <f t="shared" si="8"/>
        <v>999</v>
      </c>
      <c r="Q127" s="97"/>
    </row>
    <row r="128" spans="1:17" s="11" customFormat="1" ht="18.899999999999999" customHeight="1" x14ac:dyDescent="0.25">
      <c r="A128" s="254">
        <v>122</v>
      </c>
      <c r="B128" s="95"/>
      <c r="C128" s="95"/>
      <c r="D128" s="96"/>
      <c r="E128" s="267"/>
      <c r="F128" s="97"/>
      <c r="G128" s="97"/>
      <c r="H128" s="396"/>
      <c r="I128" s="287"/>
      <c r="J128" s="251" t="e">
        <f>IF(AND(Q128="",#REF!&gt;0,#REF!&lt;5),K128,)</f>
        <v>#REF!</v>
      </c>
      <c r="K128" s="249" t="str">
        <f>IF(D128="","ZZZ9",IF(AND(#REF!&gt;0,#REF!&lt;5),D128&amp;#REF!,D128&amp;"9"))</f>
        <v>ZZZ9</v>
      </c>
      <c r="L128" s="253">
        <f t="shared" si="6"/>
        <v>999</v>
      </c>
      <c r="M128" s="286">
        <f t="shared" si="7"/>
        <v>999</v>
      </c>
      <c r="N128" s="281"/>
      <c r="O128" s="97"/>
      <c r="P128" s="114">
        <f t="shared" si="8"/>
        <v>999</v>
      </c>
      <c r="Q128" s="97"/>
    </row>
    <row r="129" spans="1:17" s="11" customFormat="1" ht="18.899999999999999" customHeight="1" x14ac:dyDescent="0.25">
      <c r="A129" s="254">
        <v>123</v>
      </c>
      <c r="B129" s="95"/>
      <c r="C129" s="95"/>
      <c r="D129" s="96"/>
      <c r="E129" s="267"/>
      <c r="F129" s="97"/>
      <c r="G129" s="97"/>
      <c r="H129" s="396"/>
      <c r="I129" s="287"/>
      <c r="J129" s="251" t="e">
        <f>IF(AND(Q129="",#REF!&gt;0,#REF!&lt;5),K129,)</f>
        <v>#REF!</v>
      </c>
      <c r="K129" s="249" t="str">
        <f>IF(D129="","ZZZ9",IF(AND(#REF!&gt;0,#REF!&lt;5),D129&amp;#REF!,D129&amp;"9"))</f>
        <v>ZZZ9</v>
      </c>
      <c r="L129" s="253">
        <f t="shared" si="6"/>
        <v>999</v>
      </c>
      <c r="M129" s="286">
        <f t="shared" si="7"/>
        <v>999</v>
      </c>
      <c r="N129" s="281"/>
      <c r="O129" s="97"/>
      <c r="P129" s="114">
        <f t="shared" si="8"/>
        <v>999</v>
      </c>
      <c r="Q129" s="97"/>
    </row>
    <row r="130" spans="1:17" s="11" customFormat="1" ht="18.899999999999999" customHeight="1" x14ac:dyDescent="0.25">
      <c r="A130" s="254">
        <v>124</v>
      </c>
      <c r="B130" s="95"/>
      <c r="C130" s="95"/>
      <c r="D130" s="96"/>
      <c r="E130" s="267"/>
      <c r="F130" s="97"/>
      <c r="G130" s="97"/>
      <c r="H130" s="396"/>
      <c r="I130" s="287"/>
      <c r="J130" s="251" t="e">
        <f>IF(AND(Q130="",#REF!&gt;0,#REF!&lt;5),K130,)</f>
        <v>#REF!</v>
      </c>
      <c r="K130" s="249" t="str">
        <f>IF(D130="","ZZZ9",IF(AND(#REF!&gt;0,#REF!&lt;5),D130&amp;#REF!,D130&amp;"9"))</f>
        <v>ZZZ9</v>
      </c>
      <c r="L130" s="253">
        <f t="shared" si="6"/>
        <v>999</v>
      </c>
      <c r="M130" s="286">
        <f t="shared" si="7"/>
        <v>999</v>
      </c>
      <c r="N130" s="281"/>
      <c r="O130" s="97"/>
      <c r="P130" s="114">
        <f t="shared" si="8"/>
        <v>999</v>
      </c>
      <c r="Q130" s="97"/>
    </row>
    <row r="131" spans="1:17" s="11" customFormat="1" ht="18.899999999999999" customHeight="1" x14ac:dyDescent="0.25">
      <c r="A131" s="254">
        <v>125</v>
      </c>
      <c r="B131" s="95"/>
      <c r="C131" s="95"/>
      <c r="D131" s="96"/>
      <c r="E131" s="267"/>
      <c r="F131" s="97"/>
      <c r="G131" s="97"/>
      <c r="H131" s="396"/>
      <c r="I131" s="287"/>
      <c r="J131" s="251" t="e">
        <f>IF(AND(Q131="",#REF!&gt;0,#REF!&lt;5),K131,)</f>
        <v>#REF!</v>
      </c>
      <c r="K131" s="249" t="str">
        <f>IF(D131="","ZZZ9",IF(AND(#REF!&gt;0,#REF!&lt;5),D131&amp;#REF!,D131&amp;"9"))</f>
        <v>ZZZ9</v>
      </c>
      <c r="L131" s="253">
        <f t="shared" si="6"/>
        <v>999</v>
      </c>
      <c r="M131" s="286">
        <f t="shared" si="7"/>
        <v>999</v>
      </c>
      <c r="N131" s="281"/>
      <c r="O131" s="97"/>
      <c r="P131" s="114">
        <f t="shared" si="8"/>
        <v>999</v>
      </c>
      <c r="Q131" s="97"/>
    </row>
    <row r="132" spans="1:17" s="11" customFormat="1" ht="18.899999999999999" customHeight="1" x14ac:dyDescent="0.25">
      <c r="A132" s="254">
        <v>126</v>
      </c>
      <c r="B132" s="95"/>
      <c r="C132" s="95"/>
      <c r="D132" s="96"/>
      <c r="E132" s="267"/>
      <c r="F132" s="97"/>
      <c r="G132" s="97"/>
      <c r="H132" s="396"/>
      <c r="I132" s="287"/>
      <c r="J132" s="251" t="e">
        <f>IF(AND(Q132="",#REF!&gt;0,#REF!&lt;5),K132,)</f>
        <v>#REF!</v>
      </c>
      <c r="K132" s="249" t="str">
        <f>IF(D132="","ZZZ9",IF(AND(#REF!&gt;0,#REF!&lt;5),D132&amp;#REF!,D132&amp;"9"))</f>
        <v>ZZZ9</v>
      </c>
      <c r="L132" s="253">
        <f t="shared" si="6"/>
        <v>999</v>
      </c>
      <c r="M132" s="286">
        <f t="shared" si="7"/>
        <v>999</v>
      </c>
      <c r="N132" s="281"/>
      <c r="O132" s="97"/>
      <c r="P132" s="114">
        <f t="shared" si="8"/>
        <v>999</v>
      </c>
      <c r="Q132" s="97"/>
    </row>
    <row r="133" spans="1:17" s="11" customFormat="1" ht="18.899999999999999" customHeight="1" x14ac:dyDescent="0.25">
      <c r="A133" s="254">
        <v>127</v>
      </c>
      <c r="B133" s="95"/>
      <c r="C133" s="95"/>
      <c r="D133" s="96"/>
      <c r="E133" s="267"/>
      <c r="F133" s="97"/>
      <c r="G133" s="97"/>
      <c r="H133" s="396"/>
      <c r="I133" s="287"/>
      <c r="J133" s="251" t="e">
        <f>IF(AND(Q133="",#REF!&gt;0,#REF!&lt;5),K133,)</f>
        <v>#REF!</v>
      </c>
      <c r="K133" s="249" t="str">
        <f>IF(D133="","ZZZ9",IF(AND(#REF!&gt;0,#REF!&lt;5),D133&amp;#REF!,D133&amp;"9"))</f>
        <v>ZZZ9</v>
      </c>
      <c r="L133" s="253">
        <f t="shared" si="6"/>
        <v>999</v>
      </c>
      <c r="M133" s="286">
        <f t="shared" si="7"/>
        <v>999</v>
      </c>
      <c r="N133" s="281"/>
      <c r="O133" s="97"/>
      <c r="P133" s="114">
        <f t="shared" si="8"/>
        <v>999</v>
      </c>
      <c r="Q133" s="97"/>
    </row>
    <row r="134" spans="1:17" s="11" customFormat="1" ht="18.899999999999999" customHeight="1" x14ac:dyDescent="0.25">
      <c r="A134" s="254">
        <v>128</v>
      </c>
      <c r="B134" s="95"/>
      <c r="C134" s="95"/>
      <c r="D134" s="96"/>
      <c r="E134" s="267"/>
      <c r="F134" s="97"/>
      <c r="G134" s="97"/>
      <c r="H134" s="396"/>
      <c r="I134" s="287"/>
      <c r="J134" s="251" t="e">
        <f>IF(AND(Q134="",#REF!&gt;0,#REF!&lt;5),K134,)</f>
        <v>#REF!</v>
      </c>
      <c r="K134" s="249" t="str">
        <f>IF(D134="","ZZZ9",IF(AND(#REF!&gt;0,#REF!&lt;5),D134&amp;#REF!,D134&amp;"9"))</f>
        <v>ZZZ9</v>
      </c>
      <c r="L134" s="253">
        <f t="shared" si="6"/>
        <v>999</v>
      </c>
      <c r="M134" s="286">
        <f t="shared" si="7"/>
        <v>999</v>
      </c>
      <c r="N134" s="281"/>
      <c r="O134" s="287"/>
      <c r="P134" s="288">
        <f t="shared" si="8"/>
        <v>999</v>
      </c>
      <c r="Q134" s="287"/>
    </row>
    <row r="135" spans="1:17" x14ac:dyDescent="0.25">
      <c r="A135" s="254">
        <v>129</v>
      </c>
      <c r="B135" s="95"/>
      <c r="C135" s="95"/>
      <c r="D135" s="96"/>
      <c r="E135" s="267"/>
      <c r="F135" s="97"/>
      <c r="G135" s="97"/>
      <c r="H135" s="396"/>
      <c r="I135" s="287"/>
      <c r="J135" s="251" t="e">
        <f>IF(AND(Q135="",#REF!&gt;0,#REF!&lt;5),K135,)</f>
        <v>#REF!</v>
      </c>
      <c r="K135" s="249" t="str">
        <f>IF(D135="","ZZZ9",IF(AND(#REF!&gt;0,#REF!&lt;5),D135&amp;#REF!,D135&amp;"9"))</f>
        <v>ZZZ9</v>
      </c>
      <c r="L135" s="253">
        <f t="shared" ref="L135:L156" si="9">IF(Q135="",999,Q135)</f>
        <v>999</v>
      </c>
      <c r="M135" s="286">
        <f t="shared" ref="M135:M156" si="10">IF(P135=999,999,1)</f>
        <v>999</v>
      </c>
      <c r="N135" s="281"/>
      <c r="O135" s="97"/>
      <c r="P135" s="114">
        <f t="shared" ref="P135:P156" si="11">IF(N135="DA",1,IF(N135="WC",2,IF(N135="SE",3,IF(N135="Q",4,IF(N135="LL",5,999)))))</f>
        <v>999</v>
      </c>
      <c r="Q135" s="97"/>
    </row>
    <row r="136" spans="1:17" x14ac:dyDescent="0.25">
      <c r="A136" s="254">
        <v>130</v>
      </c>
      <c r="B136" s="95"/>
      <c r="C136" s="95"/>
      <c r="D136" s="96"/>
      <c r="E136" s="267"/>
      <c r="F136" s="97"/>
      <c r="G136" s="97"/>
      <c r="H136" s="396"/>
      <c r="I136" s="287"/>
      <c r="J136" s="251" t="e">
        <f>IF(AND(Q136="",#REF!&gt;0,#REF!&lt;5),K136,)</f>
        <v>#REF!</v>
      </c>
      <c r="K136" s="249" t="str">
        <f>IF(D136="","ZZZ9",IF(AND(#REF!&gt;0,#REF!&lt;5),D136&amp;#REF!,D136&amp;"9"))</f>
        <v>ZZZ9</v>
      </c>
      <c r="L136" s="253">
        <f t="shared" si="9"/>
        <v>999</v>
      </c>
      <c r="M136" s="286">
        <f t="shared" si="10"/>
        <v>999</v>
      </c>
      <c r="N136" s="281"/>
      <c r="O136" s="97"/>
      <c r="P136" s="114">
        <f t="shared" si="11"/>
        <v>999</v>
      </c>
      <c r="Q136" s="97"/>
    </row>
    <row r="137" spans="1:17" x14ac:dyDescent="0.25">
      <c r="A137" s="254">
        <v>131</v>
      </c>
      <c r="B137" s="95"/>
      <c r="C137" s="95"/>
      <c r="D137" s="96"/>
      <c r="E137" s="267"/>
      <c r="F137" s="97"/>
      <c r="G137" s="97"/>
      <c r="H137" s="396"/>
      <c r="I137" s="287"/>
      <c r="J137" s="251" t="e">
        <f>IF(AND(Q137="",#REF!&gt;0,#REF!&lt;5),K137,)</f>
        <v>#REF!</v>
      </c>
      <c r="K137" s="249" t="str">
        <f>IF(D137="","ZZZ9",IF(AND(#REF!&gt;0,#REF!&lt;5),D137&amp;#REF!,D137&amp;"9"))</f>
        <v>ZZZ9</v>
      </c>
      <c r="L137" s="253">
        <f t="shared" si="9"/>
        <v>999</v>
      </c>
      <c r="M137" s="286">
        <f t="shared" si="10"/>
        <v>999</v>
      </c>
      <c r="N137" s="281"/>
      <c r="O137" s="97"/>
      <c r="P137" s="114">
        <f t="shared" si="11"/>
        <v>999</v>
      </c>
      <c r="Q137" s="97"/>
    </row>
    <row r="138" spans="1:17" x14ac:dyDescent="0.25">
      <c r="A138" s="254">
        <v>132</v>
      </c>
      <c r="B138" s="95"/>
      <c r="C138" s="95"/>
      <c r="D138" s="96"/>
      <c r="E138" s="267"/>
      <c r="F138" s="97"/>
      <c r="G138" s="97"/>
      <c r="H138" s="396"/>
      <c r="I138" s="287"/>
      <c r="J138" s="251" t="e">
        <f>IF(AND(Q138="",#REF!&gt;0,#REF!&lt;5),K138,)</f>
        <v>#REF!</v>
      </c>
      <c r="K138" s="249" t="str">
        <f>IF(D138="","ZZZ9",IF(AND(#REF!&gt;0,#REF!&lt;5),D138&amp;#REF!,D138&amp;"9"))</f>
        <v>ZZZ9</v>
      </c>
      <c r="L138" s="253">
        <f t="shared" si="9"/>
        <v>999</v>
      </c>
      <c r="M138" s="286">
        <f t="shared" si="10"/>
        <v>999</v>
      </c>
      <c r="N138" s="281"/>
      <c r="O138" s="97"/>
      <c r="P138" s="114">
        <f t="shared" si="11"/>
        <v>999</v>
      </c>
      <c r="Q138" s="97"/>
    </row>
    <row r="139" spans="1:17" x14ac:dyDescent="0.25">
      <c r="A139" s="254">
        <v>133</v>
      </c>
      <c r="B139" s="95"/>
      <c r="C139" s="95"/>
      <c r="D139" s="96"/>
      <c r="E139" s="267"/>
      <c r="F139" s="97"/>
      <c r="G139" s="97"/>
      <c r="H139" s="396"/>
      <c r="I139" s="287"/>
      <c r="J139" s="251" t="e">
        <f>IF(AND(Q139="",#REF!&gt;0,#REF!&lt;5),K139,)</f>
        <v>#REF!</v>
      </c>
      <c r="K139" s="249" t="str">
        <f>IF(D139="","ZZZ9",IF(AND(#REF!&gt;0,#REF!&lt;5),D139&amp;#REF!,D139&amp;"9"))</f>
        <v>ZZZ9</v>
      </c>
      <c r="L139" s="253">
        <f t="shared" si="9"/>
        <v>999</v>
      </c>
      <c r="M139" s="286">
        <f t="shared" si="10"/>
        <v>999</v>
      </c>
      <c r="N139" s="281"/>
      <c r="O139" s="97"/>
      <c r="P139" s="114">
        <f t="shared" si="11"/>
        <v>999</v>
      </c>
      <c r="Q139" s="97"/>
    </row>
    <row r="140" spans="1:17" x14ac:dyDescent="0.25">
      <c r="A140" s="254">
        <v>134</v>
      </c>
      <c r="B140" s="95"/>
      <c r="C140" s="95"/>
      <c r="D140" s="96"/>
      <c r="E140" s="267"/>
      <c r="F140" s="97"/>
      <c r="G140" s="97"/>
      <c r="H140" s="396"/>
      <c r="I140" s="287"/>
      <c r="J140" s="251" t="e">
        <f>IF(AND(Q140="",#REF!&gt;0,#REF!&lt;5),K140,)</f>
        <v>#REF!</v>
      </c>
      <c r="K140" s="249" t="str">
        <f>IF(D140="","ZZZ9",IF(AND(#REF!&gt;0,#REF!&lt;5),D140&amp;#REF!,D140&amp;"9"))</f>
        <v>ZZZ9</v>
      </c>
      <c r="L140" s="253">
        <f t="shared" si="9"/>
        <v>999</v>
      </c>
      <c r="M140" s="286">
        <f t="shared" si="10"/>
        <v>999</v>
      </c>
      <c r="N140" s="281"/>
      <c r="O140" s="97"/>
      <c r="P140" s="114">
        <f t="shared" si="11"/>
        <v>999</v>
      </c>
      <c r="Q140" s="97"/>
    </row>
    <row r="141" spans="1:17" x14ac:dyDescent="0.25">
      <c r="A141" s="254">
        <v>135</v>
      </c>
      <c r="B141" s="95"/>
      <c r="C141" s="95"/>
      <c r="D141" s="96"/>
      <c r="E141" s="267"/>
      <c r="F141" s="97"/>
      <c r="G141" s="97"/>
      <c r="H141" s="396"/>
      <c r="I141" s="287"/>
      <c r="J141" s="251" t="e">
        <f>IF(AND(Q141="",#REF!&gt;0,#REF!&lt;5),K141,)</f>
        <v>#REF!</v>
      </c>
      <c r="K141" s="249" t="str">
        <f>IF(D141="","ZZZ9",IF(AND(#REF!&gt;0,#REF!&lt;5),D141&amp;#REF!,D141&amp;"9"))</f>
        <v>ZZZ9</v>
      </c>
      <c r="L141" s="253">
        <f t="shared" si="9"/>
        <v>999</v>
      </c>
      <c r="M141" s="286">
        <f t="shared" si="10"/>
        <v>999</v>
      </c>
      <c r="N141" s="281"/>
      <c r="O141" s="287"/>
      <c r="P141" s="288">
        <f t="shared" si="11"/>
        <v>999</v>
      </c>
      <c r="Q141" s="287"/>
    </row>
    <row r="142" spans="1:17" x14ac:dyDescent="0.25">
      <c r="A142" s="254">
        <v>136</v>
      </c>
      <c r="B142" s="95"/>
      <c r="C142" s="95"/>
      <c r="D142" s="96"/>
      <c r="E142" s="267"/>
      <c r="F142" s="97"/>
      <c r="G142" s="97"/>
      <c r="H142" s="396"/>
      <c r="I142" s="287"/>
      <c r="J142" s="251" t="e">
        <f>IF(AND(Q142="",#REF!&gt;0,#REF!&lt;5),K142,)</f>
        <v>#REF!</v>
      </c>
      <c r="K142" s="249" t="str">
        <f>IF(D142="","ZZZ9",IF(AND(#REF!&gt;0,#REF!&lt;5),D142&amp;#REF!,D142&amp;"9"))</f>
        <v>ZZZ9</v>
      </c>
      <c r="L142" s="253">
        <f t="shared" si="9"/>
        <v>999</v>
      </c>
      <c r="M142" s="286">
        <f t="shared" si="10"/>
        <v>999</v>
      </c>
      <c r="N142" s="281"/>
      <c r="O142" s="97"/>
      <c r="P142" s="114">
        <f t="shared" si="11"/>
        <v>999</v>
      </c>
      <c r="Q142" s="97"/>
    </row>
    <row r="143" spans="1:17" x14ac:dyDescent="0.25">
      <c r="A143" s="254">
        <v>137</v>
      </c>
      <c r="B143" s="95"/>
      <c r="C143" s="95"/>
      <c r="D143" s="96"/>
      <c r="E143" s="267"/>
      <c r="F143" s="97"/>
      <c r="G143" s="97"/>
      <c r="H143" s="396"/>
      <c r="I143" s="287"/>
      <c r="J143" s="251" t="e">
        <f>IF(AND(Q143="",#REF!&gt;0,#REF!&lt;5),K143,)</f>
        <v>#REF!</v>
      </c>
      <c r="K143" s="249" t="str">
        <f>IF(D143="","ZZZ9",IF(AND(#REF!&gt;0,#REF!&lt;5),D143&amp;#REF!,D143&amp;"9"))</f>
        <v>ZZZ9</v>
      </c>
      <c r="L143" s="253">
        <f t="shared" si="9"/>
        <v>999</v>
      </c>
      <c r="M143" s="286">
        <f t="shared" si="10"/>
        <v>999</v>
      </c>
      <c r="N143" s="281"/>
      <c r="O143" s="97"/>
      <c r="P143" s="114">
        <f t="shared" si="11"/>
        <v>999</v>
      </c>
      <c r="Q143" s="97"/>
    </row>
    <row r="144" spans="1:17" x14ac:dyDescent="0.25">
      <c r="A144" s="254">
        <v>138</v>
      </c>
      <c r="B144" s="95"/>
      <c r="C144" s="95"/>
      <c r="D144" s="96"/>
      <c r="E144" s="267"/>
      <c r="F144" s="97"/>
      <c r="G144" s="97"/>
      <c r="H144" s="396"/>
      <c r="I144" s="287"/>
      <c r="J144" s="251" t="e">
        <f>IF(AND(Q144="",#REF!&gt;0,#REF!&lt;5),K144,)</f>
        <v>#REF!</v>
      </c>
      <c r="K144" s="249" t="str">
        <f>IF(D144="","ZZZ9",IF(AND(#REF!&gt;0,#REF!&lt;5),D144&amp;#REF!,D144&amp;"9"))</f>
        <v>ZZZ9</v>
      </c>
      <c r="L144" s="253">
        <f t="shared" si="9"/>
        <v>999</v>
      </c>
      <c r="M144" s="286">
        <f t="shared" si="10"/>
        <v>999</v>
      </c>
      <c r="N144" s="281"/>
      <c r="O144" s="97"/>
      <c r="P144" s="114">
        <f t="shared" si="11"/>
        <v>999</v>
      </c>
      <c r="Q144" s="97"/>
    </row>
    <row r="145" spans="1:17" x14ac:dyDescent="0.25">
      <c r="A145" s="254">
        <v>139</v>
      </c>
      <c r="B145" s="95"/>
      <c r="C145" s="95"/>
      <c r="D145" s="96"/>
      <c r="E145" s="267"/>
      <c r="F145" s="97"/>
      <c r="G145" s="97"/>
      <c r="H145" s="396"/>
      <c r="I145" s="287"/>
      <c r="J145" s="251" t="e">
        <f>IF(AND(Q145="",#REF!&gt;0,#REF!&lt;5),K145,)</f>
        <v>#REF!</v>
      </c>
      <c r="K145" s="249" t="str">
        <f>IF(D145="","ZZZ9",IF(AND(#REF!&gt;0,#REF!&lt;5),D145&amp;#REF!,D145&amp;"9"))</f>
        <v>ZZZ9</v>
      </c>
      <c r="L145" s="253">
        <f t="shared" si="9"/>
        <v>999</v>
      </c>
      <c r="M145" s="286">
        <f t="shared" si="10"/>
        <v>999</v>
      </c>
      <c r="N145" s="281"/>
      <c r="O145" s="97"/>
      <c r="P145" s="114">
        <f t="shared" si="11"/>
        <v>999</v>
      </c>
      <c r="Q145" s="97"/>
    </row>
    <row r="146" spans="1:17" x14ac:dyDescent="0.25">
      <c r="A146" s="254">
        <v>140</v>
      </c>
      <c r="B146" s="95"/>
      <c r="C146" s="95"/>
      <c r="D146" s="96"/>
      <c r="E146" s="267"/>
      <c r="F146" s="97"/>
      <c r="G146" s="97"/>
      <c r="H146" s="396"/>
      <c r="I146" s="287"/>
      <c r="J146" s="251" t="e">
        <f>IF(AND(Q146="",#REF!&gt;0,#REF!&lt;5),K146,)</f>
        <v>#REF!</v>
      </c>
      <c r="K146" s="249" t="str">
        <f>IF(D146="","ZZZ9",IF(AND(#REF!&gt;0,#REF!&lt;5),D146&amp;#REF!,D146&amp;"9"))</f>
        <v>ZZZ9</v>
      </c>
      <c r="L146" s="253">
        <f t="shared" si="9"/>
        <v>999</v>
      </c>
      <c r="M146" s="286">
        <f t="shared" si="10"/>
        <v>999</v>
      </c>
      <c r="N146" s="281"/>
      <c r="O146" s="97"/>
      <c r="P146" s="114">
        <f t="shared" si="11"/>
        <v>999</v>
      </c>
      <c r="Q146" s="97"/>
    </row>
    <row r="147" spans="1:17" x14ac:dyDescent="0.25">
      <c r="A147" s="254">
        <v>141</v>
      </c>
      <c r="B147" s="95"/>
      <c r="C147" s="95"/>
      <c r="D147" s="96"/>
      <c r="E147" s="267"/>
      <c r="F147" s="97"/>
      <c r="G147" s="97"/>
      <c r="H147" s="396"/>
      <c r="I147" s="287"/>
      <c r="J147" s="251" t="e">
        <f>IF(AND(Q147="",#REF!&gt;0,#REF!&lt;5),K147,)</f>
        <v>#REF!</v>
      </c>
      <c r="K147" s="249" t="str">
        <f>IF(D147="","ZZZ9",IF(AND(#REF!&gt;0,#REF!&lt;5),D147&amp;#REF!,D147&amp;"9"))</f>
        <v>ZZZ9</v>
      </c>
      <c r="L147" s="253">
        <f t="shared" si="9"/>
        <v>999</v>
      </c>
      <c r="M147" s="286">
        <f t="shared" si="10"/>
        <v>999</v>
      </c>
      <c r="N147" s="281"/>
      <c r="O147" s="97"/>
      <c r="P147" s="114">
        <f t="shared" si="11"/>
        <v>999</v>
      </c>
      <c r="Q147" s="97"/>
    </row>
    <row r="148" spans="1:17" x14ac:dyDescent="0.25">
      <c r="A148" s="254">
        <v>142</v>
      </c>
      <c r="B148" s="95"/>
      <c r="C148" s="95"/>
      <c r="D148" s="96"/>
      <c r="E148" s="267"/>
      <c r="F148" s="97"/>
      <c r="G148" s="97"/>
      <c r="H148" s="396"/>
      <c r="I148" s="287"/>
      <c r="J148" s="251" t="e">
        <f>IF(AND(Q148="",#REF!&gt;0,#REF!&lt;5),K148,)</f>
        <v>#REF!</v>
      </c>
      <c r="K148" s="249" t="str">
        <f>IF(D148="","ZZZ9",IF(AND(#REF!&gt;0,#REF!&lt;5),D148&amp;#REF!,D148&amp;"9"))</f>
        <v>ZZZ9</v>
      </c>
      <c r="L148" s="253">
        <f t="shared" si="9"/>
        <v>999</v>
      </c>
      <c r="M148" s="286">
        <f t="shared" si="10"/>
        <v>999</v>
      </c>
      <c r="N148" s="281"/>
      <c r="O148" s="287"/>
      <c r="P148" s="288">
        <f t="shared" si="11"/>
        <v>999</v>
      </c>
      <c r="Q148" s="287"/>
    </row>
    <row r="149" spans="1:17" x14ac:dyDescent="0.25">
      <c r="A149" s="254">
        <v>143</v>
      </c>
      <c r="B149" s="95"/>
      <c r="C149" s="95"/>
      <c r="D149" s="96"/>
      <c r="E149" s="267"/>
      <c r="F149" s="97"/>
      <c r="G149" s="97"/>
      <c r="H149" s="396"/>
      <c r="I149" s="287"/>
      <c r="J149" s="251" t="e">
        <f>IF(AND(Q149="",#REF!&gt;0,#REF!&lt;5),K149,)</f>
        <v>#REF!</v>
      </c>
      <c r="K149" s="249" t="str">
        <f>IF(D149="","ZZZ9",IF(AND(#REF!&gt;0,#REF!&lt;5),D149&amp;#REF!,D149&amp;"9"))</f>
        <v>ZZZ9</v>
      </c>
      <c r="L149" s="253">
        <f t="shared" si="9"/>
        <v>999</v>
      </c>
      <c r="M149" s="286">
        <f t="shared" si="10"/>
        <v>999</v>
      </c>
      <c r="N149" s="281"/>
      <c r="O149" s="97"/>
      <c r="P149" s="114">
        <f t="shared" si="11"/>
        <v>999</v>
      </c>
      <c r="Q149" s="97"/>
    </row>
    <row r="150" spans="1:17" x14ac:dyDescent="0.25">
      <c r="A150" s="254">
        <v>144</v>
      </c>
      <c r="B150" s="95"/>
      <c r="C150" s="95"/>
      <c r="D150" s="96"/>
      <c r="E150" s="267"/>
      <c r="F150" s="97"/>
      <c r="G150" s="97"/>
      <c r="H150" s="396"/>
      <c r="I150" s="287"/>
      <c r="J150" s="251" t="e">
        <f>IF(AND(Q150="",#REF!&gt;0,#REF!&lt;5),K150,)</f>
        <v>#REF!</v>
      </c>
      <c r="K150" s="249" t="str">
        <f>IF(D150="","ZZZ9",IF(AND(#REF!&gt;0,#REF!&lt;5),D150&amp;#REF!,D150&amp;"9"))</f>
        <v>ZZZ9</v>
      </c>
      <c r="L150" s="253">
        <f t="shared" si="9"/>
        <v>999</v>
      </c>
      <c r="M150" s="286">
        <f t="shared" si="10"/>
        <v>999</v>
      </c>
      <c r="N150" s="281"/>
      <c r="O150" s="97"/>
      <c r="P150" s="114">
        <f t="shared" si="11"/>
        <v>999</v>
      </c>
      <c r="Q150" s="97"/>
    </row>
    <row r="151" spans="1:17" x14ac:dyDescent="0.25">
      <c r="A151" s="254">
        <v>145</v>
      </c>
      <c r="B151" s="95"/>
      <c r="C151" s="95"/>
      <c r="D151" s="96"/>
      <c r="E151" s="267"/>
      <c r="F151" s="97"/>
      <c r="G151" s="97"/>
      <c r="H151" s="396"/>
      <c r="I151" s="287"/>
      <c r="J151" s="251" t="e">
        <f>IF(AND(Q151="",#REF!&gt;0,#REF!&lt;5),K151,)</f>
        <v>#REF!</v>
      </c>
      <c r="K151" s="249" t="str">
        <f>IF(D151="","ZZZ9",IF(AND(#REF!&gt;0,#REF!&lt;5),D151&amp;#REF!,D151&amp;"9"))</f>
        <v>ZZZ9</v>
      </c>
      <c r="L151" s="253">
        <f t="shared" si="9"/>
        <v>999</v>
      </c>
      <c r="M151" s="286">
        <f t="shared" si="10"/>
        <v>999</v>
      </c>
      <c r="N151" s="281"/>
      <c r="O151" s="97"/>
      <c r="P151" s="114">
        <f t="shared" si="11"/>
        <v>999</v>
      </c>
      <c r="Q151" s="97"/>
    </row>
    <row r="152" spans="1:17" x14ac:dyDescent="0.25">
      <c r="A152" s="254">
        <v>146</v>
      </c>
      <c r="B152" s="95"/>
      <c r="C152" s="95"/>
      <c r="D152" s="96"/>
      <c r="E152" s="267"/>
      <c r="F152" s="97"/>
      <c r="G152" s="97"/>
      <c r="H152" s="396"/>
      <c r="I152" s="287"/>
      <c r="J152" s="251" t="e">
        <f>IF(AND(Q152="",#REF!&gt;0,#REF!&lt;5),K152,)</f>
        <v>#REF!</v>
      </c>
      <c r="K152" s="249" t="str">
        <f>IF(D152="","ZZZ9",IF(AND(#REF!&gt;0,#REF!&lt;5),D152&amp;#REF!,D152&amp;"9"))</f>
        <v>ZZZ9</v>
      </c>
      <c r="L152" s="253">
        <f t="shared" si="9"/>
        <v>999</v>
      </c>
      <c r="M152" s="286">
        <f t="shared" si="10"/>
        <v>999</v>
      </c>
      <c r="N152" s="281"/>
      <c r="O152" s="97"/>
      <c r="P152" s="114">
        <f t="shared" si="11"/>
        <v>999</v>
      </c>
      <c r="Q152" s="97"/>
    </row>
    <row r="153" spans="1:17" x14ac:dyDescent="0.25">
      <c r="A153" s="254">
        <v>147</v>
      </c>
      <c r="B153" s="95"/>
      <c r="C153" s="95"/>
      <c r="D153" s="96"/>
      <c r="E153" s="267"/>
      <c r="F153" s="97"/>
      <c r="G153" s="97"/>
      <c r="H153" s="396"/>
      <c r="I153" s="287"/>
      <c r="J153" s="251" t="e">
        <f>IF(AND(Q153="",#REF!&gt;0,#REF!&lt;5),K153,)</f>
        <v>#REF!</v>
      </c>
      <c r="K153" s="249" t="str">
        <f>IF(D153="","ZZZ9",IF(AND(#REF!&gt;0,#REF!&lt;5),D153&amp;#REF!,D153&amp;"9"))</f>
        <v>ZZZ9</v>
      </c>
      <c r="L153" s="253">
        <f t="shared" si="9"/>
        <v>999</v>
      </c>
      <c r="M153" s="286">
        <f t="shared" si="10"/>
        <v>999</v>
      </c>
      <c r="N153" s="281"/>
      <c r="O153" s="97"/>
      <c r="P153" s="114">
        <f t="shared" si="11"/>
        <v>999</v>
      </c>
      <c r="Q153" s="97"/>
    </row>
    <row r="154" spans="1:17" x14ac:dyDescent="0.25">
      <c r="A154" s="254">
        <v>148</v>
      </c>
      <c r="B154" s="95"/>
      <c r="C154" s="95"/>
      <c r="D154" s="96"/>
      <c r="E154" s="267"/>
      <c r="F154" s="97"/>
      <c r="G154" s="97"/>
      <c r="H154" s="396"/>
      <c r="I154" s="287"/>
      <c r="J154" s="251" t="e">
        <f>IF(AND(Q154="",#REF!&gt;0,#REF!&lt;5),K154,)</f>
        <v>#REF!</v>
      </c>
      <c r="K154" s="249" t="str">
        <f>IF(D154="","ZZZ9",IF(AND(#REF!&gt;0,#REF!&lt;5),D154&amp;#REF!,D154&amp;"9"))</f>
        <v>ZZZ9</v>
      </c>
      <c r="L154" s="253">
        <f t="shared" si="9"/>
        <v>999</v>
      </c>
      <c r="M154" s="286">
        <f t="shared" si="10"/>
        <v>999</v>
      </c>
      <c r="N154" s="281"/>
      <c r="O154" s="97"/>
      <c r="P154" s="114">
        <f t="shared" si="11"/>
        <v>999</v>
      </c>
      <c r="Q154" s="97"/>
    </row>
    <row r="155" spans="1:17" x14ac:dyDescent="0.25">
      <c r="A155" s="254">
        <v>149</v>
      </c>
      <c r="B155" s="95"/>
      <c r="C155" s="95"/>
      <c r="D155" s="96"/>
      <c r="E155" s="267"/>
      <c r="F155" s="97"/>
      <c r="G155" s="97"/>
      <c r="H155" s="396"/>
      <c r="I155" s="287"/>
      <c r="J155" s="251" t="e">
        <f>IF(AND(Q155="",#REF!&gt;0,#REF!&lt;5),K155,)</f>
        <v>#REF!</v>
      </c>
      <c r="K155" s="249" t="str">
        <f>IF(D155="","ZZZ9",IF(AND(#REF!&gt;0,#REF!&lt;5),D155&amp;#REF!,D155&amp;"9"))</f>
        <v>ZZZ9</v>
      </c>
      <c r="L155" s="253">
        <f t="shared" si="9"/>
        <v>999</v>
      </c>
      <c r="M155" s="286">
        <f t="shared" si="10"/>
        <v>999</v>
      </c>
      <c r="N155" s="281"/>
      <c r="O155" s="97"/>
      <c r="P155" s="114">
        <f t="shared" si="11"/>
        <v>999</v>
      </c>
      <c r="Q155" s="97"/>
    </row>
    <row r="156" spans="1:17" x14ac:dyDescent="0.25">
      <c r="A156" s="254">
        <v>150</v>
      </c>
      <c r="B156" s="95"/>
      <c r="C156" s="95"/>
      <c r="D156" s="96"/>
      <c r="E156" s="267"/>
      <c r="F156" s="97"/>
      <c r="G156" s="97"/>
      <c r="H156" s="396"/>
      <c r="I156" s="287"/>
      <c r="J156" s="251" t="e">
        <f>IF(AND(Q156="",#REF!&gt;0,#REF!&lt;5),K156,)</f>
        <v>#REF!</v>
      </c>
      <c r="K156" s="249" t="str">
        <f>IF(D156="","ZZZ9",IF(AND(#REF!&gt;0,#REF!&lt;5),D156&amp;#REF!,D156&amp;"9"))</f>
        <v>ZZZ9</v>
      </c>
      <c r="L156" s="253">
        <f t="shared" si="9"/>
        <v>999</v>
      </c>
      <c r="M156" s="286">
        <f t="shared" si="10"/>
        <v>999</v>
      </c>
      <c r="N156" s="281"/>
      <c r="O156" s="97"/>
      <c r="P156" s="114">
        <f t="shared" si="11"/>
        <v>999</v>
      </c>
      <c r="Q156" s="97"/>
    </row>
  </sheetData>
  <phoneticPr fontId="65" type="noConversion"/>
  <conditionalFormatting sqref="A7:A23 A24:D156">
    <cfRule type="expression" dxfId="339" priority="112" stopIfTrue="1">
      <formula>$Q7&gt;=1</formula>
    </cfRule>
  </conditionalFormatting>
  <conditionalFormatting sqref="B11:D14">
    <cfRule type="expression" dxfId="338" priority="4" stopIfTrue="1">
      <formula>$S11&gt;=1</formula>
    </cfRule>
  </conditionalFormatting>
  <conditionalFormatting sqref="B18:D21">
    <cfRule type="expression" dxfId="337" priority="1" stopIfTrue="1">
      <formula>$S18&gt;=1</formula>
    </cfRule>
  </conditionalFormatting>
  <conditionalFormatting sqref="B24:D37">
    <cfRule type="expression" dxfId="336" priority="95" stopIfTrue="1">
      <formula>$Q24&gt;=1</formula>
    </cfRule>
  </conditionalFormatting>
  <conditionalFormatting sqref="D16:D19">
    <cfRule type="expression" dxfId="335" priority="2" stopIfTrue="1">
      <formula>$Q16&gt;=1</formula>
    </cfRule>
    <cfRule type="expression" dxfId="334" priority="3" stopIfTrue="1">
      <formula>$O16&gt;=1</formula>
    </cfRule>
  </conditionalFormatting>
  <conditionalFormatting sqref="E7">
    <cfRule type="expression" dxfId="333" priority="66" stopIfTrue="1">
      <formula>AND(ROUNDDOWN(($A$4-E7)/365.25,0)&lt;=14,G7&lt;&gt;"OK")</formula>
    </cfRule>
    <cfRule type="expression" dxfId="332" priority="65" stopIfTrue="1">
      <formula>AND(ROUNDDOWN(($A$4-E7)/365.25,0)&lt;=13,G7&lt;&gt;"OK")</formula>
    </cfRule>
    <cfRule type="expression" dxfId="331" priority="67" stopIfTrue="1">
      <formula>AND(ROUNDDOWN(($A$4-E7)/365.25,0)&lt;=17,G7&lt;&gt;"OK")</formula>
    </cfRule>
  </conditionalFormatting>
  <conditionalFormatting sqref="E7:E9">
    <cfRule type="expression" dxfId="330" priority="16" stopIfTrue="1">
      <formula>AND(ROUNDDOWN(($A$4-E7)/365.25,0)&lt;=13,G7&lt;&gt;"OK")</formula>
    </cfRule>
    <cfRule type="expression" dxfId="329" priority="17" stopIfTrue="1">
      <formula>AND(ROUNDDOWN(($A$4-E7)/365.25,0)&lt;=14,G7&lt;&gt;"OK")</formula>
    </cfRule>
    <cfRule type="expression" dxfId="328" priority="18" stopIfTrue="1">
      <formula>AND(ROUNDDOWN(($A$4-E7)/365.25,0)&lt;=17,G7&lt;&gt;"OK")</formula>
    </cfRule>
  </conditionalFormatting>
  <conditionalFormatting sqref="E8">
    <cfRule type="expression" dxfId="327" priority="6" stopIfTrue="1">
      <formula>AND(ROUNDDOWN(($A$4-E8)/365.25,0)&lt;=13,G8&lt;&gt;"OK")</formula>
    </cfRule>
    <cfRule type="expression" dxfId="326" priority="7" stopIfTrue="1">
      <formula>AND(ROUNDDOWN(($A$4-E8)/365.25,0)&lt;=14,G8&lt;&gt;"OK")</formula>
    </cfRule>
    <cfRule type="expression" dxfId="325" priority="8" stopIfTrue="1">
      <formula>AND(ROUNDDOWN(($A$4-E8)/365.25,0)&lt;=17,G8&lt;&gt;"OK")</formula>
    </cfRule>
    <cfRule type="expression" dxfId="324" priority="9" stopIfTrue="1">
      <formula>AND(ROUNDDOWN(($A$4-E8)/365.25,0)&lt;=13,G8&lt;&gt;"OK")</formula>
    </cfRule>
    <cfRule type="expression" dxfId="323" priority="10" stopIfTrue="1">
      <formula>AND(ROUNDDOWN(($A$4-E8)/365.25,0)&lt;=14,G8&lt;&gt;"OK")</formula>
    </cfRule>
    <cfRule type="expression" dxfId="322" priority="11" stopIfTrue="1">
      <formula>AND(ROUNDDOWN(($A$4-E8)/365.25,0)&lt;=17,G8&lt;&gt;"OK")</formula>
    </cfRule>
    <cfRule type="expression" dxfId="321" priority="13" stopIfTrue="1">
      <formula>AND(ROUNDDOWN(($A$4-E8)/365.25,0)&lt;=13,G8&lt;&gt;"OK")</formula>
    </cfRule>
    <cfRule type="expression" dxfId="320" priority="14" stopIfTrue="1">
      <formula>AND(ROUNDDOWN(($A$4-E8)/365.25,0)&lt;=14,G8&lt;&gt;"OK")</formula>
    </cfRule>
    <cfRule type="expression" dxfId="319" priority="15" stopIfTrue="1">
      <formula>AND(ROUNDDOWN(($A$4-E8)/365.25,0)&lt;=17,G8&lt;&gt;"OK")</formula>
    </cfRule>
  </conditionalFormatting>
  <conditionalFormatting sqref="E9">
    <cfRule type="expression" dxfId="318" priority="31" stopIfTrue="1">
      <formula>AND(ROUNDDOWN(($A$4-E9)/365.25,0)&lt;=14,G9&lt;&gt;"OK")</formula>
    </cfRule>
    <cfRule type="expression" dxfId="317" priority="23" stopIfTrue="1">
      <formula>AND(ROUNDDOWN(($A$4-E9)/365.25,0)&lt;=13,G9&lt;&gt;"OK")</formula>
    </cfRule>
    <cfRule type="expression" dxfId="316" priority="32" stopIfTrue="1">
      <formula>AND(ROUNDDOWN(($A$4-E9)/365.25,0)&lt;=17,G9&lt;&gt;"OK")</formula>
    </cfRule>
    <cfRule type="expression" dxfId="315" priority="24" stopIfTrue="1">
      <formula>AND(ROUNDDOWN(($A$4-E9)/365.25,0)&lt;=14,G9&lt;&gt;"OK")</formula>
    </cfRule>
    <cfRule type="expression" dxfId="314" priority="25" stopIfTrue="1">
      <formula>AND(ROUNDDOWN(($A$4-E9)/365.25,0)&lt;=17,G9&lt;&gt;"OK")</formula>
    </cfRule>
    <cfRule type="expression" dxfId="313" priority="27" stopIfTrue="1">
      <formula>AND(ROUNDDOWN(($A$4-E9)/365.25,0)&lt;=13,G9&lt;&gt;"OK")</formula>
    </cfRule>
    <cfRule type="expression" dxfId="312" priority="28" stopIfTrue="1">
      <formula>AND(ROUNDDOWN(($A$4-E9)/365.25,0)&lt;=14,G9&lt;&gt;"OK")</formula>
    </cfRule>
    <cfRule type="expression" dxfId="311" priority="29" stopIfTrue="1">
      <formula>AND(ROUNDDOWN(($A$4-E9)/365.25,0)&lt;=17,G9&lt;&gt;"OK")</formula>
    </cfRule>
    <cfRule type="expression" dxfId="310" priority="30" stopIfTrue="1">
      <formula>AND(ROUNDDOWN(($A$4-E9)/365.25,0)&lt;=13,G9&lt;&gt;"OK")</formula>
    </cfRule>
  </conditionalFormatting>
  <conditionalFormatting sqref="E10:E14">
    <cfRule type="expression" dxfId="309" priority="106" stopIfTrue="1">
      <formula>AND(ROUNDDOWN(($A$4-E10)/365.25,0)&lt;=14,G10&lt;&gt;"OK")</formula>
    </cfRule>
    <cfRule type="expression" dxfId="308" priority="107" stopIfTrue="1">
      <formula>AND(ROUNDDOWN(($A$4-E10)/365.25,0)&lt;=17,G10&lt;&gt;"OK")</formula>
    </cfRule>
    <cfRule type="expression" dxfId="307" priority="100" stopIfTrue="1">
      <formula>AND(ROUNDDOWN(($A$4-E10)/365.25,0)&lt;=13,G10&lt;&gt;"OK")</formula>
    </cfRule>
    <cfRule type="expression" dxfId="306" priority="101" stopIfTrue="1">
      <formula>AND(ROUNDDOWN(($A$4-E10)/365.25,0)&lt;=14,G10&lt;&gt;"OK")</formula>
    </cfRule>
    <cfRule type="expression" dxfId="305" priority="102" stopIfTrue="1">
      <formula>AND(ROUNDDOWN(($A$4-E10)/365.25,0)&lt;=17,G10&lt;&gt;"OK")</formula>
    </cfRule>
    <cfRule type="expression" dxfId="304" priority="105" stopIfTrue="1">
      <formula>AND(ROUNDDOWN(($A$4-E10)/365.25,0)&lt;=13,G10&lt;&gt;"OK")</formula>
    </cfRule>
  </conditionalFormatting>
  <conditionalFormatting sqref="E10:E21 E24:E156">
    <cfRule type="expression" dxfId="303" priority="108" stopIfTrue="1">
      <formula>AND(ROUNDDOWN(($A$4-E10)/365.25,0)&lt;=13,G10&lt;&gt;"OK")</formula>
    </cfRule>
    <cfRule type="expression" dxfId="302" priority="109" stopIfTrue="1">
      <formula>AND(ROUNDDOWN(($A$4-E10)/365.25,0)&lt;=14,G10&lt;&gt;"OK")</formula>
    </cfRule>
    <cfRule type="expression" dxfId="301" priority="110" stopIfTrue="1">
      <formula>AND(ROUNDDOWN(($A$4-E10)/365.25,0)&lt;=17,G10&lt;&gt;"OK")</formula>
    </cfRule>
  </conditionalFormatting>
  <conditionalFormatting sqref="E10:E22">
    <cfRule type="expression" dxfId="300" priority="86" stopIfTrue="1">
      <formula>AND(ROUNDDOWN(($A$4-E10)/365.25,0)&lt;=13,G10&lt;&gt;"OK")</formula>
    </cfRule>
    <cfRule type="expression" dxfId="299" priority="87" stopIfTrue="1">
      <formula>AND(ROUNDDOWN(($A$4-E10)/365.25,0)&lt;=14,G10&lt;&gt;"OK")</formula>
    </cfRule>
    <cfRule type="expression" dxfId="298" priority="88" stopIfTrue="1">
      <formula>AND(ROUNDDOWN(($A$4-E10)/365.25,0)&lt;=17,G10&lt;&gt;"OK")</formula>
    </cfRule>
  </conditionalFormatting>
  <conditionalFormatting sqref="E22">
    <cfRule type="expression" dxfId="297" priority="80" stopIfTrue="1">
      <formula>AND(ROUNDDOWN(($A$4-E22)/365.25,0)&lt;=14,G22&lt;&gt;"OK")</formula>
    </cfRule>
    <cfRule type="expression" dxfId="296" priority="81" stopIfTrue="1">
      <formula>AND(ROUNDDOWN(($A$4-E22)/365.25,0)&lt;=17,G22&lt;&gt;"OK")</formula>
    </cfRule>
    <cfRule type="expression" dxfId="295" priority="83" stopIfTrue="1">
      <formula>AND(ROUNDDOWN(($A$4-E22)/365.25,0)&lt;=13,G22&lt;&gt;"OK")</formula>
    </cfRule>
    <cfRule type="expression" dxfId="294" priority="84" stopIfTrue="1">
      <formula>AND(ROUNDDOWN(($A$4-E22)/365.25,0)&lt;=14,G22&lt;&gt;"OK")</formula>
    </cfRule>
    <cfRule type="expression" dxfId="293" priority="79" stopIfTrue="1">
      <formula>AND(ROUNDDOWN(($A$4-E22)/365.25,0)&lt;=13,G22&lt;&gt;"OK")</formula>
    </cfRule>
    <cfRule type="expression" dxfId="292" priority="85" stopIfTrue="1">
      <formula>AND(ROUNDDOWN(($A$4-E22)/365.25,0)&lt;=17,G22&lt;&gt;"OK")</formula>
    </cfRule>
  </conditionalFormatting>
  <conditionalFormatting sqref="E22:E27">
    <cfRule type="expression" dxfId="291" priority="45" stopIfTrue="1">
      <formula>AND(ROUNDDOWN(($A$4-E22)/365.25,0)&lt;=14,G22&lt;&gt;"OK")</formula>
    </cfRule>
    <cfRule type="expression" dxfId="290" priority="44" stopIfTrue="1">
      <formula>AND(ROUNDDOWN(($A$4-E22)/365.25,0)&lt;=13,G22&lt;&gt;"OK")</formula>
    </cfRule>
    <cfRule type="expression" dxfId="289" priority="46" stopIfTrue="1">
      <formula>AND(ROUNDDOWN(($A$4-E22)/365.25,0)&lt;=17,G22&lt;&gt;"OK")</formula>
    </cfRule>
  </conditionalFormatting>
  <conditionalFormatting sqref="E23">
    <cfRule type="expression" dxfId="288" priority="38" stopIfTrue="1">
      <formula>AND(ROUNDDOWN(($A$4-E23)/365.25,0)&lt;=14,G23&lt;&gt;"OK")</formula>
    </cfRule>
    <cfRule type="expression" dxfId="287" priority="42" stopIfTrue="1">
      <formula>AND(ROUNDDOWN(($A$4-E23)/365.25,0)&lt;=14,G23&lt;&gt;"OK")</formula>
    </cfRule>
    <cfRule type="expression" dxfId="286" priority="35" stopIfTrue="1">
      <formula>AND(ROUNDDOWN(($A$4-E23)/365.25,0)&lt;=14,G23&lt;&gt;"OK")</formula>
    </cfRule>
    <cfRule type="expression" dxfId="285" priority="36" stopIfTrue="1">
      <formula>AND(ROUNDDOWN(($A$4-E23)/365.25,0)&lt;=17,G23&lt;&gt;"OK")</formula>
    </cfRule>
    <cfRule type="expression" dxfId="284" priority="37" stopIfTrue="1">
      <formula>AND(ROUNDDOWN(($A$4-E23)/365.25,0)&lt;=13,G23&lt;&gt;"OK")</formula>
    </cfRule>
    <cfRule type="expression" dxfId="283" priority="39" stopIfTrue="1">
      <formula>AND(ROUNDDOWN(($A$4-E23)/365.25,0)&lt;=17,G23&lt;&gt;"OK")</formula>
    </cfRule>
    <cfRule type="expression" dxfId="282" priority="43" stopIfTrue="1">
      <formula>AND(ROUNDDOWN(($A$4-E23)/365.25,0)&lt;=17,G23&lt;&gt;"OK")</formula>
    </cfRule>
    <cfRule type="expression" dxfId="281" priority="41" stopIfTrue="1">
      <formula>AND(ROUNDDOWN(($A$4-E23)/365.25,0)&lt;=13,G23&lt;&gt;"OK")</formula>
    </cfRule>
    <cfRule type="expression" dxfId="280" priority="34" stopIfTrue="1">
      <formula>AND(ROUNDDOWN(($A$4-E23)/365.25,0)&lt;=13,G23&lt;&gt;"OK")</formula>
    </cfRule>
  </conditionalFormatting>
  <conditionalFormatting sqref="E29:E37">
    <cfRule type="expression" dxfId="279" priority="98" stopIfTrue="1">
      <formula>AND(ROUNDDOWN(($A$4-E29)/365.25,0)&lt;=17,G29&lt;&gt;"OK")</formula>
    </cfRule>
    <cfRule type="expression" dxfId="278" priority="96" stopIfTrue="1">
      <formula>AND(ROUNDDOWN(($A$4-E29)/365.25,0)&lt;=13,G29&lt;&gt;"OK")</formula>
    </cfRule>
    <cfRule type="expression" dxfId="277" priority="97" stopIfTrue="1">
      <formula>AND(ROUNDDOWN(($A$4-E29)/365.25,0)&lt;=14,G29&lt;&gt;"OK")</formula>
    </cfRule>
  </conditionalFormatting>
  <conditionalFormatting sqref="J7:J156">
    <cfRule type="cellIs" dxfId="276" priority="12"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7">
    <tabColor indexed="11"/>
    <pageSetUpPr fitToPage="1"/>
  </sheetPr>
  <dimension ref="A1:AK57"/>
  <sheetViews>
    <sheetView showGridLines="0" showZeros="0" topLeftCell="A12" workbookViewId="0">
      <selection activeCell="T26" sqref="T26"/>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D2" s="89"/>
      <c r="E2" s="89" t="str">
        <f>Altalanos!$A$8</f>
        <v>4 lány A elo</v>
      </c>
      <c r="F2" s="89"/>
      <c r="G2" s="120"/>
      <c r="H2" s="99"/>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x14ac:dyDescent="0.3">
      <c r="A4" s="455" t="str">
        <f>Altalanos!$A$10</f>
        <v>2024.05.27-06.01.</v>
      </c>
      <c r="B4" s="455"/>
      <c r="C4" s="455"/>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x14ac:dyDescent="0.3">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x14ac:dyDescent="0.25">
      <c r="A7" s="133">
        <v>1</v>
      </c>
      <c r="B7" s="246">
        <f>IF($E7="","",VLOOKUP($E7,'Lány 4A ELO'!$A$7:$O$22,14))</f>
        <v>0</v>
      </c>
      <c r="C7" s="270">
        <f>IF($E7="","",VLOOKUP($E7,'Lány 4A ELO'!$A$7:$O$22,15))</f>
        <v>7</v>
      </c>
      <c r="D7" s="270">
        <f>IF($E7="","",VLOOKUP($E7,'Lány 4A ELO'!$A$7:$O$22,5))</f>
        <v>0</v>
      </c>
      <c r="E7" s="134">
        <v>1</v>
      </c>
      <c r="F7" s="135" t="str">
        <f>UPPER(IF($E7="","",VLOOKUP($E7,'Lány 4A ELO'!$A$7:$O$22,2)))</f>
        <v>VARGA-KARAS</v>
      </c>
      <c r="G7" s="135" t="str">
        <f>IF($E7="","",VLOOKUP($E7,'Lány 4A ELO'!$A$7:$O$22,3))</f>
        <v>Emese</v>
      </c>
      <c r="H7" s="135"/>
      <c r="I7" s="135" t="str">
        <f>IF($E7="","",VLOOKUP($E7,'Lány 4A ELO'!$A$7:$O$22,4))</f>
        <v>Györgyi Dénes Általános Iskola</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x14ac:dyDescent="0.25">
      <c r="A8" s="145"/>
      <c r="B8" s="283"/>
      <c r="C8" s="279"/>
      <c r="D8" s="279"/>
      <c r="E8" s="146"/>
      <c r="F8" s="147"/>
      <c r="G8" s="147"/>
      <c r="H8" s="148"/>
      <c r="I8" s="406" t="s">
        <v>0</v>
      </c>
      <c r="J8" s="150" t="s">
        <v>271</v>
      </c>
      <c r="K8" s="151" t="str">
        <f>UPPER(IF(OR(J8="a",J8="as"),F7,IF(OR(J8="b",J8="bs"),F9,)))</f>
        <v>VARGA-KARAS</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x14ac:dyDescent="0.25">
      <c r="A9" s="145">
        <v>2</v>
      </c>
      <c r="B9" s="246">
        <f>IF($E9="","",VLOOKUP($E9,'Lány 4A ELO'!$A$7:$O$22,14))</f>
        <v>0</v>
      </c>
      <c r="C9" s="270">
        <f>IF($E9="","",VLOOKUP($E9,'Lány 4A ELO'!$A$7:$O$22,15))</f>
        <v>0</v>
      </c>
      <c r="D9" s="270">
        <f>IF($E9="","",VLOOKUP($E9,'Lány 4A ELO'!$A$7:$O$22,5))</f>
        <v>0</v>
      </c>
      <c r="E9" s="134">
        <v>14</v>
      </c>
      <c r="F9" s="153"/>
      <c r="G9" s="153">
        <f>IF($E9="","",VLOOKUP($E9,'Lány 4A ELO'!$A$7:$O$22,3))</f>
        <v>0</v>
      </c>
      <c r="H9" s="153"/>
      <c r="I9" s="135">
        <f>IF($E9="","",VLOOKUP($E9,'Lány 4A ELO'!$A$7:$O$22,4))</f>
        <v>0</v>
      </c>
      <c r="J9" s="154"/>
      <c r="K9" s="136"/>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x14ac:dyDescent="0.25">
      <c r="A10" s="145"/>
      <c r="B10" s="283"/>
      <c r="C10" s="279"/>
      <c r="D10" s="279"/>
      <c r="E10" s="156"/>
      <c r="F10" s="147"/>
      <c r="G10" s="147"/>
      <c r="H10" s="148"/>
      <c r="I10" s="136"/>
      <c r="J10" s="157"/>
      <c r="K10" s="149" t="s">
        <v>0</v>
      </c>
      <c r="L10" s="158" t="s">
        <v>271</v>
      </c>
      <c r="M10" s="151" t="str">
        <f>UPPER(IF(OR(L10="a",L10="as"),K8,IF(OR(L10="b",L10="bs"),K12,)))</f>
        <v>VARGA-KARAS</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x14ac:dyDescent="0.25">
      <c r="A11" s="145">
        <v>3</v>
      </c>
      <c r="B11" s="246">
        <f>IF($E11="","",VLOOKUP($E11,'Lány 4A ELO'!$A$7:$O$22,14))</f>
        <v>0</v>
      </c>
      <c r="C11" s="270">
        <f>IF($E11="","",VLOOKUP($E11,'Lány 4A ELO'!$A$7:$O$22,15))</f>
        <v>73</v>
      </c>
      <c r="D11" s="270">
        <f>IF($E11="","",VLOOKUP($E11,'Lány 4A ELO'!$A$7:$O$22,5))</f>
        <v>0</v>
      </c>
      <c r="E11" s="134">
        <v>12</v>
      </c>
      <c r="F11" s="153" t="str">
        <f>UPPER(IF($E11="","",VLOOKUP($E11,'Lány 4A ELO'!$A$7:$O$22,2)))</f>
        <v>MAITZ</v>
      </c>
      <c r="G11" s="153" t="str">
        <f>IF($E11="","",VLOOKUP($E11,'Lány 4A ELO'!$A$7:$O$22,3))</f>
        <v>Johanna</v>
      </c>
      <c r="H11" s="153"/>
      <c r="I11" s="153" t="str">
        <f>IF($E11="","",VLOOKUP($E11,'Lány 4A ELO'!$A$7:$O$22,4))</f>
        <v>Boldog Brenner János Általános Iskola és Gimnázium</v>
      </c>
      <c r="J11" s="137"/>
      <c r="K11" s="136"/>
      <c r="L11" s="161"/>
      <c r="M11" s="136" t="s">
        <v>417</v>
      </c>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x14ac:dyDescent="0.25">
      <c r="A12" s="145"/>
      <c r="B12" s="283"/>
      <c r="C12" s="279"/>
      <c r="D12" s="279"/>
      <c r="E12" s="156"/>
      <c r="F12" s="147"/>
      <c r="G12" s="147"/>
      <c r="H12" s="148"/>
      <c r="I12" s="406" t="s">
        <v>0</v>
      </c>
      <c r="J12" s="150" t="s">
        <v>270</v>
      </c>
      <c r="K12" s="151" t="str">
        <f>UPPER(IF(OR(J12="a",J12="as"),F11,IF(OR(J12="b",J12="bs"),F13,)))</f>
        <v>EGYED</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x14ac:dyDescent="0.25">
      <c r="A13" s="145">
        <v>4</v>
      </c>
      <c r="B13" s="246">
        <f>IF($E13="","",VLOOKUP($E13,'Lány 4A ELO'!$A$7:$O$22,14))</f>
        <v>0</v>
      </c>
      <c r="C13" s="270">
        <f>IF($E13="","",VLOOKUP($E13,'Lány 4A ELO'!$A$7:$O$22,15))</f>
        <v>49</v>
      </c>
      <c r="D13" s="270">
        <f>IF($E13="","",VLOOKUP($E13,'Lány 4A ELO'!$A$7:$O$22,5))</f>
        <v>0</v>
      </c>
      <c r="E13" s="134">
        <v>9</v>
      </c>
      <c r="F13" s="153" t="str">
        <f>UPPER(IF($E13="","",VLOOKUP($E13,'Lány 4A ELO'!$A$7:$O$22,2)))</f>
        <v>EGYED</v>
      </c>
      <c r="G13" s="153" t="str">
        <f>IF($E13="","",VLOOKUP($E13,'Lány 4A ELO'!$A$7:$O$22,3))</f>
        <v>Anna</v>
      </c>
      <c r="H13" s="153"/>
      <c r="I13" s="153" t="str">
        <f>IF($E13="","",VLOOKUP($E13,'Lány 4A ELO'!$A$7:$O$22,4))</f>
        <v>Dunaharaszti Hunyadi János</v>
      </c>
      <c r="J13" s="164"/>
      <c r="K13" s="136" t="s">
        <v>417</v>
      </c>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x14ac:dyDescent="0.25">
      <c r="A14" s="145"/>
      <c r="B14" s="283"/>
      <c r="C14" s="279"/>
      <c r="D14" s="279"/>
      <c r="E14" s="156"/>
      <c r="F14" s="136"/>
      <c r="G14" s="136"/>
      <c r="H14" s="65"/>
      <c r="I14" s="165"/>
      <c r="J14" s="157"/>
      <c r="K14" s="136"/>
      <c r="L14" s="136"/>
      <c r="M14" s="149" t="s">
        <v>0</v>
      </c>
      <c r="N14" s="158" t="s">
        <v>271</v>
      </c>
      <c r="O14" s="151" t="str">
        <f>UPPER(IF(OR(N14="a",N14="as"),M10,IF(OR(N14="b",N14="bs"),M18,)))</f>
        <v>VARGA-KARAS</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x14ac:dyDescent="0.25">
      <c r="A15" s="133">
        <v>5</v>
      </c>
      <c r="B15" s="246">
        <f>IF($E15="","",VLOOKUP($E15,'Lány 4A ELO'!$A$7:$O$22,14))</f>
        <v>0</v>
      </c>
      <c r="C15" s="270">
        <f>IF($E15="","",VLOOKUP($E15,'Lány 4A ELO'!$A$7:$O$22,15))</f>
        <v>13</v>
      </c>
      <c r="D15" s="270">
        <f>IF($E15="","",VLOOKUP($E15,'Lány 4A ELO'!$A$7:$O$22,5))</f>
        <v>0</v>
      </c>
      <c r="E15" s="134">
        <v>3</v>
      </c>
      <c r="F15" s="135" t="str">
        <f>UPPER(IF($E15="","",VLOOKUP($E15,'Lány 4A ELO'!$A$7:$O$22,2)))</f>
        <v xml:space="preserve">VARGA </v>
      </c>
      <c r="G15" s="135" t="str">
        <f>IF($E15="","",VLOOKUP($E15,'Lány 4A ELO'!$A$7:$O$22,3))</f>
        <v xml:space="preserve">Hanna Lilian </v>
      </c>
      <c r="H15" s="135"/>
      <c r="I15" s="135">
        <f>IF($E15="","",VLOOKUP($E15,'Lány 4A ELO'!$A$7:$O$22,4))</f>
        <v>0</v>
      </c>
      <c r="J15" s="166"/>
      <c r="K15" s="136"/>
      <c r="L15" s="136"/>
      <c r="M15" s="136"/>
      <c r="N15" s="162"/>
      <c r="O15" s="136" t="s">
        <v>417</v>
      </c>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x14ac:dyDescent="0.3">
      <c r="A16" s="145"/>
      <c r="B16" s="283"/>
      <c r="C16" s="279"/>
      <c r="D16" s="279"/>
      <c r="E16" s="156"/>
      <c r="F16" s="147"/>
      <c r="G16" s="147"/>
      <c r="H16" s="148"/>
      <c r="I16" s="406" t="s">
        <v>0</v>
      </c>
      <c r="J16" s="150" t="s">
        <v>271</v>
      </c>
      <c r="K16" s="151" t="str">
        <f>UPPER(IF(OR(J16="a",J16="as"),F15,IF(OR(J16="b",J16="bs"),F17,)))</f>
        <v xml:space="preserve">VARGA </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x14ac:dyDescent="0.25">
      <c r="A17" s="145">
        <v>6</v>
      </c>
      <c r="B17" s="246">
        <f>IF($E17="","",VLOOKUP($E17,'Lány 4A ELO'!$A$7:$O$22,14))</f>
        <v>0</v>
      </c>
      <c r="C17" s="270">
        <f>IF($E17="","",VLOOKUP($E17,'Lány 4A ELO'!$A$7:$O$22,15))</f>
        <v>0</v>
      </c>
      <c r="D17" s="270">
        <f>IF($E17="","",VLOOKUP($E17,'Lány 4A ELO'!$A$7:$O$22,5))</f>
        <v>0</v>
      </c>
      <c r="E17" s="134">
        <v>14</v>
      </c>
      <c r="F17" s="153" t="str">
        <f>UPPER(IF($E17="","",VLOOKUP($E17,'Lány 4A ELO'!$A$7:$O$22,2)))</f>
        <v/>
      </c>
      <c r="G17" s="153">
        <f>IF($E17="","",VLOOKUP($E17,'Lány 4A ELO'!$A$7:$O$22,3))</f>
        <v>0</v>
      </c>
      <c r="H17" s="153"/>
      <c r="I17" s="153">
        <f>IF($E17="","",VLOOKUP($E17,'Lány 4A ELO'!$A$7:$O$22,4))</f>
        <v>0</v>
      </c>
      <c r="J17" s="154"/>
      <c r="K17" s="136"/>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x14ac:dyDescent="0.25">
      <c r="A18" s="145"/>
      <c r="B18" s="283"/>
      <c r="C18" s="279"/>
      <c r="D18" s="279"/>
      <c r="E18" s="156"/>
      <c r="F18" s="147"/>
      <c r="G18" s="147"/>
      <c r="H18" s="148"/>
      <c r="I18" s="136"/>
      <c r="J18" s="157"/>
      <c r="K18" s="149" t="s">
        <v>0</v>
      </c>
      <c r="L18" s="158" t="s">
        <v>271</v>
      </c>
      <c r="M18" s="151" t="str">
        <f>UPPER(IF(OR(L18="a",L18="as"),K16,IF(OR(L18="b",L18="bs"),K20,)))</f>
        <v xml:space="preserve">VARGA </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x14ac:dyDescent="0.25">
      <c r="A19" s="145">
        <v>7</v>
      </c>
      <c r="B19" s="246">
        <f>IF($E19="","",VLOOKUP($E19,'Lány 4A ELO'!$A$7:$O$22,14))</f>
        <v>0</v>
      </c>
      <c r="C19" s="270">
        <f>IF($E19="","",VLOOKUP($E19,'Lány 4A ELO'!$A$7:$O$22,15))</f>
        <v>25</v>
      </c>
      <c r="D19" s="270">
        <f>IF($E19="","",VLOOKUP($E19,'Lány 4A ELO'!$A$7:$O$22,5))</f>
        <v>0</v>
      </c>
      <c r="E19" s="134">
        <v>5</v>
      </c>
      <c r="F19" s="153" t="str">
        <f>UPPER(IF($E19="","",VLOOKUP($E19,'Lány 4A ELO'!$A$7:$O$22,2)))</f>
        <v>LIPPAI</v>
      </c>
      <c r="G19" s="153" t="str">
        <f>IF($E19="","",VLOOKUP($E19,'Lány 4A ELO'!$A$7:$O$22,3))</f>
        <v>Léna</v>
      </c>
      <c r="H19" s="153"/>
      <c r="I19" s="153" t="str">
        <f>IF($E19="","",VLOOKUP($E19,'Lány 4A ELO'!$A$7:$O$22,4))</f>
        <v>Hunyadi János Evangélikus</v>
      </c>
      <c r="J19" s="137"/>
      <c r="K19" s="136"/>
      <c r="L19" s="161"/>
      <c r="M19" s="136" t="s">
        <v>420</v>
      </c>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x14ac:dyDescent="0.25">
      <c r="A20" s="145"/>
      <c r="B20" s="283"/>
      <c r="C20" s="279"/>
      <c r="D20" s="279"/>
      <c r="E20" s="146"/>
      <c r="F20" s="147"/>
      <c r="G20" s="147"/>
      <c r="H20" s="148"/>
      <c r="I20" s="406" t="s">
        <v>0</v>
      </c>
      <c r="J20" s="150" t="s">
        <v>271</v>
      </c>
      <c r="K20" s="151" t="str">
        <f>UPPER(IF(OR(J20="a",J20="as"),F19,IF(OR(J20="b",J20="bs"),F21,)))</f>
        <v>LIPPAI</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x14ac:dyDescent="0.25">
      <c r="A21" s="145">
        <v>8</v>
      </c>
      <c r="B21" s="246">
        <f>IF($E21="","",VLOOKUP($E21,'Lány 4A ELO'!$A$7:$O$22,14))</f>
        <v>0</v>
      </c>
      <c r="C21" s="270">
        <f>IF($E21="","",VLOOKUP($E21,'Lány 4A ELO'!$A$7:$O$22,15))</f>
        <v>33</v>
      </c>
      <c r="D21" s="270">
        <f>IF($E21="","",VLOOKUP($E21,'Lány 4A ELO'!$A$7:$O$22,5))</f>
        <v>0</v>
      </c>
      <c r="E21" s="134">
        <v>7</v>
      </c>
      <c r="F21" s="153" t="str">
        <f>UPPER(IF($E21="","",VLOOKUP($E21,'Lány 4A ELO'!$A$7:$O$22,2)))</f>
        <v>SOMHEGYI</v>
      </c>
      <c r="G21" s="153" t="str">
        <f>IF($E21="","",VLOOKUP($E21,'Lány 4A ELO'!$A$7:$O$22,3))</f>
        <v xml:space="preserve">Zsófia          </v>
      </c>
      <c r="H21" s="153"/>
      <c r="I21" s="153" t="str">
        <f>IF($E21="","",VLOOKUP($E21,'Lány 4A ELO'!$A$7:$O$22,4))</f>
        <v>Podmaniczky János Evangélikus Óvoda és Általános Iskola</v>
      </c>
      <c r="J21" s="164"/>
      <c r="K21" s="136" t="s">
        <v>429</v>
      </c>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x14ac:dyDescent="0.25">
      <c r="A22" s="145"/>
      <c r="B22" s="283"/>
      <c r="C22" s="279"/>
      <c r="D22" s="279"/>
      <c r="E22" s="146"/>
      <c r="F22" s="165"/>
      <c r="G22" s="165"/>
      <c r="H22" s="169"/>
      <c r="I22" s="165"/>
      <c r="J22" s="157"/>
      <c r="K22" s="136"/>
      <c r="L22" s="136"/>
      <c r="M22" s="136"/>
      <c r="N22" s="160"/>
      <c r="O22" s="149" t="s">
        <v>0</v>
      </c>
      <c r="P22" s="158" t="s">
        <v>271</v>
      </c>
      <c r="Q22" s="151" t="str">
        <f>UPPER(IF(OR(P22="a",P22="as"),O14,IF(OR(P22="b",P22="bs"),O30,)))</f>
        <v>VARGA-KARAS</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x14ac:dyDescent="0.25">
      <c r="A23" s="145">
        <v>9</v>
      </c>
      <c r="B23" s="246">
        <f>IF($E23="","",VLOOKUP($E23,'Lány 4A ELO'!$A$7:$O$22,14))</f>
        <v>0</v>
      </c>
      <c r="C23" s="270">
        <f>IF($E23="","",VLOOKUP($E23,'Lány 4A ELO'!$A$7:$O$22,15))</f>
        <v>31</v>
      </c>
      <c r="D23" s="270">
        <f>IF($E23="","",VLOOKUP($E23,'Lány 4A ELO'!$A$7:$O$22,5))</f>
        <v>0</v>
      </c>
      <c r="E23" s="134">
        <v>6</v>
      </c>
      <c r="F23" s="153" t="str">
        <f>UPPER(IF($E23="","",VLOOKUP($E23,'Lány 4A ELO'!$A$7:$O$22,2)))</f>
        <v>STEIN</v>
      </c>
      <c r="G23" s="153" t="str">
        <f>IF($E23="","",VLOOKUP($E23,'Lány 4A ELO'!$A$7:$O$22,3))</f>
        <v xml:space="preserve">Emili            </v>
      </c>
      <c r="H23" s="153"/>
      <c r="I23" s="153" t="str">
        <f>IF($E23="","",VLOOKUP($E23,'Lány 4A ELO'!$A$7:$O$22,4))</f>
        <v>Városligeti Magyar-Angol Két Tanítási Nyelvű Általános Iskola</v>
      </c>
      <c r="J23" s="137"/>
      <c r="K23" s="136"/>
      <c r="L23" s="136"/>
      <c r="M23" s="136"/>
      <c r="N23" s="160"/>
      <c r="O23" s="136"/>
      <c r="P23" s="162"/>
      <c r="Q23" s="136" t="s">
        <v>417</v>
      </c>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x14ac:dyDescent="0.25">
      <c r="A24" s="145"/>
      <c r="B24" s="283"/>
      <c r="C24" s="279"/>
      <c r="D24" s="279"/>
      <c r="E24" s="146"/>
      <c r="F24" s="147"/>
      <c r="G24" s="147"/>
      <c r="H24" s="148"/>
      <c r="I24" s="406" t="s">
        <v>0</v>
      </c>
      <c r="J24" s="150" t="s">
        <v>272</v>
      </c>
      <c r="K24" s="151" t="str">
        <f>UPPER(IF(OR(J24="a",J24="as"),F23,IF(OR(J24="b",J24="bs"),F25,)))</f>
        <v>STEIN</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x14ac:dyDescent="0.25">
      <c r="A25" s="145">
        <v>10</v>
      </c>
      <c r="B25" s="246">
        <f>IF($E25="","",VLOOKUP($E25,'Lány 4A ELO'!$A$7:$O$22,14))</f>
        <v>0</v>
      </c>
      <c r="C25" s="270">
        <f>IF($E25="","",VLOOKUP($E25,'Lány 4A ELO'!$A$7:$O$22,15))</f>
        <v>0</v>
      </c>
      <c r="D25" s="270">
        <f>IF($E25="","",VLOOKUP($E25,'Lány 4A ELO'!$A$7:$O$22,5))</f>
        <v>0</v>
      </c>
      <c r="E25" s="134">
        <v>13</v>
      </c>
      <c r="F25" s="153" t="str">
        <f>UPPER(IF($E25="","",VLOOKUP($E25,'Lány 4A ELO'!$A$7:$O$22,2)))</f>
        <v>SZAKÁL</v>
      </c>
      <c r="G25" s="153" t="str">
        <f>IF($E25="","",VLOOKUP($E25,'Lány 4A ELO'!$A$7:$O$22,3))</f>
        <v>Eszter</v>
      </c>
      <c r="H25" s="153"/>
      <c r="I25" s="153" t="str">
        <f>IF($E25="","",VLOOKUP($E25,'Lány 4A ELO'!$A$7:$O$22,4))</f>
        <v>Irinyi János Református Oktatási Központ - Óvoda, Általános Iskola, Technikum, Szakgimnázium és Diákotthon</v>
      </c>
      <c r="J25" s="154"/>
      <c r="K25" s="136" t="s">
        <v>417</v>
      </c>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x14ac:dyDescent="0.25">
      <c r="A26" s="145"/>
      <c r="B26" s="283"/>
      <c r="C26" s="279"/>
      <c r="D26" s="279"/>
      <c r="E26" s="156"/>
      <c r="F26" s="147"/>
      <c r="G26" s="147"/>
      <c r="H26" s="148"/>
      <c r="I26" s="136"/>
      <c r="J26" s="157"/>
      <c r="K26" s="149" t="s">
        <v>0</v>
      </c>
      <c r="L26" s="158" t="s">
        <v>271</v>
      </c>
      <c r="M26" s="151" t="str">
        <f>UPPER(IF(OR(L26="a",L26="as"),K24,IF(OR(L26="b",L26="bs"),K28,)))</f>
        <v>STEIN</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46">
        <f>IF($E27="","",VLOOKUP($E27,'Lány 4A ELO'!$A$7:$O$22,14))</f>
        <v>0</v>
      </c>
      <c r="C27" s="270">
        <f>IF($E27="","",VLOOKUP($E27,'Lány 4A ELO'!$A$7:$O$22,15))</f>
        <v>55</v>
      </c>
      <c r="D27" s="270">
        <f>IF($E27="","",VLOOKUP($E27,'Lány 4A ELO'!$A$7:$O$22,5))</f>
        <v>0</v>
      </c>
      <c r="E27" s="134">
        <v>11</v>
      </c>
      <c r="F27" s="153" t="str">
        <f>UPPER(IF($E27="","",VLOOKUP($E27,'Lány 4A ELO'!$A$7:$O$22,2)))</f>
        <v>BORBÉLY</v>
      </c>
      <c r="G27" s="153" t="str">
        <f>IF($E27="","",VLOOKUP($E27,'Lány 4A ELO'!$A$7:$O$22,3))</f>
        <v>Liza</v>
      </c>
      <c r="H27" s="153"/>
      <c r="I27" s="153" t="str">
        <f>IF($E27="","",VLOOKUP($E27,'Lány 4A ELO'!$A$7:$O$22,4))</f>
        <v>Szombathelyi Zrínyi Ilona Általános Iskola</v>
      </c>
      <c r="J27" s="137"/>
      <c r="K27" s="136"/>
      <c r="L27" s="161"/>
      <c r="M27" s="136" t="s">
        <v>415</v>
      </c>
      <c r="N27" s="162"/>
      <c r="O27" s="160"/>
      <c r="P27" s="162"/>
      <c r="Q27" s="141"/>
      <c r="R27" s="142"/>
      <c r="S27" s="143"/>
      <c r="Y27"/>
      <c r="Z27"/>
      <c r="AA27"/>
      <c r="AB27"/>
      <c r="AC27"/>
      <c r="AD27"/>
      <c r="AE27"/>
      <c r="AF27"/>
      <c r="AG27"/>
      <c r="AH27"/>
      <c r="AI27"/>
      <c r="AJ27"/>
      <c r="AK27"/>
    </row>
    <row r="28" spans="1:37" s="34" customFormat="1" ht="12.9" customHeight="1" x14ac:dyDescent="0.25">
      <c r="A28" s="170"/>
      <c r="B28" s="283"/>
      <c r="C28" s="279"/>
      <c r="D28" s="279"/>
      <c r="E28" s="156"/>
      <c r="F28" s="147"/>
      <c r="G28" s="147"/>
      <c r="H28" s="148"/>
      <c r="I28" s="406" t="s">
        <v>0</v>
      </c>
      <c r="J28" s="150" t="s">
        <v>269</v>
      </c>
      <c r="K28" s="151" t="str">
        <f>UPPER(IF(OR(J28="a",J28="as"),F27,IF(OR(J28="b",J28="bs"),F29,)))</f>
        <v>GYŐRY</v>
      </c>
      <c r="L28" s="163"/>
      <c r="M28" s="136"/>
      <c r="N28" s="162"/>
      <c r="O28" s="160"/>
      <c r="P28" s="162"/>
      <c r="Q28" s="141"/>
      <c r="R28" s="142"/>
      <c r="S28" s="143"/>
    </row>
    <row r="29" spans="1:37" s="34" customFormat="1" ht="12.9" customHeight="1" x14ac:dyDescent="0.25">
      <c r="A29" s="133">
        <v>12</v>
      </c>
      <c r="B29" s="246">
        <f>IF($E29="","",VLOOKUP($E29,'Lány 4A ELO'!$A$7:$O$22,14))</f>
        <v>0</v>
      </c>
      <c r="C29" s="270">
        <f>IF($E29="","",VLOOKUP($E29,'Lány 4A ELO'!$A$7:$O$22,15))</f>
        <v>22</v>
      </c>
      <c r="D29" s="270">
        <f>IF($E29="","",VLOOKUP($E29,'Lány 4A ELO'!$A$7:$O$22,5))</f>
        <v>0</v>
      </c>
      <c r="E29" s="134">
        <v>4</v>
      </c>
      <c r="F29" s="135" t="str">
        <f>UPPER(IF($E29="","",VLOOKUP($E29,'Lány 4A ELO'!$A$7:$O$22,2)))</f>
        <v>GYŐRY</v>
      </c>
      <c r="G29" s="135" t="str">
        <f>IF($E29="","",VLOOKUP($E29,'Lány 4A ELO'!$A$7:$O$22,3))</f>
        <v>Anna</v>
      </c>
      <c r="H29" s="135"/>
      <c r="I29" s="135" t="str">
        <f>IF($E29="","",VLOOKUP($E29,'Lány 4A ELO'!$A$7:$O$22,4))</f>
        <v>Balatonlelle Ált.Iskola</v>
      </c>
      <c r="J29" s="164"/>
      <c r="K29" s="136" t="s">
        <v>430</v>
      </c>
      <c r="L29" s="136"/>
      <c r="M29" s="136"/>
      <c r="N29" s="162"/>
      <c r="O29" s="160"/>
      <c r="P29" s="162"/>
      <c r="Q29" s="141"/>
      <c r="R29" s="142"/>
      <c r="S29" s="143"/>
    </row>
    <row r="30" spans="1:37" s="34" customFormat="1" ht="12.9" customHeight="1" x14ac:dyDescent="0.25">
      <c r="A30" s="145"/>
      <c r="B30" s="283"/>
      <c r="C30" s="279"/>
      <c r="D30" s="279"/>
      <c r="E30" s="156"/>
      <c r="F30" s="136"/>
      <c r="G30" s="136"/>
      <c r="H30" s="65"/>
      <c r="I30" s="165"/>
      <c r="J30" s="157"/>
      <c r="K30" s="136"/>
      <c r="L30" s="136"/>
      <c r="M30" s="149" t="s">
        <v>0</v>
      </c>
      <c r="N30" s="158" t="s">
        <v>270</v>
      </c>
      <c r="O30" s="151" t="str">
        <f>UPPER(IF(OR(N30="a",N30="as"),M26,IF(OR(N30="b",N30="bs"),M34,)))</f>
        <v>ZIMONYI</v>
      </c>
      <c r="P30" s="168"/>
      <c r="Q30" s="141"/>
      <c r="R30" s="142"/>
      <c r="S30" s="143"/>
    </row>
    <row r="31" spans="1:37" s="34" customFormat="1" ht="12.9" customHeight="1" x14ac:dyDescent="0.25">
      <c r="A31" s="145">
        <v>13</v>
      </c>
      <c r="B31" s="246">
        <f>IF($E31="","",VLOOKUP($E31,'Lány 4A ELO'!$A$7:$O$22,14))</f>
        <v>0</v>
      </c>
      <c r="C31" s="270">
        <f>IF($E31="","",VLOOKUP($E31,'Lány 4A ELO'!$A$7:$O$22,15))</f>
        <v>53</v>
      </c>
      <c r="D31" s="270">
        <f>IF($E31="","",VLOOKUP($E31,'Lány 4A ELO'!$A$7:$O$22,5))</f>
        <v>0</v>
      </c>
      <c r="E31" s="134">
        <v>10</v>
      </c>
      <c r="F31" s="153" t="s">
        <v>288</v>
      </c>
      <c r="G31" s="153" t="str">
        <f>IF($E31="","",VLOOKUP($E31,'Lány 4A ELO'!$A$7:$O$22,3))</f>
        <v>Elena Teresa</v>
      </c>
      <c r="H31" s="153"/>
      <c r="I31" s="153" t="str">
        <f>IF($E31="","",VLOOKUP($E31,'Lány 4A ELO'!$A$7:$O$22,4))</f>
        <v>Zalalövői Általános Iskola</v>
      </c>
      <c r="J31" s="166"/>
      <c r="K31" s="136"/>
      <c r="L31" s="136"/>
      <c r="M31" s="136"/>
      <c r="N31" s="162"/>
      <c r="O31" s="136" t="s">
        <v>419</v>
      </c>
      <c r="P31" s="160"/>
      <c r="Q31" s="141"/>
      <c r="R31" s="142"/>
      <c r="S31" s="143"/>
    </row>
    <row r="32" spans="1:37" s="34" customFormat="1" ht="12.9" customHeight="1" x14ac:dyDescent="0.25">
      <c r="A32" s="145"/>
      <c r="B32" s="283"/>
      <c r="C32" s="279"/>
      <c r="D32" s="279"/>
      <c r="E32" s="156"/>
      <c r="F32" s="147"/>
      <c r="G32" s="147"/>
      <c r="H32" s="148"/>
      <c r="I32" s="149" t="s">
        <v>0</v>
      </c>
      <c r="J32" s="150" t="s">
        <v>269</v>
      </c>
      <c r="K32" s="151" t="s">
        <v>431</v>
      </c>
      <c r="L32" s="151"/>
      <c r="M32" s="136"/>
      <c r="N32" s="162"/>
      <c r="O32" s="160"/>
      <c r="P32" s="160"/>
      <c r="Q32" s="141"/>
      <c r="R32" s="142"/>
      <c r="S32" s="143"/>
    </row>
    <row r="33" spans="1:19" s="34" customFormat="1" ht="12.9" customHeight="1" x14ac:dyDescent="0.25">
      <c r="A33" s="145">
        <v>14</v>
      </c>
      <c r="B33" s="246">
        <f>IF($E33="","",VLOOKUP($E33,'Lány 4A ELO'!$A$7:$O$22,14))</f>
        <v>0</v>
      </c>
      <c r="C33" s="270">
        <f>IF($E33="","",VLOOKUP($E33,'Lány 4A ELO'!$A$7:$O$22,15))</f>
        <v>46</v>
      </c>
      <c r="D33" s="270">
        <f>IF($E33="","",VLOOKUP($E33,'Lány 4A ELO'!$A$7:$O$22,5))</f>
        <v>0</v>
      </c>
      <c r="E33" s="134">
        <v>8</v>
      </c>
      <c r="F33" s="153" t="str">
        <f>UPPER(IF($E33="","",VLOOKUP($E33,'Lány 4A ELO'!$A$7:$O$22,2)))</f>
        <v>BORS</v>
      </c>
      <c r="G33" s="153" t="str">
        <f>IF($E33="","",VLOOKUP($E33,'Lány 4A ELO'!$A$7:$O$22,3))</f>
        <v>Panna</v>
      </c>
      <c r="H33" s="153"/>
      <c r="I33" s="153" t="str">
        <f>IF($E33="","",VLOOKUP($E33,'Lány 4A ELO'!$A$7:$O$22,4))</f>
        <v>Boglári Ált. Iskola</v>
      </c>
      <c r="J33" s="154"/>
      <c r="K33" s="136"/>
      <c r="L33" s="155"/>
      <c r="M33" s="136"/>
      <c r="N33" s="162"/>
      <c r="O33" s="160"/>
      <c r="P33" s="160"/>
      <c r="Q33" s="141"/>
      <c r="R33" s="142"/>
      <c r="S33" s="143"/>
    </row>
    <row r="34" spans="1:19" s="34" customFormat="1" ht="12.9" customHeight="1" x14ac:dyDescent="0.25">
      <c r="A34" s="145"/>
      <c r="B34" s="283"/>
      <c r="C34" s="279"/>
      <c r="D34" s="279"/>
      <c r="E34" s="156"/>
      <c r="F34" s="147"/>
      <c r="G34" s="147"/>
      <c r="H34" s="148"/>
      <c r="I34" s="136"/>
      <c r="J34" s="157"/>
      <c r="K34" s="149" t="s">
        <v>0</v>
      </c>
      <c r="L34" s="158" t="s">
        <v>269</v>
      </c>
      <c r="M34" s="151" t="str">
        <f>UPPER(IF(OR(L34="a",L34="as"),K32,IF(OR(L34="b",L34="bs"),K36,)))</f>
        <v>ZIMONYI</v>
      </c>
      <c r="N34" s="168"/>
      <c r="O34" s="160"/>
      <c r="P34" s="160"/>
      <c r="Q34" s="141"/>
      <c r="R34" s="142"/>
      <c r="S34" s="143"/>
    </row>
    <row r="35" spans="1:19" s="34" customFormat="1" ht="12.9" customHeight="1" x14ac:dyDescent="0.25">
      <c r="A35" s="145">
        <v>15</v>
      </c>
      <c r="B35" s="246">
        <f>IF($E35="","",VLOOKUP($E35,'Lány 4A ELO'!$A$7:$O$22,14))</f>
        <v>0</v>
      </c>
      <c r="C35" s="270">
        <f>IF($E35="","",VLOOKUP($E35,'Lány 4A ELO'!$A$7:$O$22,15))</f>
        <v>0</v>
      </c>
      <c r="D35" s="270">
        <f>IF($E35="","",VLOOKUP($E35,'Lány 4A ELO'!$A$7:$O$22,5))</f>
        <v>0</v>
      </c>
      <c r="E35" s="134">
        <v>15</v>
      </c>
      <c r="F35" s="153"/>
      <c r="G35" s="153">
        <f>IF($E35="","",VLOOKUP($E35,'Lány 4A ELO'!$A$7:$O$22,3))</f>
        <v>0</v>
      </c>
      <c r="H35" s="153"/>
      <c r="I35" s="153">
        <f>IF($E35="","",VLOOKUP($E35,'Lány 4A ELO'!$A$7:$O$22,4))</f>
        <v>0</v>
      </c>
      <c r="J35" s="137"/>
      <c r="K35" s="136"/>
      <c r="L35" s="161"/>
      <c r="M35" s="136" t="s">
        <v>438</v>
      </c>
      <c r="N35" s="160"/>
      <c r="O35" s="160"/>
      <c r="P35" s="160"/>
      <c r="Q35" s="141"/>
      <c r="R35" s="142"/>
      <c r="S35" s="143"/>
    </row>
    <row r="36" spans="1:19" s="34" customFormat="1" ht="12.9" customHeight="1" x14ac:dyDescent="0.25">
      <c r="A36" s="145"/>
      <c r="B36" s="283"/>
      <c r="C36" s="279"/>
      <c r="D36" s="279"/>
      <c r="E36" s="146"/>
      <c r="F36" s="147"/>
      <c r="G36" s="147"/>
      <c r="H36" s="148"/>
      <c r="I36" s="149" t="s">
        <v>0</v>
      </c>
      <c r="J36" s="150" t="s">
        <v>269</v>
      </c>
      <c r="K36" s="151" t="str">
        <f>UPPER(IF(OR(J36="a",J36="as"),F35,IF(OR(J36="b",J36="bs"),F37,)))</f>
        <v>ZIMONYI</v>
      </c>
      <c r="L36" s="163"/>
      <c r="M36" s="136"/>
      <c r="N36" s="160"/>
      <c r="O36" s="160"/>
      <c r="P36" s="160"/>
      <c r="Q36" s="141"/>
      <c r="R36" s="142"/>
      <c r="S36" s="143"/>
    </row>
    <row r="37" spans="1:19" s="34" customFormat="1" ht="12.9" customHeight="1" x14ac:dyDescent="0.25">
      <c r="A37" s="133">
        <v>16</v>
      </c>
      <c r="B37" s="246">
        <f>IF($E37="","",VLOOKUP($E37,'Lány 4A ELO'!$A$7:$O$22,14))</f>
        <v>0</v>
      </c>
      <c r="C37" s="270">
        <f>IF($E37="","",VLOOKUP($E37,'Lány 4A ELO'!$A$7:$O$22,15))</f>
        <v>10</v>
      </c>
      <c r="D37" s="270">
        <f>IF($E37="","",VLOOKUP($E37,'Lány 4A ELO'!$A$7:$O$22,5))</f>
        <v>0</v>
      </c>
      <c r="E37" s="134">
        <v>2</v>
      </c>
      <c r="F37" s="135" t="str">
        <f>UPPER(IF($E37="","",VLOOKUP($E37,'Lány 4A ELO'!$A$7:$O$22,2)))</f>
        <v>ZIMONYI</v>
      </c>
      <c r="G37" s="135" t="str">
        <f>IF($E37="","",VLOOKUP($E37,'Lány 4A ELO'!$A$7:$O$22,3))</f>
        <v>Liza Emma</v>
      </c>
      <c r="H37" s="153"/>
      <c r="I37" s="135" t="str">
        <f>IF($E37="","",VLOOKUP($E37,'Lány 4A ELO'!$A$7:$O$22,4))</f>
        <v>Kazinczy Ferenc Gimnázium</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x14ac:dyDescent="0.25">
      <c r="A50" s="275" t="s">
        <v>45</v>
      </c>
      <c r="B50" s="276"/>
      <c r="C50" s="277"/>
      <c r="D50" s="278"/>
      <c r="E50" s="195">
        <v>1</v>
      </c>
      <c r="F50" s="86" t="str">
        <f>IF(E50&gt;$R$57,,UPPER(VLOOKUP(E50,'Lány 4A ELO'!$A$7:$Q$134,2)))</f>
        <v>VARGA-KARAS</v>
      </c>
      <c r="G50" s="196"/>
      <c r="H50" s="86"/>
      <c r="I50" s="85"/>
      <c r="J50" s="197" t="s">
        <v>6</v>
      </c>
      <c r="K50" s="194"/>
      <c r="L50" s="198"/>
      <c r="M50" s="194"/>
      <c r="N50" s="199"/>
      <c r="O50" s="200" t="s">
        <v>47</v>
      </c>
      <c r="P50" s="201"/>
      <c r="Q50" s="201"/>
      <c r="R50" s="202"/>
    </row>
    <row r="51" spans="1:18" s="18" customFormat="1" ht="9" customHeight="1" x14ac:dyDescent="0.25">
      <c r="A51" s="207" t="s">
        <v>53</v>
      </c>
      <c r="B51" s="205"/>
      <c r="C51" s="271"/>
      <c r="D51" s="208"/>
      <c r="E51" s="195">
        <v>2</v>
      </c>
      <c r="F51" s="86" t="str">
        <f>IF(E51&gt;$R$57,,UPPER(VLOOKUP(E51,'Lány 4A ELO'!$A$7:$Q$134,2)))</f>
        <v>ZIMONYI</v>
      </c>
      <c r="G51" s="196"/>
      <c r="H51" s="86"/>
      <c r="I51" s="85"/>
      <c r="J51" s="197" t="s">
        <v>7</v>
      </c>
      <c r="K51" s="194"/>
      <c r="L51" s="198"/>
      <c r="M51" s="194"/>
      <c r="N51" s="199"/>
      <c r="O51" s="203"/>
      <c r="P51" s="204"/>
      <c r="Q51" s="205"/>
      <c r="R51" s="206"/>
    </row>
    <row r="52" spans="1:18" s="18" customFormat="1" ht="9" customHeight="1" x14ac:dyDescent="0.25">
      <c r="A52" s="240"/>
      <c r="B52" s="241"/>
      <c r="C52" s="272"/>
      <c r="D52" s="242"/>
      <c r="E52" s="195">
        <v>3</v>
      </c>
      <c r="F52" s="86" t="str">
        <f>IF(E52&gt;$R$57,,UPPER(VLOOKUP(E52,'Lány 4A ELO'!$A$7:$Q$134,2)))</f>
        <v xml:space="preserve">VARGA </v>
      </c>
      <c r="G52" s="196"/>
      <c r="H52" s="86"/>
      <c r="I52" s="85"/>
      <c r="J52" s="197" t="s">
        <v>8</v>
      </c>
      <c r="K52" s="194"/>
      <c r="L52" s="198"/>
      <c r="M52" s="194"/>
      <c r="N52" s="199"/>
      <c r="O52" s="200" t="s">
        <v>48</v>
      </c>
      <c r="P52" s="201"/>
      <c r="Q52" s="201"/>
      <c r="R52" s="202"/>
    </row>
    <row r="53" spans="1:18" s="18" customFormat="1" ht="9" customHeight="1" x14ac:dyDescent="0.25">
      <c r="A53" s="209"/>
      <c r="B53" s="127"/>
      <c r="C53" s="127"/>
      <c r="D53" s="210"/>
      <c r="E53" s="195">
        <v>4</v>
      </c>
      <c r="F53" s="86" t="str">
        <f>IF(E53&gt;$R$57,,UPPER(VLOOKUP(E53,'Lány 4A ELO'!$A$7:$Q$134,2)))</f>
        <v>GYŐRY</v>
      </c>
      <c r="G53" s="196"/>
      <c r="H53" s="86"/>
      <c r="I53" s="85"/>
      <c r="J53" s="197" t="s">
        <v>9</v>
      </c>
      <c r="K53" s="194"/>
      <c r="L53" s="198"/>
      <c r="M53" s="194"/>
      <c r="N53" s="199"/>
      <c r="O53" s="194"/>
      <c r="P53" s="198"/>
      <c r="Q53" s="194"/>
      <c r="R53" s="199"/>
    </row>
    <row r="54" spans="1:18" s="18" customFormat="1" ht="9" customHeight="1" x14ac:dyDescent="0.25">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x14ac:dyDescent="0.25">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5">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x14ac:dyDescent="0.25">
      <c r="A57" s="230"/>
      <c r="B57" s="227"/>
      <c r="C57" s="269"/>
      <c r="D57" s="239"/>
      <c r="E57" s="211"/>
      <c r="F57" s="212"/>
      <c r="G57" s="213"/>
      <c r="H57" s="212"/>
      <c r="I57" s="214"/>
      <c r="J57" s="215" t="s">
        <v>13</v>
      </c>
      <c r="K57" s="205"/>
      <c r="L57" s="204"/>
      <c r="M57" s="205"/>
      <c r="N57" s="206"/>
      <c r="O57" s="205" t="str">
        <f>R4</f>
        <v>Rákóczi Andrea</v>
      </c>
      <c r="P57" s="204"/>
      <c r="Q57" s="205"/>
      <c r="R57" s="216">
        <f>MIN(4,'Lány 4A ELO'!Q5)</f>
        <v>4</v>
      </c>
    </row>
  </sheetData>
  <mergeCells count="1">
    <mergeCell ref="A4:C4"/>
  </mergeCells>
  <phoneticPr fontId="65" type="noConversion"/>
  <conditionalFormatting sqref="B39 B41 B43 B45 B47">
    <cfRule type="cellIs" dxfId="275" priority="10" stopIfTrue="1" operator="equal">
      <formula>"QA"</formula>
    </cfRule>
    <cfRule type="cellIs" dxfId="274" priority="11" stopIfTrue="1" operator="equal">
      <formula>"DA"</formula>
    </cfRule>
  </conditionalFormatting>
  <conditionalFormatting sqref="E7 E9 E11 E13 E15 E17 E19 E21 E23 E25 E27 E29 E31 E33 E35 E37">
    <cfRule type="expression" dxfId="273" priority="13" stopIfTrue="1">
      <formula>$E7&lt;5</formula>
    </cfRule>
  </conditionalFormatting>
  <conditionalFormatting sqref="E39 E41 E43 E45 E47">
    <cfRule type="expression" dxfId="272" priority="5" stopIfTrue="1">
      <formula>AND($E39&lt;9,$C39&gt;0)</formula>
    </cfRule>
  </conditionalFormatting>
  <conditionalFormatting sqref="F7 F9 F11 F13 F15 F17 F19 F21 F23 F25 F27 F29 F31 F33 F35 F37">
    <cfRule type="cellIs" dxfId="271" priority="14" stopIfTrue="1" operator="equal">
      <formula>"Bye"</formula>
    </cfRule>
  </conditionalFormatting>
  <conditionalFormatting sqref="F39 F41 F43 F45 F47">
    <cfRule type="cellIs" dxfId="270" priority="6" stopIfTrue="1" operator="equal">
      <formula>"Bye"</formula>
    </cfRule>
    <cfRule type="expression" dxfId="269" priority="7" stopIfTrue="1">
      <formula>AND($E39&lt;9,$C39&gt;0)</formula>
    </cfRule>
  </conditionalFormatting>
  <conditionalFormatting sqref="H7 H9 H11 H13 H15 H17 H19 H21 H23 H25 H27 H29 H31 H33 H35 H37 G39:I39 G41:I41 G43:I43 G45:I45 G47:I47">
    <cfRule type="expression" dxfId="268" priority="1" stopIfTrue="1">
      <formula>AND($E7&lt;9,$C7&gt;0)</formula>
    </cfRule>
  </conditionalFormatting>
  <conditionalFormatting sqref="I8 K10 I12 M14 I16 K18 I20 O22 I24 K26 I28 M30 I32 K34 I36 M40 I42 K44 I46">
    <cfRule type="expression" dxfId="267" priority="2" stopIfTrue="1">
      <formula>AND($O$1="CU",I8="Umpire")</formula>
    </cfRule>
    <cfRule type="expression" dxfId="266" priority="3" stopIfTrue="1">
      <formula>AND($O$1="CU",I8&lt;&gt;"Umpire",J8&lt;&gt;"")</formula>
    </cfRule>
    <cfRule type="expression" dxfId="265" priority="4" stopIfTrue="1">
      <formula>AND($O$1="CU",I8&lt;&gt;"Umpire")</formula>
    </cfRule>
  </conditionalFormatting>
  <conditionalFormatting sqref="J8 L10 J12 N14 J16 L18 J20 P22 J24 L26 J28 N30 J32 L34 J36 R57">
    <cfRule type="expression" dxfId="264" priority="12" stopIfTrue="1">
      <formula>$O$1="CU"</formula>
    </cfRule>
  </conditionalFormatting>
  <conditionalFormatting sqref="K8 M10 K12 O14 K16 M18 K20 Q22 K24 M26 K28 O30 K32 M34 K36 O40 K42 M44 K46">
    <cfRule type="expression" dxfId="263" priority="8" stopIfTrue="1">
      <formula>J8="as"</formula>
    </cfRule>
    <cfRule type="expression" dxfId="262" priority="9" stopIfTrue="1">
      <formula>J8="bs"</formula>
    </cfRule>
  </conditionalFormatting>
  <dataValidations count="1">
    <dataValidation type="list" allowBlank="1" showInputMessage="1" sqref="I46 I42 K44 M40 I8 M14 K10 K18 K26 K34 M30 I12 I36 O22 I16 I32 I24 I20 I28" xr:uid="{00000000-0002-0000-0400-000000000000}">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342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6">
    <tabColor indexed="11"/>
  </sheetPr>
  <dimension ref="A1:AS140"/>
  <sheetViews>
    <sheetView workbookViewId="0">
      <selection activeCell="V20" sqref="V20"/>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390" customWidth="1"/>
  </cols>
  <sheetData>
    <row r="1" spans="1:45" s="117" customFormat="1" ht="21.75" customHeight="1" x14ac:dyDescent="0.25">
      <c r="A1" s="299" t="str">
        <f>Altalanos!$A$6</f>
        <v>Diákolimpia</v>
      </c>
      <c r="B1" s="299"/>
      <c r="C1" s="300"/>
      <c r="D1" s="300"/>
      <c r="E1" s="300"/>
      <c r="F1" s="300"/>
      <c r="G1" s="300"/>
      <c r="H1" s="299"/>
      <c r="I1" s="301"/>
      <c r="J1" s="302"/>
      <c r="K1" s="303" t="s">
        <v>52</v>
      </c>
      <c r="L1" s="304"/>
      <c r="M1" s="305"/>
      <c r="N1" s="302"/>
      <c r="O1" s="302" t="s">
        <v>14</v>
      </c>
      <c r="P1" s="302"/>
      <c r="Q1" s="300"/>
      <c r="R1" s="302"/>
      <c r="T1" s="351"/>
      <c r="U1" s="351"/>
      <c r="V1" s="351"/>
      <c r="W1" s="351"/>
      <c r="X1" s="351"/>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c r="AI1" s="387"/>
      <c r="AJ1" s="387"/>
      <c r="AK1" s="387"/>
    </row>
    <row r="2" spans="1:45" s="98" customFormat="1" x14ac:dyDescent="0.25">
      <c r="A2" s="306" t="s">
        <v>51</v>
      </c>
      <c r="B2" s="307"/>
      <c r="C2" s="307"/>
      <c r="D2" s="307"/>
      <c r="E2" s="307" t="str">
        <f>Altalanos!$A$8</f>
        <v>4 lány A elo</v>
      </c>
      <c r="F2" s="307"/>
      <c r="G2" s="308"/>
      <c r="H2" s="309"/>
      <c r="I2" s="309"/>
      <c r="J2" s="310"/>
      <c r="K2" s="304"/>
      <c r="L2" s="304"/>
      <c r="M2" s="304"/>
      <c r="N2" s="310"/>
      <c r="O2" s="309"/>
      <c r="P2" s="310"/>
      <c r="Q2" s="309"/>
      <c r="R2" s="310"/>
      <c r="T2" s="344"/>
      <c r="U2" s="344"/>
      <c r="V2" s="344"/>
      <c r="W2" s="344"/>
      <c r="X2" s="344"/>
      <c r="Y2" s="375"/>
      <c r="Z2" s="374"/>
      <c r="AA2" s="374" t="s">
        <v>66</v>
      </c>
      <c r="AB2" s="382">
        <v>300</v>
      </c>
      <c r="AC2" s="382">
        <v>250</v>
      </c>
      <c r="AD2" s="382">
        <v>200</v>
      </c>
      <c r="AE2" s="382">
        <v>150</v>
      </c>
      <c r="AF2" s="382">
        <v>120</v>
      </c>
      <c r="AG2" s="382">
        <v>90</v>
      </c>
      <c r="AH2" s="382">
        <v>40</v>
      </c>
      <c r="AI2" s="372"/>
      <c r="AJ2" s="372"/>
      <c r="AK2" s="372"/>
      <c r="AL2" s="344"/>
      <c r="AM2" s="344"/>
      <c r="AN2" s="344"/>
      <c r="AO2" s="344"/>
      <c r="AP2" s="344"/>
      <c r="AQ2" s="344"/>
      <c r="AR2" s="344"/>
      <c r="AS2" s="344"/>
    </row>
    <row r="3" spans="1:45"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T3" s="345"/>
      <c r="U3" s="345"/>
      <c r="V3" s="345"/>
      <c r="W3" s="345"/>
      <c r="X3" s="345"/>
      <c r="Y3" s="374" t="str">
        <f>IF(K4="OB","A",IF(K4="IX","W",IF(K4="","",K4)))</f>
        <v/>
      </c>
      <c r="Z3" s="374"/>
      <c r="AA3" s="374" t="s">
        <v>67</v>
      </c>
      <c r="AB3" s="382">
        <v>280</v>
      </c>
      <c r="AC3" s="382">
        <v>230</v>
      </c>
      <c r="AD3" s="382">
        <v>180</v>
      </c>
      <c r="AE3" s="382">
        <v>140</v>
      </c>
      <c r="AF3" s="382">
        <v>80</v>
      </c>
      <c r="AG3" s="382">
        <v>0</v>
      </c>
      <c r="AH3" s="382">
        <v>0</v>
      </c>
      <c r="AI3" s="372"/>
      <c r="AJ3" s="372"/>
      <c r="AK3" s="372"/>
      <c r="AL3" s="345"/>
      <c r="AM3" s="345"/>
      <c r="AN3" s="345"/>
      <c r="AO3" s="345"/>
      <c r="AP3" s="345"/>
      <c r="AQ3" s="345"/>
      <c r="AR3" s="345"/>
      <c r="AS3" s="345"/>
    </row>
    <row r="4" spans="1:45" s="28" customFormat="1" ht="11.25" customHeight="1" thickBot="1" x14ac:dyDescent="0.3">
      <c r="A4" s="456" t="str">
        <f>Altalanos!$A$10</f>
        <v>2024.05.27-06.01.</v>
      </c>
      <c r="B4" s="456"/>
      <c r="C4" s="456"/>
      <c r="D4" s="311"/>
      <c r="E4" s="312"/>
      <c r="F4" s="312"/>
      <c r="G4" s="312" t="str">
        <f>Altalanos!$C$10</f>
        <v>Balatonboglár</v>
      </c>
      <c r="H4" s="313"/>
      <c r="I4" s="312"/>
      <c r="J4" s="314"/>
      <c r="K4" s="315"/>
      <c r="L4" s="314"/>
      <c r="M4" s="316"/>
      <c r="N4" s="314"/>
      <c r="O4" s="312"/>
      <c r="P4" s="314"/>
      <c r="Q4" s="312"/>
      <c r="R4" s="317" t="str">
        <f>Altalanos!$E$10</f>
        <v>Rákóczi Andrea</v>
      </c>
      <c r="T4" s="346"/>
      <c r="U4" s="346"/>
      <c r="V4" s="346"/>
      <c r="W4" s="346"/>
      <c r="X4" s="346"/>
      <c r="Y4" s="374"/>
      <c r="Z4" s="374"/>
      <c r="AA4" s="374" t="s">
        <v>68</v>
      </c>
      <c r="AB4" s="382">
        <v>250</v>
      </c>
      <c r="AC4" s="382">
        <v>200</v>
      </c>
      <c r="AD4" s="382">
        <v>150</v>
      </c>
      <c r="AE4" s="382">
        <v>120</v>
      </c>
      <c r="AF4" s="382">
        <v>90</v>
      </c>
      <c r="AG4" s="382">
        <v>60</v>
      </c>
      <c r="AH4" s="382">
        <v>25</v>
      </c>
      <c r="AI4" s="372"/>
      <c r="AJ4" s="372"/>
      <c r="AK4" s="372"/>
      <c r="AL4" s="346"/>
      <c r="AM4" s="346"/>
      <c r="AN4" s="346"/>
      <c r="AO4" s="346"/>
      <c r="AP4" s="346"/>
      <c r="AQ4" s="346"/>
      <c r="AR4" s="346"/>
      <c r="AS4" s="346"/>
    </row>
    <row r="5" spans="1:45" s="19" customFormat="1" x14ac:dyDescent="0.25">
      <c r="A5" s="127"/>
      <c r="B5" s="128" t="s">
        <v>4</v>
      </c>
      <c r="C5" s="282" t="s">
        <v>44</v>
      </c>
      <c r="D5" s="128" t="s">
        <v>43</v>
      </c>
      <c r="E5" s="128" t="s">
        <v>41</v>
      </c>
      <c r="F5" s="129" t="s">
        <v>28</v>
      </c>
      <c r="G5" s="129" t="s">
        <v>29</v>
      </c>
      <c r="H5" s="129"/>
      <c r="I5" s="129" t="s">
        <v>32</v>
      </c>
      <c r="J5" s="129"/>
      <c r="K5" s="128" t="s">
        <v>42</v>
      </c>
      <c r="L5" s="130"/>
      <c r="M5" s="128" t="s">
        <v>58</v>
      </c>
      <c r="N5" s="130"/>
      <c r="O5" s="128" t="s">
        <v>57</v>
      </c>
      <c r="P5" s="130"/>
      <c r="Q5" s="128"/>
      <c r="R5" s="131"/>
      <c r="T5" s="345"/>
      <c r="U5" s="345"/>
      <c r="V5" s="345"/>
      <c r="W5" s="345"/>
      <c r="X5" s="345"/>
      <c r="Y5" s="374">
        <f>IF(OR(Altalanos!$A$8="F1",Altalanos!$A$8="F2",Altalanos!$A$8="N1",Altalanos!$A$8="N2"),1,2)</f>
        <v>2</v>
      </c>
      <c r="Z5" s="374"/>
      <c r="AA5" s="374" t="s">
        <v>69</v>
      </c>
      <c r="AB5" s="382">
        <v>200</v>
      </c>
      <c r="AC5" s="382">
        <v>150</v>
      </c>
      <c r="AD5" s="382">
        <v>120</v>
      </c>
      <c r="AE5" s="382">
        <v>90</v>
      </c>
      <c r="AF5" s="382">
        <v>60</v>
      </c>
      <c r="AG5" s="382">
        <v>40</v>
      </c>
      <c r="AH5" s="382">
        <v>15</v>
      </c>
      <c r="AI5" s="372"/>
      <c r="AJ5" s="372"/>
      <c r="AK5" s="372"/>
      <c r="AL5" s="345"/>
      <c r="AM5" s="345"/>
      <c r="AN5" s="345"/>
      <c r="AO5" s="345"/>
      <c r="AP5" s="345"/>
      <c r="AQ5" s="345"/>
      <c r="AR5" s="345"/>
      <c r="AS5" s="345"/>
    </row>
    <row r="6" spans="1:45" s="19" customFormat="1" ht="11.1" customHeight="1" thickBot="1" x14ac:dyDescent="0.3">
      <c r="A6" s="377"/>
      <c r="B6" s="378"/>
      <c r="C6" s="378"/>
      <c r="D6" s="378"/>
      <c r="E6" s="378"/>
      <c r="F6" s="377" t="str">
        <f>IF(Y3="","",CONCATENATE(VLOOKUP(Y3,AB1:AH1,4)," pont"))</f>
        <v/>
      </c>
      <c r="G6" s="379"/>
      <c r="H6" s="5"/>
      <c r="I6" s="379"/>
      <c r="J6" s="380"/>
      <c r="K6" s="378" t="str">
        <f>IF(Y3="","",CONCATENATE(VLOOKUP(Y3,AB1:AH1,3)," pont"))</f>
        <v/>
      </c>
      <c r="L6" s="380"/>
      <c r="M6" s="378" t="str">
        <f>IF(Y3="","",CONCATENATE(VLOOKUP(Y3,AB1:AH1,2)," pont"))</f>
        <v/>
      </c>
      <c r="N6" s="380"/>
      <c r="O6" s="378" t="str">
        <f>IF(Y3="","",CONCATENATE(VLOOKUP(Y3,AB1:AH1,1)," pont"))</f>
        <v/>
      </c>
      <c r="P6" s="380"/>
      <c r="Q6" s="378"/>
      <c r="R6" s="381"/>
      <c r="T6" s="345"/>
      <c r="U6" s="345"/>
      <c r="V6" s="345"/>
      <c r="W6" s="345"/>
      <c r="X6" s="345"/>
      <c r="Y6" s="374"/>
      <c r="Z6" s="374"/>
      <c r="AA6" s="374" t="s">
        <v>70</v>
      </c>
      <c r="AB6" s="382">
        <v>150</v>
      </c>
      <c r="AC6" s="382">
        <v>120</v>
      </c>
      <c r="AD6" s="382">
        <v>90</v>
      </c>
      <c r="AE6" s="382">
        <v>60</v>
      </c>
      <c r="AF6" s="382">
        <v>40</v>
      </c>
      <c r="AG6" s="382">
        <v>25</v>
      </c>
      <c r="AH6" s="382">
        <v>10</v>
      </c>
      <c r="AI6" s="372"/>
      <c r="AJ6" s="372"/>
      <c r="AK6" s="372"/>
      <c r="AL6" s="345"/>
      <c r="AM6" s="345"/>
      <c r="AN6" s="345"/>
      <c r="AO6" s="345"/>
      <c r="AP6" s="345"/>
      <c r="AQ6" s="345"/>
      <c r="AR6" s="345"/>
      <c r="AS6" s="345"/>
    </row>
    <row r="7" spans="1:45" s="34" customFormat="1" ht="12.9" customHeight="1" x14ac:dyDescent="0.25">
      <c r="A7" s="133">
        <v>1</v>
      </c>
      <c r="B7" s="318" t="str">
        <f>IF($E7="","",VLOOKUP($E7,'Lány 4A ELO'!$A$7:$O$22,14))</f>
        <v/>
      </c>
      <c r="C7" s="319" t="str">
        <f>IF($E7="","",VLOOKUP($E7,'Lány 4A ELO'!$A$7:$O$22,15))</f>
        <v/>
      </c>
      <c r="D7" s="319" t="str">
        <f>IF($E7="","",VLOOKUP($E7,'Lány 4A ELO'!$A$7:$O$22,5))</f>
        <v/>
      </c>
      <c r="E7" s="320"/>
      <c r="F7" s="321" t="str">
        <f>UPPER(IF($E7="","",VLOOKUP($E7,'Lány 4A ELO'!$A$7:$O$22,2)))</f>
        <v/>
      </c>
      <c r="G7" s="321" t="str">
        <f>IF($E7="","",VLOOKUP($E7,'Lány 4A ELO'!$A$7:$O$22,3))</f>
        <v/>
      </c>
      <c r="H7" s="321"/>
      <c r="I7" s="321" t="str">
        <f>IF($E7="","",VLOOKUP($E7,'Lány 4A ELO'!$A$7:$O$22,4))</f>
        <v/>
      </c>
      <c r="J7" s="322"/>
      <c r="K7" s="323"/>
      <c r="L7" s="323"/>
      <c r="M7" s="323"/>
      <c r="N7" s="323"/>
      <c r="O7" s="139"/>
      <c r="P7" s="140"/>
      <c r="Q7" s="141"/>
      <c r="R7" s="142"/>
      <c r="S7" s="143"/>
      <c r="T7" s="143"/>
      <c r="U7" s="347" t="str">
        <f>Birók!P21</f>
        <v>Bíró</v>
      </c>
      <c r="V7" s="143"/>
      <c r="W7" s="143"/>
      <c r="X7" s="143"/>
      <c r="Y7" s="374"/>
      <c r="Z7" s="374"/>
      <c r="AA7" s="374" t="s">
        <v>71</v>
      </c>
      <c r="AB7" s="382">
        <v>120</v>
      </c>
      <c r="AC7" s="382">
        <v>90</v>
      </c>
      <c r="AD7" s="382">
        <v>60</v>
      </c>
      <c r="AE7" s="382">
        <v>40</v>
      </c>
      <c r="AF7" s="382">
        <v>25</v>
      </c>
      <c r="AG7" s="382">
        <v>10</v>
      </c>
      <c r="AH7" s="382">
        <v>5</v>
      </c>
      <c r="AI7" s="372"/>
      <c r="AJ7" s="372"/>
      <c r="AK7" s="372"/>
      <c r="AL7" s="143"/>
      <c r="AM7" s="143"/>
      <c r="AN7" s="143"/>
      <c r="AO7" s="143"/>
      <c r="AP7" s="143"/>
      <c r="AQ7" s="143"/>
      <c r="AR7" s="143"/>
      <c r="AS7" s="143"/>
    </row>
    <row r="8" spans="1:45" s="34" customFormat="1" ht="12.9" customHeight="1" x14ac:dyDescent="0.25">
      <c r="A8" s="145"/>
      <c r="B8" s="324"/>
      <c r="C8" s="325"/>
      <c r="D8" s="325"/>
      <c r="E8" s="224"/>
      <c r="F8" s="326"/>
      <c r="G8" s="326"/>
      <c r="H8" s="327"/>
      <c r="I8" s="416" t="s">
        <v>0</v>
      </c>
      <c r="J8" s="150" t="s">
        <v>270</v>
      </c>
      <c r="K8" s="328" t="str">
        <f>UPPER(IF(OR(J8="a",J8="as"),F7,IF(OR(J8="b",J8="bs"),F9,)))</f>
        <v>MAITZ</v>
      </c>
      <c r="L8" s="328"/>
      <c r="M8" s="323"/>
      <c r="N8" s="323"/>
      <c r="O8" s="139"/>
      <c r="P8" s="140"/>
      <c r="Q8" s="141"/>
      <c r="R8" s="142"/>
      <c r="S8" s="143"/>
      <c r="T8" s="143"/>
      <c r="U8" s="348" t="str">
        <f>Birók!P22</f>
        <v xml:space="preserve"> </v>
      </c>
      <c r="V8" s="143"/>
      <c r="W8" s="143"/>
      <c r="X8" s="143"/>
      <c r="Y8" s="374"/>
      <c r="Z8" s="374"/>
      <c r="AA8" s="374" t="s">
        <v>72</v>
      </c>
      <c r="AB8" s="382">
        <v>90</v>
      </c>
      <c r="AC8" s="382">
        <v>60</v>
      </c>
      <c r="AD8" s="382">
        <v>40</v>
      </c>
      <c r="AE8" s="382">
        <v>25</v>
      </c>
      <c r="AF8" s="382">
        <v>10</v>
      </c>
      <c r="AG8" s="382">
        <v>5</v>
      </c>
      <c r="AH8" s="382">
        <v>2</v>
      </c>
      <c r="AI8" s="372"/>
      <c r="AJ8" s="372"/>
      <c r="AK8" s="372"/>
      <c r="AL8" s="143"/>
      <c r="AM8" s="143"/>
      <c r="AN8" s="143"/>
      <c r="AO8" s="143"/>
      <c r="AP8" s="143"/>
      <c r="AQ8" s="143"/>
      <c r="AR8" s="143"/>
      <c r="AS8" s="143"/>
    </row>
    <row r="9" spans="1:45" s="34" customFormat="1" ht="12.9" customHeight="1" x14ac:dyDescent="0.25">
      <c r="A9" s="145">
        <v>2</v>
      </c>
      <c r="B9" s="318">
        <f>IF($E9="","",VLOOKUP($E9,'Lány 4A ELO'!$A$7:$O$22,14))</f>
        <v>0</v>
      </c>
      <c r="C9" s="319">
        <f>IF($E9="","",VLOOKUP($E9,'Lány 4A ELO'!$A$7:$O$22,15))</f>
        <v>73</v>
      </c>
      <c r="D9" s="319">
        <f>IF($E9="","",VLOOKUP($E9,'Lány 4A ELO'!$A$7:$O$22,5))</f>
        <v>0</v>
      </c>
      <c r="E9" s="407">
        <v>12</v>
      </c>
      <c r="F9" s="369" t="str">
        <f>UPPER(IF($E9="","",VLOOKUP($E9,'Lány 4A ELO'!$A$7:$O$22,2)))</f>
        <v>MAITZ</v>
      </c>
      <c r="G9" s="369" t="str">
        <f>IF($E9="","",VLOOKUP($E9,'Lány 4A ELO'!$A$7:$O$22,3))</f>
        <v>Johanna</v>
      </c>
      <c r="H9" s="369"/>
      <c r="I9" s="369" t="str">
        <f>IF($E9="","",VLOOKUP($E9,'Lány 4A ELO'!$A$7:$O$22,4))</f>
        <v>Boldog Brenner János Általános Iskola és Gimnázium</v>
      </c>
      <c r="J9" s="329"/>
      <c r="K9" s="323"/>
      <c r="L9" s="330"/>
      <c r="M9" s="323"/>
      <c r="N9" s="323"/>
      <c r="O9" s="139"/>
      <c r="P9" s="140"/>
      <c r="Q9" s="141"/>
      <c r="R9" s="142"/>
      <c r="S9" s="143"/>
      <c r="T9" s="143"/>
      <c r="U9" s="348" t="str">
        <f>Birók!P23</f>
        <v xml:space="preserve"> </v>
      </c>
      <c r="V9" s="143"/>
      <c r="W9" s="143"/>
      <c r="X9" s="143"/>
      <c r="Y9" s="374"/>
      <c r="Z9" s="374"/>
      <c r="AA9" s="374" t="s">
        <v>73</v>
      </c>
      <c r="AB9" s="382">
        <v>60</v>
      </c>
      <c r="AC9" s="382">
        <v>40</v>
      </c>
      <c r="AD9" s="382">
        <v>25</v>
      </c>
      <c r="AE9" s="382">
        <v>10</v>
      </c>
      <c r="AF9" s="382">
        <v>5</v>
      </c>
      <c r="AG9" s="382">
        <v>2</v>
      </c>
      <c r="AH9" s="382">
        <v>1</v>
      </c>
      <c r="AI9" s="372"/>
      <c r="AJ9" s="372"/>
      <c r="AK9" s="372"/>
      <c r="AL9" s="143"/>
      <c r="AM9" s="143"/>
      <c r="AN9" s="143"/>
      <c r="AO9" s="143"/>
      <c r="AP9" s="143"/>
      <c r="AQ9" s="143"/>
      <c r="AR9" s="143"/>
      <c r="AS9" s="143"/>
    </row>
    <row r="10" spans="1:45" s="34" customFormat="1" ht="12.9" customHeight="1" x14ac:dyDescent="0.25">
      <c r="A10" s="145"/>
      <c r="B10" s="324"/>
      <c r="C10" s="325"/>
      <c r="D10" s="325"/>
      <c r="E10" s="408"/>
      <c r="F10" s="409"/>
      <c r="G10" s="409"/>
      <c r="H10" s="410"/>
      <c r="I10" s="409"/>
      <c r="J10" s="331"/>
      <c r="K10" s="416" t="s">
        <v>0</v>
      </c>
      <c r="L10" s="158" t="s">
        <v>270</v>
      </c>
      <c r="M10" s="328" t="str">
        <f>UPPER(IF(OR(L10="a",L10="as"),K8,IF(OR(L10="b",L10="bs"),K12,)))</f>
        <v>SOMHEGYI</v>
      </c>
      <c r="N10" s="332"/>
      <c r="O10" s="333"/>
      <c r="P10" s="333"/>
      <c r="Q10" s="141"/>
      <c r="R10" s="142"/>
      <c r="S10" s="143"/>
      <c r="T10" s="143"/>
      <c r="U10" s="348" t="str">
        <f>Birók!P24</f>
        <v xml:space="preserve"> </v>
      </c>
      <c r="V10" s="143"/>
      <c r="W10" s="143"/>
      <c r="X10" s="143"/>
      <c r="Y10" s="374"/>
      <c r="Z10" s="374"/>
      <c r="AA10" s="374" t="s">
        <v>74</v>
      </c>
      <c r="AB10" s="382">
        <v>40</v>
      </c>
      <c r="AC10" s="382">
        <v>25</v>
      </c>
      <c r="AD10" s="382">
        <v>15</v>
      </c>
      <c r="AE10" s="382">
        <v>7</v>
      </c>
      <c r="AF10" s="382">
        <v>4</v>
      </c>
      <c r="AG10" s="382">
        <v>1</v>
      </c>
      <c r="AH10" s="382">
        <v>0</v>
      </c>
      <c r="AI10" s="372"/>
      <c r="AJ10" s="372"/>
      <c r="AK10" s="372"/>
      <c r="AL10" s="143"/>
      <c r="AM10" s="143"/>
      <c r="AN10" s="143"/>
      <c r="AO10" s="143"/>
      <c r="AP10" s="143"/>
      <c r="AQ10" s="143"/>
      <c r="AR10" s="143"/>
      <c r="AS10" s="143"/>
    </row>
    <row r="11" spans="1:45" s="34" customFormat="1" ht="12.9" customHeight="1" x14ac:dyDescent="0.25">
      <c r="A11" s="145">
        <v>3</v>
      </c>
      <c r="B11" s="318" t="str">
        <f>IF($E11="","",VLOOKUP($E11,'Lány 4A ELO'!$A$7:$O$22,14))</f>
        <v/>
      </c>
      <c r="C11" s="319" t="str">
        <f>IF($E11="","",VLOOKUP($E11,'Lány 4A ELO'!$A$7:$O$22,15))</f>
        <v/>
      </c>
      <c r="D11" s="319" t="str">
        <f>IF($E11="","",VLOOKUP($E11,'Lány 4A ELO'!$A$7:$O$22,5))</f>
        <v/>
      </c>
      <c r="E11" s="407"/>
      <c r="F11" s="369" t="str">
        <f>UPPER(IF($E11="","",VLOOKUP($E11,'Lány 4A ELO'!$A$7:$O$22,2)))</f>
        <v/>
      </c>
      <c r="G11" s="369" t="str">
        <f>IF($E11="","",VLOOKUP($E11,'Lány 4A ELO'!$A$7:$O$22,3))</f>
        <v/>
      </c>
      <c r="H11" s="369"/>
      <c r="I11" s="369" t="str">
        <f>IF($E11="","",VLOOKUP($E11,'Lány 4A ELO'!$A$7:$O$22,4))</f>
        <v/>
      </c>
      <c r="J11" s="322"/>
      <c r="K11" s="323"/>
      <c r="L11" s="334"/>
      <c r="M11" s="323" t="s">
        <v>417</v>
      </c>
      <c r="N11" s="335"/>
      <c r="O11" s="333"/>
      <c r="P11" s="333"/>
      <c r="Q11" s="141"/>
      <c r="R11" s="142"/>
      <c r="S11" s="143"/>
      <c r="T11" s="143"/>
      <c r="U11" s="348" t="str">
        <f>Birók!P25</f>
        <v xml:space="preserve"> </v>
      </c>
      <c r="V11" s="143"/>
      <c r="W11" s="143"/>
      <c r="X11" s="143"/>
      <c r="Y11" s="374"/>
      <c r="Z11" s="374"/>
      <c r="AA11" s="374" t="s">
        <v>75</v>
      </c>
      <c r="AB11" s="382">
        <v>25</v>
      </c>
      <c r="AC11" s="382">
        <v>15</v>
      </c>
      <c r="AD11" s="382">
        <v>10</v>
      </c>
      <c r="AE11" s="382">
        <v>6</v>
      </c>
      <c r="AF11" s="382">
        <v>3</v>
      </c>
      <c r="AG11" s="382">
        <v>1</v>
      </c>
      <c r="AH11" s="382">
        <v>0</v>
      </c>
      <c r="AI11" s="372"/>
      <c r="AJ11" s="372"/>
      <c r="AK11" s="372"/>
      <c r="AL11" s="143"/>
      <c r="AM11" s="143"/>
      <c r="AN11" s="143"/>
      <c r="AO11" s="143"/>
      <c r="AP11" s="143"/>
      <c r="AQ11" s="143"/>
      <c r="AR11" s="143"/>
      <c r="AS11" s="143"/>
    </row>
    <row r="12" spans="1:45" s="34" customFormat="1" ht="12.9" customHeight="1" x14ac:dyDescent="0.25">
      <c r="A12" s="145"/>
      <c r="B12" s="324"/>
      <c r="C12" s="325"/>
      <c r="D12" s="325"/>
      <c r="E12" s="408"/>
      <c r="F12" s="409"/>
      <c r="G12" s="409"/>
      <c r="H12" s="410"/>
      <c r="I12" s="416" t="s">
        <v>0</v>
      </c>
      <c r="J12" s="150" t="s">
        <v>270</v>
      </c>
      <c r="K12" s="328" t="str">
        <f>UPPER(IF(OR(J12="a",J12="as"),F11,IF(OR(J12="b",J12="bs"),F13,)))</f>
        <v>SOMHEGYI</v>
      </c>
      <c r="L12" s="336"/>
      <c r="M12" s="323"/>
      <c r="N12" s="335"/>
      <c r="O12" s="333"/>
      <c r="P12" s="333"/>
      <c r="Q12" s="141"/>
      <c r="R12" s="142"/>
      <c r="S12" s="143"/>
      <c r="T12" s="143"/>
      <c r="U12" s="348" t="str">
        <f>Birók!P26</f>
        <v xml:space="preserve"> </v>
      </c>
      <c r="V12" s="143"/>
      <c r="W12" s="143"/>
      <c r="X12" s="143"/>
      <c r="Y12" s="374"/>
      <c r="Z12" s="374"/>
      <c r="AA12" s="374" t="s">
        <v>80</v>
      </c>
      <c r="AB12" s="382">
        <v>15</v>
      </c>
      <c r="AC12" s="382">
        <v>10</v>
      </c>
      <c r="AD12" s="382">
        <v>6</v>
      </c>
      <c r="AE12" s="382">
        <v>3</v>
      </c>
      <c r="AF12" s="382">
        <v>1</v>
      </c>
      <c r="AG12" s="382">
        <v>0</v>
      </c>
      <c r="AH12" s="382">
        <v>0</v>
      </c>
      <c r="AI12" s="372"/>
      <c r="AJ12" s="372"/>
      <c r="AK12" s="372"/>
      <c r="AL12" s="143"/>
      <c r="AM12" s="143"/>
      <c r="AN12" s="143"/>
      <c r="AO12" s="143"/>
      <c r="AP12" s="143"/>
      <c r="AQ12" s="143"/>
      <c r="AR12" s="143"/>
      <c r="AS12" s="143"/>
    </row>
    <row r="13" spans="1:45" s="34" customFormat="1" ht="12.9" customHeight="1" x14ac:dyDescent="0.25">
      <c r="A13" s="145">
        <v>4</v>
      </c>
      <c r="B13" s="318">
        <f>IF($E13="","",VLOOKUP($E13,'Lány 4A ELO'!$A$7:$O$22,14))</f>
        <v>0</v>
      </c>
      <c r="C13" s="319">
        <f>IF($E13="","",VLOOKUP($E13,'Lány 4A ELO'!$A$7:$O$22,15))</f>
        <v>33</v>
      </c>
      <c r="D13" s="319">
        <f>IF($E13="","",VLOOKUP($E13,'Lány 4A ELO'!$A$7:$O$22,5))</f>
        <v>0</v>
      </c>
      <c r="E13" s="407">
        <v>7</v>
      </c>
      <c r="F13" s="369" t="str">
        <f>UPPER(IF($E13="","",VLOOKUP($E13,'Lány 4A ELO'!$A$7:$O$22,2)))</f>
        <v>SOMHEGYI</v>
      </c>
      <c r="G13" s="369" t="str">
        <f>IF($E13="","",VLOOKUP($E13,'Lány 4A ELO'!$A$7:$O$22,3))</f>
        <v xml:space="preserve">Zsófia          </v>
      </c>
      <c r="H13" s="369"/>
      <c r="I13" s="369" t="str">
        <f>IF($E13="","",VLOOKUP($E13,'Lány 4A ELO'!$A$7:$O$22,4))</f>
        <v>Podmaniczky János Evangélikus Óvoda és Általános Iskola</v>
      </c>
      <c r="J13" s="337"/>
      <c r="K13" s="323"/>
      <c r="L13" s="323"/>
      <c r="M13" s="323"/>
      <c r="N13" s="335"/>
      <c r="O13" s="333"/>
      <c r="P13" s="333"/>
      <c r="Q13" s="141"/>
      <c r="R13" s="142"/>
      <c r="S13" s="143"/>
      <c r="T13" s="143"/>
      <c r="U13" s="348" t="str">
        <f>Birók!P27</f>
        <v xml:space="preserve"> </v>
      </c>
      <c r="V13" s="143"/>
      <c r="W13" s="143"/>
      <c r="X13" s="143"/>
      <c r="Y13" s="374"/>
      <c r="Z13" s="374"/>
      <c r="AA13" s="374" t="s">
        <v>76</v>
      </c>
      <c r="AB13" s="382">
        <v>10</v>
      </c>
      <c r="AC13" s="382">
        <v>6</v>
      </c>
      <c r="AD13" s="382">
        <v>3</v>
      </c>
      <c r="AE13" s="382">
        <v>1</v>
      </c>
      <c r="AF13" s="382">
        <v>0</v>
      </c>
      <c r="AG13" s="382">
        <v>0</v>
      </c>
      <c r="AH13" s="382">
        <v>0</v>
      </c>
      <c r="AI13" s="372"/>
      <c r="AJ13" s="372"/>
      <c r="AK13" s="372"/>
      <c r="AL13" s="143"/>
      <c r="AM13" s="143"/>
      <c r="AN13" s="143"/>
      <c r="AO13" s="143"/>
      <c r="AP13" s="143"/>
      <c r="AQ13" s="143"/>
      <c r="AR13" s="143"/>
      <c r="AS13" s="143"/>
    </row>
    <row r="14" spans="1:45" s="34" customFormat="1" ht="12.9" customHeight="1" x14ac:dyDescent="0.25">
      <c r="A14" s="145"/>
      <c r="B14" s="324"/>
      <c r="C14" s="325"/>
      <c r="D14" s="325"/>
      <c r="E14" s="408"/>
      <c r="F14" s="409"/>
      <c r="G14" s="409"/>
      <c r="H14" s="410"/>
      <c r="I14" s="409"/>
      <c r="J14" s="331"/>
      <c r="K14" s="323"/>
      <c r="L14" s="323"/>
      <c r="M14" s="416" t="s">
        <v>0</v>
      </c>
      <c r="N14" s="158" t="s">
        <v>272</v>
      </c>
      <c r="O14" s="328" t="str">
        <f>UPPER(IF(OR(N14="a",N14="as"),M10,IF(OR(N14="b",N14="bs"),M18,)))</f>
        <v>SOMHEGYI</v>
      </c>
      <c r="P14" s="332"/>
      <c r="Q14" s="141"/>
      <c r="R14" s="142"/>
      <c r="S14" s="143"/>
      <c r="T14" s="143"/>
      <c r="U14" s="348" t="str">
        <f>Birók!P28</f>
        <v xml:space="preserve"> </v>
      </c>
      <c r="V14" s="143"/>
      <c r="W14" s="143"/>
      <c r="X14" s="143"/>
      <c r="Y14" s="374"/>
      <c r="Z14" s="374"/>
      <c r="AA14" s="374" t="s">
        <v>77</v>
      </c>
      <c r="AB14" s="382">
        <v>3</v>
      </c>
      <c r="AC14" s="382">
        <v>2</v>
      </c>
      <c r="AD14" s="382">
        <v>1</v>
      </c>
      <c r="AE14" s="382">
        <v>0</v>
      </c>
      <c r="AF14" s="382">
        <v>0</v>
      </c>
      <c r="AG14" s="382">
        <v>0</v>
      </c>
      <c r="AH14" s="382">
        <v>0</v>
      </c>
      <c r="AI14" s="372"/>
      <c r="AJ14" s="372"/>
      <c r="AK14" s="372"/>
      <c r="AL14" s="143"/>
      <c r="AM14" s="143"/>
      <c r="AN14" s="143"/>
      <c r="AO14" s="143"/>
      <c r="AP14" s="143"/>
      <c r="AQ14" s="143"/>
      <c r="AR14" s="143"/>
      <c r="AS14" s="143"/>
    </row>
    <row r="15" spans="1:45" s="34" customFormat="1" ht="12.9" customHeight="1" x14ac:dyDescent="0.25">
      <c r="A15" s="368">
        <v>5</v>
      </c>
      <c r="B15" s="318">
        <f>IF($E15="","",VLOOKUP($E15,'Lány 4A ELO'!$A$7:$O$22,14))</f>
        <v>0</v>
      </c>
      <c r="C15" s="319">
        <f>IF($E15="","",VLOOKUP($E15,'Lány 4A ELO'!$A$7:$O$22,15))</f>
        <v>0</v>
      </c>
      <c r="D15" s="319">
        <f>IF($E15="","",VLOOKUP($E15,'Lány 4A ELO'!$A$7:$O$22,5))</f>
        <v>0</v>
      </c>
      <c r="E15" s="407">
        <v>13</v>
      </c>
      <c r="F15" s="369" t="str">
        <f>UPPER(IF($E15="","",VLOOKUP($E15,'Lány 4A ELO'!$A$7:$O$22,2)))</f>
        <v>SZAKÁL</v>
      </c>
      <c r="G15" s="369" t="str">
        <f>IF($E15="","",VLOOKUP($E15,'Lány 4A ELO'!$A$7:$O$22,3))</f>
        <v>Eszter</v>
      </c>
      <c r="H15" s="369"/>
      <c r="I15" s="369" t="str">
        <f>IF($E15="","",VLOOKUP($E15,'Lány 4A ELO'!$A$7:$O$22,4))</f>
        <v>Irinyi János Református Oktatási Központ - Óvoda, Általános Iskola, Technikum, Szakgimnázium és Diákotthon</v>
      </c>
      <c r="J15" s="339"/>
      <c r="K15" s="323"/>
      <c r="L15" s="323"/>
      <c r="M15" s="323"/>
      <c r="N15" s="335"/>
      <c r="O15" s="323" t="s">
        <v>419</v>
      </c>
      <c r="P15" s="333"/>
      <c r="Q15" s="141"/>
      <c r="R15" s="142"/>
      <c r="S15" s="143"/>
      <c r="T15" s="143"/>
      <c r="U15" s="348" t="str">
        <f>Birók!P29</f>
        <v xml:space="preserve"> </v>
      </c>
      <c r="V15" s="143"/>
      <c r="W15" s="143"/>
      <c r="X15" s="143"/>
      <c r="Y15" s="374"/>
      <c r="Z15" s="374"/>
      <c r="AA15" s="374"/>
      <c r="AB15" s="374"/>
      <c r="AC15" s="374"/>
      <c r="AD15" s="374"/>
      <c r="AE15" s="374"/>
      <c r="AF15" s="374"/>
      <c r="AG15" s="374"/>
      <c r="AH15" s="374"/>
      <c r="AI15" s="372"/>
      <c r="AJ15" s="372"/>
      <c r="AK15" s="372"/>
      <c r="AL15" s="143"/>
      <c r="AM15" s="143"/>
      <c r="AN15" s="143"/>
      <c r="AO15" s="143"/>
      <c r="AP15" s="143"/>
      <c r="AQ15" s="143"/>
      <c r="AR15" s="143"/>
      <c r="AS15" s="143"/>
    </row>
    <row r="16" spans="1:45" s="34" customFormat="1" ht="12.9" customHeight="1" thickBot="1" x14ac:dyDescent="0.3">
      <c r="A16" s="145"/>
      <c r="B16" s="324"/>
      <c r="C16" s="325"/>
      <c r="D16" s="325"/>
      <c r="E16" s="408"/>
      <c r="F16" s="409"/>
      <c r="G16" s="409"/>
      <c r="H16" s="410"/>
      <c r="I16" s="416" t="s">
        <v>0</v>
      </c>
      <c r="J16" s="150" t="s">
        <v>272</v>
      </c>
      <c r="K16" s="328" t="str">
        <f>UPPER(IF(OR(J16="a",J16="as"),F15,IF(OR(J16="b",J16="bs"),F17,)))</f>
        <v>SZAKÁL</v>
      </c>
      <c r="L16" s="328"/>
      <c r="M16" s="323"/>
      <c r="N16" s="335"/>
      <c r="O16" s="416"/>
      <c r="P16" s="333"/>
      <c r="Q16" s="141"/>
      <c r="R16" s="142"/>
      <c r="S16" s="143"/>
      <c r="T16" s="143"/>
      <c r="U16" s="349" t="str">
        <f>Birók!P30</f>
        <v>Egyik sem</v>
      </c>
      <c r="V16" s="143"/>
      <c r="W16" s="143"/>
      <c r="X16" s="143"/>
      <c r="Y16" s="374"/>
      <c r="Z16" s="374"/>
      <c r="AA16" s="374" t="s">
        <v>66</v>
      </c>
      <c r="AB16" s="382">
        <v>150</v>
      </c>
      <c r="AC16" s="382">
        <v>120</v>
      </c>
      <c r="AD16" s="382">
        <v>90</v>
      </c>
      <c r="AE16" s="382">
        <v>60</v>
      </c>
      <c r="AF16" s="382">
        <v>40</v>
      </c>
      <c r="AG16" s="382">
        <v>25</v>
      </c>
      <c r="AH16" s="382">
        <v>15</v>
      </c>
      <c r="AI16" s="372"/>
      <c r="AJ16" s="372"/>
      <c r="AK16" s="372"/>
      <c r="AL16" s="143"/>
      <c r="AM16" s="143"/>
      <c r="AN16" s="143"/>
      <c r="AO16" s="143"/>
      <c r="AP16" s="143"/>
      <c r="AQ16" s="143"/>
      <c r="AR16" s="143"/>
      <c r="AS16" s="143"/>
    </row>
    <row r="17" spans="1:45" s="34" customFormat="1" ht="12.9" customHeight="1" x14ac:dyDescent="0.25">
      <c r="A17" s="145">
        <v>6</v>
      </c>
      <c r="B17" s="318" t="str">
        <f>IF($E17="","",VLOOKUP($E17,'Lány 4A ELO'!$A$7:$O$22,14))</f>
        <v/>
      </c>
      <c r="C17" s="319" t="str">
        <f>IF($E17="","",VLOOKUP($E17,'Lány 4A ELO'!$A$7:$O$22,15))</f>
        <v/>
      </c>
      <c r="D17" s="319" t="str">
        <f>IF($E17="","",VLOOKUP($E17,'Lány 4A ELO'!$A$7:$O$22,5))</f>
        <v/>
      </c>
      <c r="E17" s="407"/>
      <c r="F17" s="369" t="str">
        <f>UPPER(IF($E17="","",VLOOKUP($E17,'Lány 4A ELO'!$A$7:$O$22,2)))</f>
        <v/>
      </c>
      <c r="G17" s="369" t="str">
        <f>IF($E17="","",VLOOKUP($E17,'Lány 4A ELO'!$A$7:$O$22,3))</f>
        <v/>
      </c>
      <c r="H17" s="369"/>
      <c r="I17" s="369" t="str">
        <f>IF($E17="","",VLOOKUP($E17,'Lány 4A ELO'!$A$7:$O$22,4))</f>
        <v/>
      </c>
      <c r="J17" s="329"/>
      <c r="K17" s="323"/>
      <c r="L17" s="330"/>
      <c r="M17" s="323"/>
      <c r="N17" s="335"/>
      <c r="O17" s="333"/>
      <c r="P17" s="333"/>
      <c r="Q17" s="141"/>
      <c r="R17" s="142"/>
      <c r="S17" s="143"/>
      <c r="T17" s="143"/>
      <c r="U17" s="143"/>
      <c r="V17" s="143"/>
      <c r="W17" s="143"/>
      <c r="X17" s="143"/>
      <c r="Y17" s="374"/>
      <c r="Z17" s="374"/>
      <c r="AA17" s="374" t="s">
        <v>68</v>
      </c>
      <c r="AB17" s="382">
        <v>120</v>
      </c>
      <c r="AC17" s="382">
        <v>90</v>
      </c>
      <c r="AD17" s="382">
        <v>60</v>
      </c>
      <c r="AE17" s="382">
        <v>40</v>
      </c>
      <c r="AF17" s="382">
        <v>25</v>
      </c>
      <c r="AG17" s="382">
        <v>15</v>
      </c>
      <c r="AH17" s="382">
        <v>8</v>
      </c>
      <c r="AI17" s="372"/>
      <c r="AJ17" s="372"/>
      <c r="AK17" s="372"/>
      <c r="AL17" s="143"/>
      <c r="AM17" s="143"/>
      <c r="AN17" s="143"/>
      <c r="AO17" s="143"/>
      <c r="AP17" s="143"/>
      <c r="AQ17" s="143"/>
      <c r="AR17" s="143"/>
      <c r="AS17" s="143"/>
    </row>
    <row r="18" spans="1:45" s="34" customFormat="1" ht="12.9" customHeight="1" x14ac:dyDescent="0.25">
      <c r="A18" s="145"/>
      <c r="B18" s="324"/>
      <c r="C18" s="325"/>
      <c r="D18" s="325"/>
      <c r="E18" s="408"/>
      <c r="F18" s="409"/>
      <c r="G18" s="409"/>
      <c r="H18" s="410"/>
      <c r="I18" s="409"/>
      <c r="J18" s="331"/>
      <c r="K18" s="416" t="s">
        <v>0</v>
      </c>
      <c r="L18" s="158" t="s">
        <v>270</v>
      </c>
      <c r="M18" s="328" t="str">
        <f>UPPER(IF(OR(L18="a",L18="as"),K16,IF(OR(L18="b",L18="bs"),K20,)))</f>
        <v>BORBÉLY</v>
      </c>
      <c r="N18" s="340"/>
      <c r="O18" s="333"/>
      <c r="P18" s="333"/>
      <c r="Q18" s="141"/>
      <c r="R18" s="142"/>
      <c r="S18" s="143"/>
      <c r="T18" s="143"/>
      <c r="U18" s="143"/>
      <c r="V18" s="143"/>
      <c r="W18" s="143"/>
      <c r="X18" s="143"/>
      <c r="Y18" s="374"/>
      <c r="Z18" s="374"/>
      <c r="AA18" s="374" t="s">
        <v>69</v>
      </c>
      <c r="AB18" s="382">
        <v>90</v>
      </c>
      <c r="AC18" s="382">
        <v>60</v>
      </c>
      <c r="AD18" s="382">
        <v>40</v>
      </c>
      <c r="AE18" s="382">
        <v>25</v>
      </c>
      <c r="AF18" s="382">
        <v>15</v>
      </c>
      <c r="AG18" s="382">
        <v>8</v>
      </c>
      <c r="AH18" s="382">
        <v>4</v>
      </c>
      <c r="AI18" s="372"/>
      <c r="AJ18" s="372"/>
      <c r="AK18" s="372"/>
      <c r="AL18" s="143"/>
      <c r="AM18" s="143"/>
      <c r="AN18" s="143"/>
      <c r="AO18" s="143"/>
      <c r="AP18" s="143"/>
      <c r="AQ18" s="143"/>
      <c r="AR18" s="143"/>
      <c r="AS18" s="143"/>
    </row>
    <row r="19" spans="1:45" s="34" customFormat="1" ht="12.9" customHeight="1" x14ac:dyDescent="0.25">
      <c r="A19" s="145">
        <v>7</v>
      </c>
      <c r="B19" s="318">
        <f>IF($E19="","",VLOOKUP($E19,'Lány 4A ELO'!$A$7:$O$22,14))</f>
        <v>0</v>
      </c>
      <c r="C19" s="319">
        <f>IF($E19="","",VLOOKUP($E19,'Lány 4A ELO'!$A$7:$O$22,15))</f>
        <v>55</v>
      </c>
      <c r="D19" s="319">
        <f>IF($E19="","",VLOOKUP($E19,'Lány 4A ELO'!$A$7:$O$22,5))</f>
        <v>0</v>
      </c>
      <c r="E19" s="407">
        <v>11</v>
      </c>
      <c r="F19" s="369" t="str">
        <f>UPPER(IF($E19="","",VLOOKUP($E19,'Lány 4A ELO'!$A$7:$O$22,2)))</f>
        <v>BORBÉLY</v>
      </c>
      <c r="G19" s="369" t="str">
        <f>IF($E19="","",VLOOKUP($E19,'Lány 4A ELO'!$A$7:$O$22,3))</f>
        <v>Liza</v>
      </c>
      <c r="H19" s="369"/>
      <c r="I19" s="369" t="str">
        <f>IF($E19="","",VLOOKUP($E19,'Lány 4A ELO'!$A$7:$O$22,4))</f>
        <v>Szombathelyi Zrínyi Ilona Általános Iskola</v>
      </c>
      <c r="J19" s="322"/>
      <c r="K19" s="323"/>
      <c r="L19" s="334"/>
      <c r="M19" s="323" t="s">
        <v>415</v>
      </c>
      <c r="N19" s="333"/>
      <c r="O19" s="333"/>
      <c r="P19" s="333"/>
      <c r="Q19" s="141"/>
      <c r="R19" s="142"/>
      <c r="S19" s="143"/>
      <c r="T19" s="143"/>
      <c r="U19" s="143"/>
      <c r="V19" s="143"/>
      <c r="W19" s="143"/>
      <c r="X19" s="143"/>
      <c r="Y19" s="374"/>
      <c r="Z19" s="374"/>
      <c r="AA19" s="374" t="s">
        <v>70</v>
      </c>
      <c r="AB19" s="382">
        <v>60</v>
      </c>
      <c r="AC19" s="382">
        <v>40</v>
      </c>
      <c r="AD19" s="382">
        <v>25</v>
      </c>
      <c r="AE19" s="382">
        <v>15</v>
      </c>
      <c r="AF19" s="382">
        <v>8</v>
      </c>
      <c r="AG19" s="382">
        <v>4</v>
      </c>
      <c r="AH19" s="382">
        <v>2</v>
      </c>
      <c r="AI19" s="372"/>
      <c r="AJ19" s="372"/>
      <c r="AK19" s="372"/>
      <c r="AL19" s="143"/>
      <c r="AM19" s="143"/>
      <c r="AN19" s="143"/>
      <c r="AO19" s="143"/>
      <c r="AP19" s="143"/>
      <c r="AQ19" s="143"/>
      <c r="AR19" s="143"/>
      <c r="AS19" s="143"/>
    </row>
    <row r="20" spans="1:45" s="34" customFormat="1" ht="12.9" customHeight="1" x14ac:dyDescent="0.25">
      <c r="A20" s="145"/>
      <c r="B20" s="324"/>
      <c r="C20" s="325"/>
      <c r="D20" s="325"/>
      <c r="E20" s="224"/>
      <c r="F20" s="326"/>
      <c r="G20" s="326"/>
      <c r="H20" s="327"/>
      <c r="I20" s="416" t="s">
        <v>0</v>
      </c>
      <c r="J20" s="150" t="s">
        <v>272</v>
      </c>
      <c r="K20" s="328" t="str">
        <f>UPPER(IF(OR(J20="a",J20="as"),F19,IF(OR(J20="b",J20="bs"),F21,)))</f>
        <v>BORBÉLY</v>
      </c>
      <c r="L20" s="336"/>
      <c r="M20" s="323"/>
      <c r="N20" s="333"/>
      <c r="O20" s="333"/>
      <c r="P20" s="333"/>
      <c r="Q20" s="141"/>
      <c r="R20" s="142"/>
      <c r="S20" s="143"/>
      <c r="T20" s="143"/>
      <c r="U20" s="143"/>
      <c r="V20" s="143"/>
      <c r="W20" s="143"/>
      <c r="X20" s="143"/>
      <c r="Y20" s="374"/>
      <c r="Z20" s="374"/>
      <c r="AA20" s="374" t="s">
        <v>71</v>
      </c>
      <c r="AB20" s="382">
        <v>40</v>
      </c>
      <c r="AC20" s="382">
        <v>25</v>
      </c>
      <c r="AD20" s="382">
        <v>15</v>
      </c>
      <c r="AE20" s="382">
        <v>8</v>
      </c>
      <c r="AF20" s="382">
        <v>4</v>
      </c>
      <c r="AG20" s="382">
        <v>2</v>
      </c>
      <c r="AH20" s="382">
        <v>1</v>
      </c>
      <c r="AI20" s="372"/>
      <c r="AJ20" s="372"/>
      <c r="AK20" s="372"/>
      <c r="AL20" s="143"/>
      <c r="AM20" s="143"/>
      <c r="AN20" s="143"/>
      <c r="AO20" s="143"/>
      <c r="AP20" s="143"/>
      <c r="AQ20" s="143"/>
      <c r="AR20" s="143"/>
      <c r="AS20" s="143"/>
    </row>
    <row r="21" spans="1:45" s="34" customFormat="1" ht="12.9" customHeight="1" x14ac:dyDescent="0.25">
      <c r="A21" s="371">
        <v>8</v>
      </c>
      <c r="B21" s="318" t="str">
        <f>IF($E21="","",VLOOKUP($E21,'Lány 4A ELO'!$A$7:$O$22,14))</f>
        <v/>
      </c>
      <c r="C21" s="319" t="str">
        <f>IF($E21="","",VLOOKUP($E21,'Lány 4A ELO'!$A$7:$O$22,15))</f>
        <v/>
      </c>
      <c r="D21" s="319" t="str">
        <f>IF($E21="","",VLOOKUP($E21,'Lány 4A ELO'!$A$7:$O$22,5))</f>
        <v/>
      </c>
      <c r="E21" s="320"/>
      <c r="F21" s="370" t="str">
        <f>UPPER(IF($E21="","",VLOOKUP($E21,'Lány 4A ELO'!$A$7:$O$22,2)))</f>
        <v/>
      </c>
      <c r="G21" s="370" t="str">
        <f>IF($E21="","",VLOOKUP($E21,'Lány 4A ELO'!$A$7:$O$22,3))</f>
        <v/>
      </c>
      <c r="H21" s="370"/>
      <c r="I21" s="370" t="str">
        <f>IF($E21="","",VLOOKUP($E21,'Lány 4A ELO'!$A$7:$O$22,4))</f>
        <v/>
      </c>
      <c r="J21" s="337"/>
      <c r="K21" s="323"/>
      <c r="L21" s="323"/>
      <c r="M21" s="323"/>
      <c r="N21" s="333"/>
      <c r="O21" s="333"/>
      <c r="P21" s="333"/>
      <c r="Q21" s="141"/>
      <c r="R21" s="142"/>
      <c r="S21" s="143"/>
      <c r="T21" s="143"/>
      <c r="U21" s="143"/>
      <c r="V21" s="143"/>
      <c r="W21" s="143"/>
      <c r="X21" s="143"/>
      <c r="Y21" s="374"/>
      <c r="Z21" s="374"/>
      <c r="AA21" s="374" t="s">
        <v>72</v>
      </c>
      <c r="AB21" s="382">
        <v>25</v>
      </c>
      <c r="AC21" s="382">
        <v>15</v>
      </c>
      <c r="AD21" s="382">
        <v>10</v>
      </c>
      <c r="AE21" s="382">
        <v>6</v>
      </c>
      <c r="AF21" s="382">
        <v>3</v>
      </c>
      <c r="AG21" s="382">
        <v>1</v>
      </c>
      <c r="AH21" s="382">
        <v>0</v>
      </c>
      <c r="AI21" s="372"/>
      <c r="AJ21" s="372"/>
      <c r="AK21" s="372"/>
      <c r="AL21" s="143"/>
      <c r="AM21" s="143"/>
      <c r="AN21" s="143"/>
      <c r="AO21" s="143"/>
      <c r="AP21" s="143"/>
      <c r="AQ21" s="143"/>
      <c r="AR21" s="143"/>
      <c r="AS21" s="143"/>
    </row>
    <row r="22" spans="1:45" s="34" customFormat="1" ht="9.6" customHeight="1" x14ac:dyDescent="0.25">
      <c r="A22" s="352"/>
      <c r="B22" s="139"/>
      <c r="C22" s="139"/>
      <c r="D22" s="139"/>
      <c r="E22" s="224"/>
      <c r="F22" s="139"/>
      <c r="G22" s="139"/>
      <c r="H22" s="139"/>
      <c r="I22" s="139"/>
      <c r="J22" s="224"/>
      <c r="K22" s="139"/>
      <c r="L22" s="139"/>
      <c r="M22" s="139"/>
      <c r="N22" s="141"/>
      <c r="O22" s="141"/>
      <c r="P22" s="141"/>
      <c r="Q22" s="141"/>
      <c r="R22" s="142"/>
      <c r="S22" s="143"/>
      <c r="T22" s="143"/>
      <c r="U22" s="143"/>
      <c r="V22" s="143"/>
      <c r="W22" s="143"/>
      <c r="X22" s="143"/>
      <c r="Y22" s="374"/>
      <c r="Z22" s="374"/>
      <c r="AA22" s="374" t="s">
        <v>73</v>
      </c>
      <c r="AB22" s="382">
        <v>15</v>
      </c>
      <c r="AC22" s="382">
        <v>10</v>
      </c>
      <c r="AD22" s="382">
        <v>6</v>
      </c>
      <c r="AE22" s="382">
        <v>3</v>
      </c>
      <c r="AF22" s="382">
        <v>1</v>
      </c>
      <c r="AG22" s="382">
        <v>0</v>
      </c>
      <c r="AH22" s="382">
        <v>0</v>
      </c>
      <c r="AI22" s="372"/>
      <c r="AJ22" s="372"/>
      <c r="AK22" s="372"/>
      <c r="AL22" s="143"/>
      <c r="AM22" s="143"/>
      <c r="AN22" s="143"/>
      <c r="AO22" s="143"/>
      <c r="AP22" s="143"/>
      <c r="AQ22" s="143"/>
      <c r="AR22" s="143"/>
      <c r="AS22" s="143"/>
    </row>
    <row r="23" spans="1:45" s="34" customFormat="1" ht="9.6" customHeight="1" x14ac:dyDescent="0.25">
      <c r="A23" s="225"/>
      <c r="B23" s="224"/>
      <c r="C23" s="224"/>
      <c r="D23" s="224"/>
      <c r="E23" s="224"/>
      <c r="F23" s="139"/>
      <c r="G23" s="139"/>
      <c r="H23" s="143"/>
      <c r="I23" s="342"/>
      <c r="J23" s="224"/>
      <c r="K23" s="139"/>
      <c r="L23" s="139"/>
      <c r="M23" s="139"/>
      <c r="N23" s="141"/>
      <c r="O23" s="141"/>
      <c r="P23" s="141"/>
      <c r="Q23" s="141"/>
      <c r="R23" s="142"/>
      <c r="S23" s="143"/>
      <c r="T23" s="143"/>
      <c r="U23" s="143"/>
      <c r="V23" s="143"/>
      <c r="W23" s="143"/>
      <c r="X23" s="143"/>
      <c r="Y23" s="374"/>
      <c r="Z23" s="374"/>
      <c r="AA23" s="374" t="s">
        <v>74</v>
      </c>
      <c r="AB23" s="382">
        <v>10</v>
      </c>
      <c r="AC23" s="382">
        <v>6</v>
      </c>
      <c r="AD23" s="382">
        <v>3</v>
      </c>
      <c r="AE23" s="382">
        <v>1</v>
      </c>
      <c r="AF23" s="382">
        <v>0</v>
      </c>
      <c r="AG23" s="382">
        <v>0</v>
      </c>
      <c r="AH23" s="382">
        <v>0</v>
      </c>
      <c r="AI23" s="372"/>
      <c r="AJ23" s="372"/>
      <c r="AK23" s="372"/>
      <c r="AL23" s="143"/>
      <c r="AM23" s="143"/>
      <c r="AN23" s="143"/>
      <c r="AO23" s="143"/>
      <c r="AP23" s="143"/>
      <c r="AQ23" s="143"/>
      <c r="AR23" s="143"/>
      <c r="AS23" s="143"/>
    </row>
    <row r="24" spans="1:45" s="34" customFormat="1" ht="9.6" customHeight="1" x14ac:dyDescent="0.25">
      <c r="A24" s="225"/>
      <c r="B24" s="139"/>
      <c r="C24" s="139"/>
      <c r="D24" s="139"/>
      <c r="E24" s="224"/>
      <c r="F24" s="139"/>
      <c r="G24" s="139"/>
      <c r="H24" s="139"/>
      <c r="I24" s="139"/>
      <c r="J24" s="224"/>
      <c r="K24" s="139"/>
      <c r="L24" s="343"/>
      <c r="M24" s="139"/>
      <c r="N24" s="141"/>
      <c r="O24" s="141"/>
      <c r="P24" s="141"/>
      <c r="Q24" s="141"/>
      <c r="R24" s="142"/>
      <c r="S24" s="143"/>
      <c r="T24" s="143"/>
      <c r="U24" s="143"/>
      <c r="V24" s="143"/>
      <c r="W24" s="143"/>
      <c r="X24" s="143"/>
      <c r="Y24" s="374"/>
      <c r="Z24" s="374"/>
      <c r="AA24" s="374" t="s">
        <v>75</v>
      </c>
      <c r="AB24" s="382">
        <v>6</v>
      </c>
      <c r="AC24" s="382">
        <v>3</v>
      </c>
      <c r="AD24" s="382">
        <v>1</v>
      </c>
      <c r="AE24" s="382">
        <v>0</v>
      </c>
      <c r="AF24" s="382">
        <v>0</v>
      </c>
      <c r="AG24" s="382">
        <v>0</v>
      </c>
      <c r="AH24" s="382">
        <v>0</v>
      </c>
      <c r="AI24" s="372"/>
      <c r="AJ24" s="372"/>
      <c r="AK24" s="372"/>
      <c r="AL24" s="143"/>
      <c r="AM24" s="143"/>
      <c r="AN24" s="143"/>
      <c r="AO24" s="143"/>
      <c r="AP24" s="143"/>
      <c r="AQ24" s="143"/>
      <c r="AR24" s="143"/>
      <c r="AS24" s="143"/>
    </row>
    <row r="25" spans="1:45" s="34" customFormat="1" ht="9.6" customHeight="1" x14ac:dyDescent="0.25">
      <c r="A25" s="225"/>
      <c r="B25" s="224"/>
      <c r="C25" s="224"/>
      <c r="D25" s="224"/>
      <c r="E25" s="224"/>
      <c r="F25" s="139"/>
      <c r="G25" s="139"/>
      <c r="H25" s="143"/>
      <c r="I25" s="139"/>
      <c r="J25" s="224"/>
      <c r="K25" s="342"/>
      <c r="L25" s="224"/>
      <c r="M25" s="139"/>
      <c r="N25" s="141"/>
      <c r="O25" s="141"/>
      <c r="P25" s="141"/>
      <c r="Q25" s="141"/>
      <c r="R25" s="142"/>
      <c r="S25" s="143"/>
      <c r="T25" s="143"/>
      <c r="U25" s="143"/>
      <c r="V25" s="143"/>
      <c r="W25" s="143"/>
      <c r="X25" s="143"/>
      <c r="Y25" s="374"/>
      <c r="Z25" s="374"/>
      <c r="AA25" s="374" t="s">
        <v>80</v>
      </c>
      <c r="AB25" s="382">
        <v>3</v>
      </c>
      <c r="AC25" s="382">
        <v>2</v>
      </c>
      <c r="AD25" s="382">
        <v>1</v>
      </c>
      <c r="AE25" s="382">
        <v>0</v>
      </c>
      <c r="AF25" s="382">
        <v>0</v>
      </c>
      <c r="AG25" s="382">
        <v>0</v>
      </c>
      <c r="AH25" s="382">
        <v>0</v>
      </c>
      <c r="AI25" s="372"/>
      <c r="AJ25" s="372"/>
      <c r="AK25" s="372"/>
      <c r="AL25" s="143"/>
      <c r="AM25" s="143"/>
      <c r="AN25" s="143"/>
      <c r="AO25" s="143"/>
      <c r="AP25" s="143"/>
      <c r="AQ25" s="143"/>
      <c r="AR25" s="143"/>
      <c r="AS25" s="143"/>
    </row>
    <row r="26" spans="1:45" s="34" customFormat="1" ht="9.6" customHeight="1" x14ac:dyDescent="0.25">
      <c r="A26" s="225"/>
      <c r="B26" s="139"/>
      <c r="C26" s="139"/>
      <c r="D26" s="139"/>
      <c r="E26" s="224"/>
      <c r="F26" s="139"/>
      <c r="G26" s="139"/>
      <c r="H26" s="139"/>
      <c r="I26" s="139"/>
      <c r="J26" s="224"/>
      <c r="K26" s="139"/>
      <c r="L26" s="139"/>
      <c r="M26" s="139"/>
      <c r="N26" s="141"/>
      <c r="O26" s="141"/>
      <c r="P26" s="141"/>
      <c r="Q26" s="141"/>
      <c r="R26" s="142"/>
      <c r="S26" s="176"/>
      <c r="T26" s="143"/>
      <c r="U26" s="143"/>
      <c r="V26" s="143"/>
      <c r="W26" s="143"/>
      <c r="X26" s="143"/>
      <c r="Y26"/>
      <c r="Z26"/>
      <c r="AA26"/>
      <c r="AB26"/>
      <c r="AC26"/>
      <c r="AD26"/>
      <c r="AE26"/>
      <c r="AF26"/>
      <c r="AG26"/>
      <c r="AH26"/>
      <c r="AI26" s="372"/>
      <c r="AJ26" s="372"/>
      <c r="AK26" s="372"/>
      <c r="AL26" s="143"/>
      <c r="AM26" s="143"/>
      <c r="AN26" s="143"/>
      <c r="AO26" s="143"/>
      <c r="AP26" s="143"/>
      <c r="AQ26" s="143"/>
      <c r="AR26" s="143"/>
      <c r="AS26" s="143"/>
    </row>
    <row r="27" spans="1:45" s="34" customFormat="1" ht="9.6" customHeight="1" x14ac:dyDescent="0.25">
      <c r="A27" s="225"/>
      <c r="B27" s="224"/>
      <c r="C27" s="224"/>
      <c r="D27" s="224"/>
      <c r="E27" s="224"/>
      <c r="F27" s="139"/>
      <c r="G27" s="139"/>
      <c r="H27" s="143"/>
      <c r="I27" s="342"/>
      <c r="J27" s="224"/>
      <c r="K27" s="139"/>
      <c r="L27" s="139"/>
      <c r="M27" s="139"/>
      <c r="N27" s="141"/>
      <c r="O27" s="141"/>
      <c r="P27" s="141"/>
      <c r="Q27" s="141"/>
      <c r="R27" s="142"/>
      <c r="S27" s="143"/>
      <c r="T27" s="143"/>
      <c r="U27" s="143"/>
      <c r="V27" s="143"/>
      <c r="W27" s="143"/>
      <c r="X27" s="143"/>
      <c r="Y27"/>
      <c r="Z27"/>
      <c r="AA27"/>
      <c r="AB27"/>
      <c r="AC27"/>
      <c r="AD27"/>
      <c r="AE27"/>
      <c r="AF27"/>
      <c r="AG27"/>
      <c r="AH27"/>
      <c r="AI27" s="372"/>
      <c r="AJ27" s="372"/>
      <c r="AK27" s="372"/>
      <c r="AL27" s="143"/>
      <c r="AM27" s="143"/>
      <c r="AN27" s="143"/>
      <c r="AO27" s="143"/>
      <c r="AP27" s="143"/>
      <c r="AQ27" s="143"/>
      <c r="AR27" s="143"/>
      <c r="AS27" s="143"/>
    </row>
    <row r="28" spans="1:45" s="34" customFormat="1" ht="9.6" customHeight="1" x14ac:dyDescent="0.25">
      <c r="A28" s="225"/>
      <c r="B28" s="139"/>
      <c r="C28" s="139"/>
      <c r="D28" s="139"/>
      <c r="E28" s="224"/>
      <c r="F28" s="139"/>
      <c r="G28" s="139"/>
      <c r="H28" s="139"/>
      <c r="I28" s="139"/>
      <c r="J28" s="224"/>
      <c r="K28" s="139"/>
      <c r="L28" s="139"/>
      <c r="M28" s="139"/>
      <c r="N28" s="141"/>
      <c r="O28" s="141"/>
      <c r="P28" s="141"/>
      <c r="Q28" s="141"/>
      <c r="R28" s="142"/>
      <c r="S28" s="143"/>
      <c r="T28" s="143"/>
      <c r="U28" s="143"/>
      <c r="V28" s="143"/>
      <c r="W28" s="143"/>
      <c r="X28" s="143"/>
      <c r="Y28" s="143"/>
      <c r="Z28" s="143"/>
      <c r="AA28" s="143"/>
      <c r="AB28" s="143"/>
      <c r="AC28" s="143"/>
      <c r="AD28" s="143"/>
      <c r="AE28" s="143"/>
      <c r="AF28" s="143"/>
      <c r="AG28" s="143"/>
      <c r="AH28" s="143"/>
      <c r="AI28" s="388"/>
      <c r="AJ28" s="388"/>
      <c r="AK28" s="388"/>
      <c r="AL28" s="143"/>
      <c r="AM28" s="143"/>
      <c r="AN28" s="143"/>
      <c r="AO28" s="143"/>
      <c r="AP28" s="143"/>
      <c r="AQ28" s="143"/>
      <c r="AR28" s="143"/>
      <c r="AS28" s="143"/>
    </row>
    <row r="29" spans="1:45" s="34" customFormat="1" ht="9.6" customHeight="1" x14ac:dyDescent="0.25">
      <c r="A29" s="225"/>
      <c r="B29" s="224"/>
      <c r="C29" s="224"/>
      <c r="D29" s="224"/>
      <c r="E29" s="224"/>
      <c r="F29" s="139"/>
      <c r="G29" s="139"/>
      <c r="H29" s="143"/>
      <c r="I29" s="139"/>
      <c r="J29" s="224"/>
      <c r="K29" s="139"/>
      <c r="L29" s="139"/>
      <c r="M29" s="342"/>
      <c r="N29" s="224"/>
      <c r="O29" s="139"/>
      <c r="P29" s="141"/>
      <c r="Q29" s="141"/>
      <c r="R29" s="142"/>
      <c r="S29" s="143"/>
      <c r="T29" s="143"/>
      <c r="U29" s="143"/>
      <c r="V29" s="143"/>
      <c r="W29" s="143"/>
      <c r="X29" s="143"/>
      <c r="Y29" s="143"/>
      <c r="Z29" s="143"/>
      <c r="AA29" s="143"/>
      <c r="AB29" s="143"/>
      <c r="AC29" s="143"/>
      <c r="AD29" s="143"/>
      <c r="AE29" s="143"/>
      <c r="AF29" s="143"/>
      <c r="AG29" s="143"/>
      <c r="AH29" s="143"/>
      <c r="AI29" s="388"/>
      <c r="AJ29" s="388"/>
      <c r="AK29" s="388"/>
      <c r="AL29" s="143"/>
      <c r="AM29" s="143"/>
      <c r="AN29" s="143"/>
      <c r="AO29" s="143"/>
      <c r="AP29" s="143"/>
      <c r="AQ29" s="143"/>
      <c r="AR29" s="143"/>
      <c r="AS29" s="143"/>
    </row>
    <row r="30" spans="1:45" s="34" customFormat="1" ht="9.6" customHeight="1" x14ac:dyDescent="0.25">
      <c r="A30" s="225"/>
      <c r="B30" s="139"/>
      <c r="C30" s="139"/>
      <c r="D30" s="139"/>
      <c r="E30" s="224"/>
      <c r="F30" s="139"/>
      <c r="G30" s="139"/>
      <c r="H30" s="139"/>
      <c r="I30" s="139"/>
      <c r="J30" s="224"/>
      <c r="K30" s="139"/>
      <c r="L30" s="139"/>
      <c r="M30" s="139"/>
      <c r="N30" s="141"/>
      <c r="O30" s="139"/>
      <c r="P30" s="141"/>
      <c r="Q30" s="141"/>
      <c r="R30" s="142"/>
      <c r="S30" s="143"/>
      <c r="T30" s="143"/>
      <c r="U30" s="143"/>
      <c r="V30" s="143"/>
      <c r="W30" s="143"/>
      <c r="X30" s="143"/>
      <c r="Y30" s="143"/>
      <c r="Z30" s="143"/>
      <c r="AA30" s="143"/>
      <c r="AB30" s="143"/>
      <c r="AC30" s="143"/>
      <c r="AD30" s="143"/>
      <c r="AE30" s="143"/>
      <c r="AF30" s="143"/>
      <c r="AG30" s="143"/>
      <c r="AH30" s="143"/>
      <c r="AI30" s="388"/>
      <c r="AJ30" s="388"/>
      <c r="AK30" s="388"/>
      <c r="AL30" s="143"/>
      <c r="AM30" s="143"/>
      <c r="AN30" s="143"/>
      <c r="AO30" s="143"/>
      <c r="AP30" s="143"/>
      <c r="AQ30" s="143"/>
      <c r="AR30" s="143"/>
      <c r="AS30" s="143"/>
    </row>
    <row r="31" spans="1:45" s="34" customFormat="1" ht="9.6" customHeight="1" x14ac:dyDescent="0.25">
      <c r="A31" s="225"/>
      <c r="B31" s="224"/>
      <c r="C31" s="224"/>
      <c r="D31" s="224"/>
      <c r="E31" s="224"/>
      <c r="F31" s="139"/>
      <c r="G31" s="139"/>
      <c r="H31" s="143"/>
      <c r="I31" s="342"/>
      <c r="J31" s="224"/>
      <c r="K31" s="139"/>
      <c r="L31" s="139"/>
      <c r="M31" s="139"/>
      <c r="N31" s="141"/>
      <c r="O31" s="141"/>
      <c r="P31" s="141"/>
      <c r="Q31" s="141"/>
      <c r="R31" s="142"/>
      <c r="S31" s="143"/>
      <c r="T31" s="143"/>
      <c r="U31" s="143"/>
      <c r="V31" s="143"/>
      <c r="W31" s="143"/>
      <c r="X31" s="143"/>
      <c r="Y31" s="143"/>
      <c r="Z31" s="143"/>
      <c r="AA31" s="143"/>
      <c r="AB31" s="143"/>
      <c r="AC31" s="143"/>
      <c r="AD31" s="143"/>
      <c r="AE31" s="143"/>
      <c r="AF31" s="143"/>
      <c r="AG31" s="143"/>
      <c r="AH31" s="143"/>
      <c r="AI31" s="388"/>
      <c r="AJ31" s="388"/>
      <c r="AK31" s="388"/>
      <c r="AL31" s="143"/>
      <c r="AM31" s="143"/>
      <c r="AN31" s="143"/>
      <c r="AO31" s="143"/>
      <c r="AP31" s="143"/>
      <c r="AQ31" s="143"/>
      <c r="AR31" s="143"/>
      <c r="AS31" s="143"/>
    </row>
    <row r="32" spans="1:45" s="34" customFormat="1" ht="9.6" customHeight="1" x14ac:dyDescent="0.25">
      <c r="A32" s="225"/>
      <c r="B32" s="139"/>
      <c r="C32" s="139"/>
      <c r="D32" s="139"/>
      <c r="E32" s="224"/>
      <c r="F32" s="139"/>
      <c r="G32" s="139"/>
      <c r="H32" s="139"/>
      <c r="I32" s="139"/>
      <c r="J32" s="224"/>
      <c r="K32" s="139"/>
      <c r="L32" s="343"/>
      <c r="M32" s="139"/>
      <c r="N32" s="141"/>
      <c r="O32" s="141"/>
      <c r="P32" s="141"/>
      <c r="Q32" s="141"/>
      <c r="R32" s="142"/>
      <c r="S32" s="143"/>
      <c r="T32" s="143"/>
      <c r="U32" s="143"/>
      <c r="V32" s="143"/>
      <c r="W32" s="143"/>
      <c r="X32" s="143"/>
      <c r="Y32" s="143"/>
      <c r="Z32" s="143"/>
      <c r="AA32" s="143"/>
      <c r="AB32" s="143"/>
      <c r="AC32" s="143"/>
      <c r="AD32" s="143"/>
      <c r="AE32" s="143"/>
      <c r="AF32" s="143"/>
      <c r="AG32" s="143"/>
      <c r="AH32" s="143"/>
      <c r="AI32" s="388"/>
      <c r="AJ32" s="388"/>
      <c r="AK32" s="388"/>
      <c r="AL32" s="143"/>
      <c r="AM32" s="143"/>
      <c r="AN32" s="143"/>
      <c r="AO32" s="143"/>
      <c r="AP32" s="143"/>
      <c r="AQ32" s="143"/>
      <c r="AR32" s="143"/>
      <c r="AS32" s="143"/>
    </row>
    <row r="33" spans="1:45" s="34" customFormat="1" ht="9.6" customHeight="1" x14ac:dyDescent="0.25">
      <c r="A33" s="225"/>
      <c r="B33" s="224"/>
      <c r="C33" s="224"/>
      <c r="D33" s="224"/>
      <c r="E33" s="224"/>
      <c r="F33" s="139"/>
      <c r="G33" s="139"/>
      <c r="H33" s="143"/>
      <c r="I33" s="139"/>
      <c r="J33" s="224"/>
      <c r="K33" s="342"/>
      <c r="L33" s="224"/>
      <c r="M33" s="139"/>
      <c r="N33" s="141"/>
      <c r="O33" s="141"/>
      <c r="P33" s="141"/>
      <c r="Q33" s="141"/>
      <c r="R33" s="142"/>
      <c r="S33" s="143"/>
      <c r="T33" s="143"/>
      <c r="U33" s="143"/>
      <c r="V33" s="143"/>
      <c r="W33" s="143"/>
      <c r="X33" s="143"/>
      <c r="Y33" s="143"/>
      <c r="Z33" s="143"/>
      <c r="AA33" s="143"/>
      <c r="AB33" s="143"/>
      <c r="AC33" s="143"/>
      <c r="AD33" s="143"/>
      <c r="AE33" s="143"/>
      <c r="AF33" s="143"/>
      <c r="AG33" s="143"/>
      <c r="AH33" s="143"/>
      <c r="AI33" s="388"/>
      <c r="AJ33" s="388"/>
      <c r="AK33" s="388"/>
      <c r="AL33" s="143"/>
      <c r="AM33" s="143"/>
      <c r="AN33" s="143"/>
      <c r="AO33" s="143"/>
      <c r="AP33" s="143"/>
      <c r="AQ33" s="143"/>
      <c r="AR33" s="143"/>
      <c r="AS33" s="143"/>
    </row>
    <row r="34" spans="1:45" s="34" customFormat="1" ht="9.6" customHeight="1" x14ac:dyDescent="0.25">
      <c r="A34" s="225"/>
      <c r="B34" s="139"/>
      <c r="C34" s="139"/>
      <c r="D34" s="139"/>
      <c r="E34" s="224"/>
      <c r="F34" s="139"/>
      <c r="G34" s="139"/>
      <c r="H34" s="139"/>
      <c r="I34" s="139"/>
      <c r="J34" s="224"/>
      <c r="K34" s="139"/>
      <c r="L34" s="139"/>
      <c r="M34" s="139"/>
      <c r="N34" s="141"/>
      <c r="O34" s="141"/>
      <c r="P34" s="141"/>
      <c r="Q34" s="141"/>
      <c r="R34" s="142"/>
      <c r="S34" s="143"/>
      <c r="T34" s="143"/>
      <c r="U34" s="143"/>
      <c r="V34" s="143"/>
      <c r="W34" s="143"/>
      <c r="X34" s="143"/>
      <c r="Y34" s="143"/>
      <c r="Z34" s="143"/>
      <c r="AA34" s="143"/>
      <c r="AB34" s="143"/>
      <c r="AC34" s="143"/>
      <c r="AD34" s="143"/>
      <c r="AE34" s="143"/>
      <c r="AF34" s="143"/>
      <c r="AG34" s="143"/>
      <c r="AH34" s="143"/>
      <c r="AI34" s="388"/>
      <c r="AJ34" s="388"/>
      <c r="AK34" s="388"/>
      <c r="AL34" s="143"/>
      <c r="AM34" s="143"/>
      <c r="AN34" s="143"/>
      <c r="AO34" s="143"/>
      <c r="AP34" s="143"/>
      <c r="AQ34" s="143"/>
      <c r="AR34" s="143"/>
      <c r="AS34" s="143"/>
    </row>
    <row r="35" spans="1:45" s="34" customFormat="1" ht="9.6" customHeight="1" x14ac:dyDescent="0.25">
      <c r="A35" s="225"/>
      <c r="B35" s="224"/>
      <c r="C35" s="224"/>
      <c r="D35" s="224"/>
      <c r="E35" s="224"/>
      <c r="F35" s="139"/>
      <c r="G35" s="139"/>
      <c r="H35" s="143"/>
      <c r="I35" s="342"/>
      <c r="J35" s="224"/>
      <c r="K35" s="139"/>
      <c r="L35" s="139"/>
      <c r="M35" s="139"/>
      <c r="N35" s="141"/>
      <c r="O35" s="141"/>
      <c r="P35" s="141"/>
      <c r="Q35" s="141"/>
      <c r="R35" s="142"/>
      <c r="S35" s="143"/>
      <c r="T35" s="143"/>
      <c r="U35" s="143"/>
      <c r="V35" s="143"/>
      <c r="W35" s="143"/>
      <c r="X35" s="143"/>
      <c r="Y35" s="143"/>
      <c r="Z35" s="143"/>
      <c r="AA35" s="143"/>
      <c r="AB35" s="143"/>
      <c r="AC35" s="143"/>
      <c r="AD35" s="143"/>
      <c r="AE35" s="143"/>
      <c r="AF35" s="143"/>
      <c r="AG35" s="143"/>
      <c r="AH35" s="143"/>
      <c r="AI35" s="388"/>
      <c r="AJ35" s="388"/>
      <c r="AK35" s="388"/>
      <c r="AL35" s="143"/>
      <c r="AM35" s="143"/>
      <c r="AN35" s="143"/>
      <c r="AO35" s="143"/>
      <c r="AP35" s="143"/>
      <c r="AQ35" s="143"/>
      <c r="AR35" s="143"/>
      <c r="AS35" s="143"/>
    </row>
    <row r="36" spans="1:45" s="34" customFormat="1" ht="9.6" customHeight="1" x14ac:dyDescent="0.25">
      <c r="A36" s="352"/>
      <c r="B36" s="139"/>
      <c r="C36" s="139"/>
      <c r="D36" s="139"/>
      <c r="E36" s="224"/>
      <c r="F36" s="139"/>
      <c r="G36" s="139"/>
      <c r="H36" s="139"/>
      <c r="I36" s="139"/>
      <c r="J36" s="224"/>
      <c r="K36" s="139"/>
      <c r="L36" s="139"/>
      <c r="M36" s="139"/>
      <c r="N36" s="139"/>
      <c r="O36" s="139"/>
      <c r="P36" s="139"/>
      <c r="Q36" s="141"/>
      <c r="R36" s="142"/>
      <c r="S36" s="143"/>
      <c r="T36" s="143"/>
      <c r="U36" s="143"/>
      <c r="V36" s="143"/>
      <c r="W36" s="143"/>
      <c r="X36" s="143"/>
      <c r="Y36" s="143"/>
      <c r="Z36" s="143"/>
      <c r="AA36" s="143"/>
      <c r="AB36" s="143"/>
      <c r="AC36" s="143"/>
      <c r="AD36" s="143"/>
      <c r="AE36" s="143"/>
      <c r="AF36" s="143"/>
      <c r="AG36" s="143"/>
      <c r="AH36" s="143"/>
      <c r="AI36" s="388"/>
      <c r="AJ36" s="388"/>
      <c r="AK36" s="388"/>
      <c r="AL36" s="143"/>
      <c r="AM36" s="143"/>
      <c r="AN36" s="143"/>
      <c r="AO36" s="143"/>
      <c r="AP36" s="143"/>
      <c r="AQ36" s="143"/>
      <c r="AR36" s="143"/>
      <c r="AS36" s="143"/>
    </row>
    <row r="37" spans="1:45" s="34" customFormat="1" ht="9.6" customHeight="1" x14ac:dyDescent="0.25">
      <c r="A37" s="225"/>
      <c r="B37" s="224"/>
      <c r="C37" s="224"/>
      <c r="D37" s="224"/>
      <c r="E37" s="224"/>
      <c r="F37" s="338"/>
      <c r="G37" s="338"/>
      <c r="H37" s="341"/>
      <c r="I37" s="323"/>
      <c r="J37" s="331"/>
      <c r="K37" s="323"/>
      <c r="L37" s="323"/>
      <c r="M37" s="323"/>
      <c r="N37" s="333"/>
      <c r="O37" s="333"/>
      <c r="P37" s="333"/>
      <c r="Q37" s="141"/>
      <c r="R37" s="142"/>
      <c r="S37" s="143"/>
      <c r="T37" s="143"/>
      <c r="U37" s="143"/>
      <c r="V37" s="143"/>
      <c r="W37" s="143"/>
      <c r="X37" s="143"/>
      <c r="Y37" s="143"/>
      <c r="Z37" s="143"/>
      <c r="AA37" s="143"/>
      <c r="AB37" s="143"/>
      <c r="AC37" s="143"/>
      <c r="AD37" s="143"/>
      <c r="AE37" s="143"/>
      <c r="AF37" s="143"/>
      <c r="AG37" s="143"/>
      <c r="AH37" s="143"/>
      <c r="AI37" s="388"/>
      <c r="AJ37" s="388"/>
      <c r="AK37" s="388"/>
      <c r="AL37" s="143"/>
      <c r="AM37" s="143"/>
      <c r="AN37" s="143"/>
      <c r="AO37" s="143"/>
      <c r="AP37" s="143"/>
      <c r="AQ37" s="143"/>
      <c r="AR37" s="143"/>
      <c r="AS37" s="143"/>
    </row>
    <row r="38" spans="1:45" s="34" customFormat="1" ht="9.6" customHeight="1" x14ac:dyDescent="0.25">
      <c r="A38" s="352"/>
      <c r="B38" s="139"/>
      <c r="C38" s="139"/>
      <c r="D38" s="139"/>
      <c r="E38" s="224"/>
      <c r="F38" s="139"/>
      <c r="G38" s="139"/>
      <c r="H38" s="139"/>
      <c r="I38" s="139"/>
      <c r="J38" s="224"/>
      <c r="K38" s="139"/>
      <c r="L38" s="139"/>
      <c r="M38" s="139"/>
      <c r="N38" s="141"/>
      <c r="O38" s="141"/>
      <c r="P38" s="141"/>
      <c r="Q38" s="141"/>
      <c r="R38" s="142"/>
      <c r="S38" s="143"/>
      <c r="T38" s="143"/>
      <c r="U38" s="143"/>
      <c r="V38" s="143"/>
      <c r="W38" s="143"/>
      <c r="X38" s="143"/>
      <c r="Y38" s="143"/>
      <c r="Z38" s="143"/>
      <c r="AA38" s="143"/>
      <c r="AB38" s="143"/>
      <c r="AC38" s="143"/>
      <c r="AD38" s="143"/>
      <c r="AE38" s="143"/>
      <c r="AF38" s="143"/>
      <c r="AG38" s="143"/>
      <c r="AH38" s="143"/>
      <c r="AI38" s="388"/>
      <c r="AJ38" s="388"/>
      <c r="AK38" s="388"/>
      <c r="AL38" s="143"/>
      <c r="AM38" s="143"/>
      <c r="AN38" s="143"/>
      <c r="AO38" s="143"/>
      <c r="AP38" s="143"/>
      <c r="AQ38" s="143"/>
      <c r="AR38" s="143"/>
      <c r="AS38" s="143"/>
    </row>
    <row r="39" spans="1:45" s="34" customFormat="1" ht="9.6" customHeight="1" x14ac:dyDescent="0.25">
      <c r="A39" s="225"/>
      <c r="B39" s="224"/>
      <c r="C39" s="224"/>
      <c r="D39" s="224"/>
      <c r="E39" s="224"/>
      <c r="F39" s="139"/>
      <c r="G39" s="139"/>
      <c r="H39" s="143"/>
      <c r="I39" s="342"/>
      <c r="J39" s="224"/>
      <c r="K39" s="139"/>
      <c r="L39" s="139"/>
      <c r="M39" s="139"/>
      <c r="N39" s="141"/>
      <c r="O39" s="141"/>
      <c r="P39" s="141"/>
      <c r="Q39" s="141"/>
      <c r="R39" s="142"/>
      <c r="S39" s="143"/>
      <c r="T39" s="143"/>
      <c r="U39" s="143"/>
      <c r="V39" s="143"/>
      <c r="W39" s="143"/>
      <c r="X39" s="143"/>
      <c r="Y39" s="143"/>
      <c r="Z39" s="143"/>
      <c r="AA39" s="143"/>
      <c r="AB39" s="143"/>
      <c r="AC39" s="143"/>
      <c r="AD39" s="143"/>
      <c r="AE39" s="143"/>
      <c r="AF39" s="143"/>
      <c r="AG39" s="143"/>
      <c r="AH39" s="143"/>
      <c r="AI39" s="388"/>
      <c r="AJ39" s="388"/>
      <c r="AK39" s="388"/>
      <c r="AL39" s="143"/>
      <c r="AM39" s="143"/>
      <c r="AN39" s="143"/>
      <c r="AO39" s="143"/>
      <c r="AP39" s="143"/>
      <c r="AQ39" s="143"/>
      <c r="AR39" s="143"/>
      <c r="AS39" s="143"/>
    </row>
    <row r="40" spans="1:45" s="34" customFormat="1" ht="9.6" customHeight="1" x14ac:dyDescent="0.25">
      <c r="A40" s="225"/>
      <c r="B40" s="139"/>
      <c r="C40" s="139"/>
      <c r="D40" s="139"/>
      <c r="E40" s="224"/>
      <c r="F40" s="139"/>
      <c r="G40" s="139"/>
      <c r="H40" s="139"/>
      <c r="I40" s="139"/>
      <c r="J40" s="224"/>
      <c r="K40" s="139"/>
      <c r="L40" s="343"/>
      <c r="M40" s="139"/>
      <c r="N40" s="141"/>
      <c r="O40" s="141"/>
      <c r="P40" s="141"/>
      <c r="Q40" s="141"/>
      <c r="R40" s="142"/>
      <c r="S40" s="143"/>
      <c r="T40" s="143"/>
      <c r="U40" s="143"/>
      <c r="V40" s="143"/>
      <c r="W40" s="143"/>
      <c r="X40" s="143"/>
      <c r="Y40" s="143"/>
      <c r="Z40" s="143"/>
      <c r="AA40" s="143"/>
      <c r="AB40" s="143"/>
      <c r="AC40" s="143"/>
      <c r="AD40" s="143"/>
      <c r="AE40" s="143"/>
      <c r="AF40" s="143"/>
      <c r="AG40" s="143"/>
      <c r="AH40" s="143"/>
      <c r="AI40" s="388"/>
      <c r="AJ40" s="388"/>
      <c r="AK40" s="388"/>
      <c r="AL40" s="143"/>
      <c r="AM40" s="143"/>
      <c r="AN40" s="143"/>
      <c r="AO40" s="143"/>
      <c r="AP40" s="143"/>
      <c r="AQ40" s="143"/>
      <c r="AR40" s="143"/>
      <c r="AS40" s="143"/>
    </row>
    <row r="41" spans="1:45" s="34" customFormat="1" ht="9.6" customHeight="1" x14ac:dyDescent="0.25">
      <c r="A41" s="225"/>
      <c r="B41" s="224"/>
      <c r="C41" s="224"/>
      <c r="D41" s="224"/>
      <c r="E41" s="224"/>
      <c r="F41" s="139"/>
      <c r="G41" s="139"/>
      <c r="H41" s="143"/>
      <c r="I41" s="139"/>
      <c r="J41" s="224"/>
      <c r="K41" s="342"/>
      <c r="L41" s="224"/>
      <c r="M41" s="139"/>
      <c r="N41" s="141"/>
      <c r="O41" s="141"/>
      <c r="P41" s="141"/>
      <c r="Q41" s="141"/>
      <c r="R41" s="142"/>
      <c r="S41" s="143"/>
      <c r="T41" s="143"/>
      <c r="U41" s="143"/>
      <c r="V41" s="143"/>
      <c r="W41" s="143"/>
      <c r="X41" s="143"/>
      <c r="Y41" s="143"/>
      <c r="Z41" s="143"/>
      <c r="AA41" s="143"/>
      <c r="AB41" s="143"/>
      <c r="AC41" s="143"/>
      <c r="AD41" s="143"/>
      <c r="AE41" s="143"/>
      <c r="AF41" s="143"/>
      <c r="AG41" s="143"/>
      <c r="AH41" s="143"/>
      <c r="AI41" s="388"/>
      <c r="AJ41" s="388"/>
      <c r="AK41" s="388"/>
      <c r="AL41" s="143"/>
      <c r="AM41" s="143"/>
      <c r="AN41" s="143"/>
      <c r="AO41" s="143"/>
      <c r="AP41" s="143"/>
      <c r="AQ41" s="143"/>
      <c r="AR41" s="143"/>
      <c r="AS41" s="143"/>
    </row>
    <row r="42" spans="1:45" s="34" customFormat="1" ht="9.6" customHeight="1" x14ac:dyDescent="0.25">
      <c r="A42" s="225"/>
      <c r="B42" s="139"/>
      <c r="C42" s="139"/>
      <c r="D42" s="139"/>
      <c r="E42" s="224"/>
      <c r="F42" s="139"/>
      <c r="G42" s="139"/>
      <c r="H42" s="139"/>
      <c r="I42" s="139"/>
      <c r="J42" s="224"/>
      <c r="K42" s="139"/>
      <c r="L42" s="139"/>
      <c r="M42" s="139"/>
      <c r="N42" s="141"/>
      <c r="O42" s="141"/>
      <c r="P42" s="141"/>
      <c r="Q42" s="141"/>
      <c r="R42" s="142"/>
      <c r="S42" s="176"/>
      <c r="T42" s="143"/>
      <c r="U42" s="143"/>
      <c r="V42" s="143"/>
      <c r="W42" s="143"/>
      <c r="X42" s="143"/>
      <c r="Y42" s="143"/>
      <c r="Z42" s="143"/>
      <c r="AA42" s="143"/>
      <c r="AB42" s="143"/>
      <c r="AC42" s="143"/>
      <c r="AD42" s="143"/>
      <c r="AE42" s="143"/>
      <c r="AF42" s="143"/>
      <c r="AG42" s="143"/>
      <c r="AH42" s="143"/>
      <c r="AI42" s="388"/>
      <c r="AJ42" s="388"/>
      <c r="AK42" s="388"/>
      <c r="AL42" s="143"/>
      <c r="AM42" s="143"/>
      <c r="AN42" s="143"/>
      <c r="AO42" s="143"/>
      <c r="AP42" s="143"/>
      <c r="AQ42" s="143"/>
      <c r="AR42" s="143"/>
      <c r="AS42" s="143"/>
    </row>
    <row r="43" spans="1:45" s="34" customFormat="1" ht="9.6" customHeight="1" x14ac:dyDescent="0.25">
      <c r="A43" s="225"/>
      <c r="B43" s="224"/>
      <c r="C43" s="224"/>
      <c r="D43" s="224"/>
      <c r="E43" s="224"/>
      <c r="F43" s="139"/>
      <c r="G43" s="139"/>
      <c r="H43" s="143"/>
      <c r="I43" s="342"/>
      <c r="J43" s="224"/>
      <c r="K43" s="139"/>
      <c r="L43" s="139"/>
      <c r="M43" s="139"/>
      <c r="N43" s="141"/>
      <c r="O43" s="141"/>
      <c r="P43" s="141"/>
      <c r="Q43" s="141"/>
      <c r="R43" s="142"/>
      <c r="S43" s="143"/>
      <c r="T43" s="143"/>
      <c r="U43" s="143"/>
      <c r="V43" s="143"/>
      <c r="W43" s="143"/>
      <c r="X43" s="143"/>
      <c r="Y43" s="143"/>
      <c r="Z43" s="143"/>
      <c r="AA43" s="143"/>
      <c r="AB43" s="143"/>
      <c r="AC43" s="143"/>
      <c r="AD43" s="143"/>
      <c r="AE43" s="143"/>
      <c r="AF43" s="143"/>
      <c r="AG43" s="143"/>
      <c r="AH43" s="143"/>
      <c r="AI43" s="388"/>
      <c r="AJ43" s="388"/>
      <c r="AK43" s="388"/>
      <c r="AL43" s="143"/>
      <c r="AM43" s="143"/>
      <c r="AN43" s="143"/>
      <c r="AO43" s="143"/>
      <c r="AP43" s="143"/>
      <c r="AQ43" s="143"/>
      <c r="AR43" s="143"/>
      <c r="AS43" s="143"/>
    </row>
    <row r="44" spans="1:45" s="34" customFormat="1" ht="9.6" customHeight="1" x14ac:dyDescent="0.25">
      <c r="A44" s="225"/>
      <c r="B44" s="139"/>
      <c r="C44" s="139"/>
      <c r="D44" s="139"/>
      <c r="E44" s="224"/>
      <c r="F44" s="139"/>
      <c r="G44" s="139"/>
      <c r="H44" s="139"/>
      <c r="I44" s="139"/>
      <c r="J44" s="224"/>
      <c r="K44" s="139"/>
      <c r="L44" s="139"/>
      <c r="M44" s="139"/>
      <c r="N44" s="141"/>
      <c r="O44" s="141"/>
      <c r="P44" s="141"/>
      <c r="Q44" s="141"/>
      <c r="R44" s="142"/>
      <c r="S44" s="143"/>
      <c r="T44" s="143"/>
      <c r="U44" s="143"/>
      <c r="V44" s="143"/>
      <c r="W44" s="143"/>
      <c r="X44" s="143"/>
      <c r="Y44" s="143"/>
      <c r="Z44" s="143"/>
      <c r="AA44" s="143"/>
      <c r="AB44" s="143"/>
      <c r="AC44" s="143"/>
      <c r="AD44" s="143"/>
      <c r="AE44" s="143"/>
      <c r="AF44" s="143"/>
      <c r="AG44" s="143"/>
      <c r="AH44" s="143"/>
      <c r="AI44" s="388"/>
      <c r="AJ44" s="388"/>
      <c r="AK44" s="388"/>
      <c r="AL44" s="143"/>
      <c r="AM44" s="143"/>
      <c r="AN44" s="143"/>
      <c r="AO44" s="143"/>
      <c r="AP44" s="143"/>
      <c r="AQ44" s="143"/>
      <c r="AR44" s="143"/>
      <c r="AS44" s="143"/>
    </row>
    <row r="45" spans="1:45" s="34" customFormat="1" ht="9.6" customHeight="1" x14ac:dyDescent="0.25">
      <c r="A45" s="225"/>
      <c r="B45" s="224"/>
      <c r="C45" s="224"/>
      <c r="D45" s="224"/>
      <c r="E45" s="224"/>
      <c r="F45" s="139"/>
      <c r="G45" s="139"/>
      <c r="H45" s="143"/>
      <c r="I45" s="139"/>
      <c r="J45" s="224"/>
      <c r="K45" s="139"/>
      <c r="L45" s="139"/>
      <c r="M45" s="342"/>
      <c r="N45" s="224"/>
      <c r="O45" s="139"/>
      <c r="P45" s="141"/>
      <c r="Q45" s="141"/>
      <c r="R45" s="142"/>
      <c r="S45" s="143"/>
      <c r="T45" s="143"/>
      <c r="U45" s="143"/>
      <c r="V45" s="143"/>
      <c r="W45" s="143"/>
      <c r="X45" s="143"/>
      <c r="Y45" s="143"/>
      <c r="Z45" s="143"/>
      <c r="AA45" s="143"/>
      <c r="AB45" s="143"/>
      <c r="AC45" s="143"/>
      <c r="AD45" s="143"/>
      <c r="AE45" s="143"/>
      <c r="AF45" s="143"/>
      <c r="AG45" s="143"/>
      <c r="AH45" s="143"/>
      <c r="AI45" s="388"/>
      <c r="AJ45" s="388"/>
      <c r="AK45" s="388"/>
      <c r="AL45" s="143"/>
      <c r="AM45" s="143"/>
      <c r="AN45" s="143"/>
      <c r="AO45" s="143"/>
      <c r="AP45" s="143"/>
      <c r="AQ45" s="143"/>
      <c r="AR45" s="143"/>
      <c r="AS45" s="143"/>
    </row>
    <row r="46" spans="1:45" s="34" customFormat="1" ht="9.6" customHeight="1" x14ac:dyDescent="0.25">
      <c r="A46" s="225"/>
      <c r="B46" s="139"/>
      <c r="C46" s="139"/>
      <c r="D46" s="139"/>
      <c r="E46" s="224"/>
      <c r="F46" s="139"/>
      <c r="G46" s="139"/>
      <c r="H46" s="139"/>
      <c r="I46" s="139"/>
      <c r="J46" s="224"/>
      <c r="K46" s="139"/>
      <c r="L46" s="139"/>
      <c r="M46" s="139"/>
      <c r="N46" s="141"/>
      <c r="O46" s="139"/>
      <c r="P46" s="141"/>
      <c r="Q46" s="141"/>
      <c r="R46" s="142"/>
      <c r="S46" s="143"/>
      <c r="T46" s="143"/>
      <c r="U46" s="143"/>
      <c r="V46" s="143"/>
      <c r="W46" s="143"/>
      <c r="X46" s="143"/>
      <c r="Y46" s="143"/>
      <c r="Z46" s="143"/>
      <c r="AA46" s="143"/>
      <c r="AB46" s="143"/>
      <c r="AC46" s="143"/>
      <c r="AD46" s="143"/>
      <c r="AE46" s="143"/>
      <c r="AF46" s="143"/>
      <c r="AG46" s="143"/>
      <c r="AH46" s="143"/>
      <c r="AI46" s="388"/>
      <c r="AJ46" s="388"/>
      <c r="AK46" s="388"/>
      <c r="AL46" s="143"/>
      <c r="AM46" s="143"/>
      <c r="AN46" s="143"/>
      <c r="AO46" s="143"/>
      <c r="AP46" s="143"/>
      <c r="AQ46" s="143"/>
      <c r="AR46" s="143"/>
      <c r="AS46" s="143"/>
    </row>
    <row r="47" spans="1:45" s="34" customFormat="1" ht="9.6" customHeight="1" x14ac:dyDescent="0.25">
      <c r="A47" s="225"/>
      <c r="B47" s="224"/>
      <c r="C47" s="224"/>
      <c r="D47" s="224"/>
      <c r="E47" s="224"/>
      <c r="F47" s="139"/>
      <c r="G47" s="139"/>
      <c r="H47" s="143"/>
      <c r="I47" s="342"/>
      <c r="J47" s="224"/>
      <c r="K47" s="139"/>
      <c r="L47" s="139"/>
      <c r="M47" s="139"/>
      <c r="N47" s="141"/>
      <c r="O47" s="141"/>
      <c r="P47" s="141"/>
      <c r="Q47" s="141"/>
      <c r="R47" s="142"/>
      <c r="S47" s="143"/>
      <c r="T47" s="143"/>
      <c r="U47" s="143"/>
      <c r="V47" s="143"/>
      <c r="W47" s="143"/>
      <c r="X47" s="143"/>
      <c r="Y47" s="143"/>
      <c r="Z47" s="143"/>
      <c r="AA47" s="143"/>
      <c r="AB47" s="143"/>
      <c r="AC47" s="143"/>
      <c r="AD47" s="143"/>
      <c r="AE47" s="143"/>
      <c r="AF47" s="143"/>
      <c r="AG47" s="143"/>
      <c r="AH47" s="143"/>
      <c r="AI47" s="388"/>
      <c r="AJ47" s="388"/>
      <c r="AK47" s="388"/>
      <c r="AL47" s="143"/>
      <c r="AM47" s="143"/>
      <c r="AN47" s="143"/>
      <c r="AO47" s="143"/>
      <c r="AP47" s="143"/>
      <c r="AQ47" s="143"/>
      <c r="AR47" s="143"/>
      <c r="AS47" s="143"/>
    </row>
    <row r="48" spans="1:45" s="34" customFormat="1" ht="9.6" customHeight="1" x14ac:dyDescent="0.25">
      <c r="A48" s="225"/>
      <c r="B48" s="139"/>
      <c r="C48" s="139"/>
      <c r="D48" s="139"/>
      <c r="E48" s="224"/>
      <c r="F48" s="139"/>
      <c r="G48" s="139"/>
      <c r="H48" s="139"/>
      <c r="I48" s="139"/>
      <c r="J48" s="224"/>
      <c r="K48" s="139"/>
      <c r="L48" s="343"/>
      <c r="M48" s="139"/>
      <c r="N48" s="141"/>
      <c r="O48" s="141"/>
      <c r="P48" s="141"/>
      <c r="Q48" s="141"/>
      <c r="R48" s="142"/>
      <c r="S48" s="143"/>
      <c r="T48" s="143"/>
      <c r="U48" s="143"/>
      <c r="V48" s="143"/>
      <c r="W48" s="143"/>
      <c r="X48" s="143"/>
      <c r="Y48" s="143"/>
      <c r="Z48" s="143"/>
      <c r="AA48" s="143"/>
      <c r="AB48" s="143"/>
      <c r="AC48" s="143"/>
      <c r="AD48" s="143"/>
      <c r="AE48" s="143"/>
      <c r="AF48" s="143"/>
      <c r="AG48" s="143"/>
      <c r="AH48" s="143"/>
      <c r="AI48" s="388"/>
      <c r="AJ48" s="388"/>
      <c r="AK48" s="388"/>
      <c r="AL48" s="143"/>
      <c r="AM48" s="143"/>
      <c r="AN48" s="143"/>
      <c r="AO48" s="143"/>
      <c r="AP48" s="143"/>
      <c r="AQ48" s="143"/>
      <c r="AR48" s="143"/>
      <c r="AS48" s="143"/>
    </row>
    <row r="49" spans="1:45" s="34" customFormat="1" ht="9.6" customHeight="1" x14ac:dyDescent="0.25">
      <c r="A49" s="225"/>
      <c r="B49" s="224"/>
      <c r="C49" s="224"/>
      <c r="D49" s="224"/>
      <c r="E49" s="224"/>
      <c r="F49" s="139"/>
      <c r="G49" s="139"/>
      <c r="H49" s="143"/>
      <c r="I49" s="139"/>
      <c r="J49" s="224"/>
      <c r="K49" s="342"/>
      <c r="L49" s="224"/>
      <c r="M49" s="139"/>
      <c r="N49" s="141"/>
      <c r="O49" s="141"/>
      <c r="P49" s="141"/>
      <c r="Q49" s="141"/>
      <c r="R49" s="142"/>
      <c r="S49" s="143"/>
      <c r="T49" s="143"/>
      <c r="U49" s="143"/>
      <c r="V49" s="143"/>
      <c r="W49" s="143"/>
      <c r="X49" s="143"/>
      <c r="Y49" s="143"/>
      <c r="Z49" s="143"/>
      <c r="AA49" s="143"/>
      <c r="AB49" s="143"/>
      <c r="AC49" s="143"/>
      <c r="AD49" s="143"/>
      <c r="AE49" s="143"/>
      <c r="AF49" s="143"/>
      <c r="AG49" s="143"/>
      <c r="AH49" s="143"/>
      <c r="AI49" s="388"/>
      <c r="AJ49" s="388"/>
      <c r="AK49" s="388"/>
      <c r="AL49" s="143"/>
      <c r="AM49" s="143"/>
      <c r="AN49" s="143"/>
      <c r="AO49" s="143"/>
      <c r="AP49" s="143"/>
      <c r="AQ49" s="143"/>
      <c r="AR49" s="143"/>
      <c r="AS49" s="143"/>
    </row>
    <row r="50" spans="1:45" s="34" customFormat="1" ht="9.6" customHeight="1" x14ac:dyDescent="0.25">
      <c r="A50" s="225"/>
      <c r="B50" s="139"/>
      <c r="C50" s="139"/>
      <c r="D50" s="139"/>
      <c r="E50" s="224"/>
      <c r="F50" s="139"/>
      <c r="G50" s="139"/>
      <c r="H50" s="139"/>
      <c r="I50" s="139"/>
      <c r="J50" s="224"/>
      <c r="K50" s="139"/>
      <c r="L50" s="139"/>
      <c r="M50" s="139"/>
      <c r="N50" s="141"/>
      <c r="O50" s="141"/>
      <c r="P50" s="141"/>
      <c r="Q50" s="141"/>
      <c r="R50" s="142"/>
      <c r="S50" s="143"/>
      <c r="T50" s="143"/>
      <c r="U50" s="143"/>
      <c r="V50" s="143"/>
      <c r="W50" s="143"/>
      <c r="X50" s="143"/>
      <c r="Y50" s="143"/>
      <c r="Z50" s="143"/>
      <c r="AA50" s="143"/>
      <c r="AB50" s="143"/>
      <c r="AC50" s="143"/>
      <c r="AD50" s="143"/>
      <c r="AE50" s="143"/>
      <c r="AF50" s="143"/>
      <c r="AG50" s="143"/>
      <c r="AH50" s="143"/>
      <c r="AI50" s="388"/>
      <c r="AJ50" s="388"/>
      <c r="AK50" s="388"/>
      <c r="AL50" s="143"/>
      <c r="AM50" s="143"/>
      <c r="AN50" s="143"/>
      <c r="AO50" s="143"/>
      <c r="AP50" s="143"/>
      <c r="AQ50" s="143"/>
      <c r="AR50" s="143"/>
      <c r="AS50" s="143"/>
    </row>
    <row r="51" spans="1:45" s="34" customFormat="1" ht="9.6" customHeight="1" x14ac:dyDescent="0.25">
      <c r="A51" s="225"/>
      <c r="B51" s="224"/>
      <c r="C51" s="224"/>
      <c r="D51" s="224"/>
      <c r="E51" s="224"/>
      <c r="F51" s="139"/>
      <c r="G51" s="139"/>
      <c r="H51" s="143"/>
      <c r="I51" s="342"/>
      <c r="J51" s="224"/>
      <c r="K51" s="139"/>
      <c r="L51" s="139"/>
      <c r="M51" s="139"/>
      <c r="N51" s="141"/>
      <c r="O51" s="141"/>
      <c r="P51" s="141"/>
      <c r="Q51" s="141"/>
      <c r="R51" s="142"/>
      <c r="S51" s="143"/>
      <c r="T51" s="143"/>
      <c r="U51" s="143"/>
      <c r="V51" s="143"/>
      <c r="W51" s="143"/>
      <c r="X51" s="143"/>
      <c r="Y51" s="143"/>
      <c r="Z51" s="143"/>
      <c r="AA51" s="143"/>
      <c r="AB51" s="143"/>
      <c r="AC51" s="143"/>
      <c r="AD51" s="143"/>
      <c r="AE51" s="143"/>
      <c r="AF51" s="143"/>
      <c r="AG51" s="143"/>
      <c r="AH51" s="143"/>
      <c r="AI51" s="388"/>
      <c r="AJ51" s="388"/>
      <c r="AK51" s="388"/>
      <c r="AL51" s="143"/>
      <c r="AM51" s="143"/>
      <c r="AN51" s="143"/>
      <c r="AO51" s="143"/>
      <c r="AP51" s="143"/>
      <c r="AQ51" s="143"/>
      <c r="AR51" s="143"/>
      <c r="AS51" s="143"/>
    </row>
    <row r="52" spans="1:45" s="34" customFormat="1" ht="9.6" customHeight="1" x14ac:dyDescent="0.25">
      <c r="A52" s="352"/>
      <c r="B52" s="139"/>
      <c r="C52" s="139"/>
      <c r="D52" s="139"/>
      <c r="E52" s="224"/>
      <c r="F52" s="418"/>
      <c r="G52" s="418"/>
      <c r="H52" s="418"/>
      <c r="I52" s="418"/>
      <c r="J52" s="224"/>
      <c r="K52" s="139"/>
      <c r="L52" s="139"/>
      <c r="M52" s="139"/>
      <c r="N52" s="139"/>
      <c r="O52" s="139"/>
      <c r="P52" s="139"/>
      <c r="Q52" s="141"/>
      <c r="R52" s="142"/>
      <c r="S52" s="143"/>
      <c r="T52" s="143"/>
      <c r="U52" s="143"/>
      <c r="V52" s="143"/>
      <c r="W52" s="143"/>
      <c r="X52" s="143"/>
      <c r="Y52" s="143"/>
      <c r="Z52" s="143"/>
      <c r="AA52" s="143"/>
      <c r="AB52" s="143"/>
      <c r="AC52" s="143"/>
      <c r="AD52" s="143"/>
      <c r="AE52" s="143"/>
      <c r="AF52" s="143"/>
      <c r="AG52" s="143"/>
      <c r="AH52" s="143"/>
      <c r="AI52" s="388"/>
      <c r="AJ52" s="388"/>
      <c r="AK52" s="388"/>
      <c r="AL52" s="143"/>
      <c r="AM52" s="143"/>
      <c r="AN52" s="143"/>
      <c r="AO52" s="143"/>
      <c r="AP52" s="143"/>
      <c r="AQ52" s="143"/>
      <c r="AR52" s="143"/>
      <c r="AS52" s="143"/>
    </row>
    <row r="53" spans="1:45" s="2" customFormat="1" ht="6.75" customHeight="1" x14ac:dyDescent="0.25">
      <c r="A53" s="177"/>
      <c r="B53" s="177"/>
      <c r="C53" s="177"/>
      <c r="D53" s="177"/>
      <c r="E53" s="177"/>
      <c r="F53" s="419"/>
      <c r="G53" s="419"/>
      <c r="H53" s="419"/>
      <c r="I53" s="419"/>
      <c r="J53" s="179"/>
      <c r="K53" s="180"/>
      <c r="L53" s="181"/>
      <c r="M53" s="180"/>
      <c r="N53" s="181"/>
      <c r="O53" s="180"/>
      <c r="P53" s="181"/>
      <c r="Q53" s="180"/>
      <c r="R53" s="181"/>
      <c r="S53" s="182"/>
      <c r="T53" s="182"/>
      <c r="U53" s="182"/>
      <c r="V53" s="182"/>
      <c r="W53" s="182"/>
      <c r="X53" s="182"/>
      <c r="Y53" s="182"/>
      <c r="Z53" s="182"/>
      <c r="AA53" s="182"/>
      <c r="AB53" s="182"/>
      <c r="AC53" s="182"/>
      <c r="AD53" s="182"/>
      <c r="AE53" s="182"/>
      <c r="AF53" s="182"/>
      <c r="AG53" s="182"/>
      <c r="AH53" s="182"/>
      <c r="AI53" s="388"/>
      <c r="AJ53" s="388"/>
      <c r="AK53" s="388"/>
      <c r="AL53" s="182"/>
      <c r="AM53" s="182"/>
      <c r="AN53" s="182"/>
      <c r="AO53" s="182"/>
      <c r="AP53" s="182"/>
      <c r="AQ53" s="182"/>
      <c r="AR53" s="182"/>
      <c r="AS53" s="182"/>
    </row>
    <row r="54" spans="1:45" s="18" customFormat="1" ht="10.5" customHeight="1" x14ac:dyDescent="0.25">
      <c r="A54" s="183" t="s">
        <v>44</v>
      </c>
      <c r="B54" s="184"/>
      <c r="C54" s="184"/>
      <c r="D54" s="274"/>
      <c r="E54" s="185" t="s">
        <v>5</v>
      </c>
      <c r="F54" s="186" t="s">
        <v>46</v>
      </c>
      <c r="G54" s="185"/>
      <c r="H54" s="187"/>
      <c r="I54" s="188"/>
      <c r="J54" s="185" t="s">
        <v>5</v>
      </c>
      <c r="K54" s="186" t="s">
        <v>54</v>
      </c>
      <c r="L54" s="189"/>
      <c r="M54" s="186" t="s">
        <v>55</v>
      </c>
      <c r="N54" s="190"/>
      <c r="O54" s="191" t="s">
        <v>56</v>
      </c>
      <c r="P54" s="191"/>
      <c r="Q54" s="192"/>
      <c r="R54" s="193"/>
      <c r="T54" s="86"/>
      <c r="U54" s="86"/>
      <c r="V54" s="86"/>
      <c r="W54" s="86"/>
      <c r="X54" s="86"/>
      <c r="Y54" s="86"/>
      <c r="Z54" s="86"/>
      <c r="AA54" s="86"/>
      <c r="AB54" s="86"/>
      <c r="AC54" s="86"/>
      <c r="AD54" s="86"/>
      <c r="AE54" s="86"/>
      <c r="AF54" s="86"/>
      <c r="AG54" s="86"/>
      <c r="AH54" s="86"/>
      <c r="AI54" s="389"/>
      <c r="AJ54" s="389"/>
      <c r="AK54" s="389"/>
      <c r="AL54" s="86"/>
      <c r="AM54" s="86"/>
      <c r="AN54" s="86"/>
      <c r="AO54" s="86"/>
      <c r="AP54" s="86"/>
      <c r="AQ54" s="86"/>
      <c r="AR54" s="86"/>
      <c r="AS54" s="86"/>
    </row>
    <row r="55" spans="1:45" s="18" customFormat="1" ht="9" customHeight="1" x14ac:dyDescent="0.25">
      <c r="A55" s="361" t="s">
        <v>45</v>
      </c>
      <c r="B55" s="362"/>
      <c r="C55" s="363"/>
      <c r="D55" s="364"/>
      <c r="E55" s="196">
        <v>1</v>
      </c>
      <c r="F55" s="86" t="str">
        <f>IF(E55&gt;$R$62,,UPPER(VLOOKUP(E55,'Lány 4A ELO'!$A$7:$Q$134,2)))</f>
        <v>VARGA-KARAS</v>
      </c>
      <c r="G55" s="196"/>
      <c r="H55" s="86"/>
      <c r="I55" s="85"/>
      <c r="J55" s="353" t="s">
        <v>6</v>
      </c>
      <c r="K55" s="84"/>
      <c r="L55" s="354"/>
      <c r="M55" s="84"/>
      <c r="N55" s="355"/>
      <c r="O55" s="356" t="s">
        <v>47</v>
      </c>
      <c r="P55" s="357"/>
      <c r="Q55" s="357"/>
      <c r="R55" s="355"/>
      <c r="T55" s="86"/>
      <c r="U55" s="86"/>
      <c r="V55" s="86"/>
      <c r="W55" s="86"/>
      <c r="X55" s="86"/>
      <c r="Y55" s="86"/>
      <c r="Z55" s="86"/>
      <c r="AA55" s="86"/>
      <c r="AB55" s="86"/>
      <c r="AC55" s="86"/>
      <c r="AD55" s="86"/>
      <c r="AE55" s="86"/>
      <c r="AF55" s="86"/>
      <c r="AG55" s="86"/>
      <c r="AH55" s="86"/>
      <c r="AI55" s="389"/>
      <c r="AJ55" s="389"/>
      <c r="AK55" s="389"/>
      <c r="AL55" s="86"/>
      <c r="AM55" s="86"/>
      <c r="AN55" s="86"/>
      <c r="AO55" s="86"/>
      <c r="AP55" s="86"/>
      <c r="AQ55" s="86"/>
      <c r="AR55" s="86"/>
      <c r="AS55" s="86"/>
    </row>
    <row r="56" spans="1:45" s="18" customFormat="1" ht="9" customHeight="1" x14ac:dyDescent="0.25">
      <c r="A56" s="365" t="s">
        <v>53</v>
      </c>
      <c r="B56" s="226"/>
      <c r="C56" s="366"/>
      <c r="D56" s="367"/>
      <c r="E56" s="196">
        <v>2</v>
      </c>
      <c r="F56" s="86" t="str">
        <f>IF(E56&gt;$R$62,,UPPER(VLOOKUP(E56,'Lány 4A ELO'!$A$7:$Q$134,2)))</f>
        <v>ZIMONYI</v>
      </c>
      <c r="G56" s="196"/>
      <c r="H56" s="86"/>
      <c r="I56" s="85"/>
      <c r="J56" s="353" t="s">
        <v>7</v>
      </c>
      <c r="K56" s="84"/>
      <c r="L56" s="354"/>
      <c r="M56" s="84"/>
      <c r="N56" s="355"/>
      <c r="O56" s="212"/>
      <c r="P56" s="358"/>
      <c r="Q56" s="226"/>
      <c r="R56" s="359"/>
      <c r="T56" s="86"/>
      <c r="U56" s="86"/>
      <c r="V56" s="86"/>
      <c r="W56" s="86"/>
      <c r="X56" s="86"/>
      <c r="Y56" s="86"/>
      <c r="Z56" s="86"/>
      <c r="AA56" s="86"/>
      <c r="AB56" s="86"/>
      <c r="AC56" s="86"/>
      <c r="AD56" s="86"/>
      <c r="AE56" s="86"/>
      <c r="AF56" s="86"/>
      <c r="AG56" s="86"/>
      <c r="AH56" s="86"/>
      <c r="AI56" s="389"/>
      <c r="AJ56" s="389"/>
      <c r="AK56" s="389"/>
      <c r="AL56" s="86"/>
      <c r="AM56" s="86"/>
      <c r="AN56" s="86"/>
      <c r="AO56" s="86"/>
      <c r="AP56" s="86"/>
      <c r="AQ56" s="86"/>
      <c r="AR56" s="86"/>
      <c r="AS56" s="86"/>
    </row>
    <row r="57" spans="1:45" s="18" customFormat="1" ht="9" customHeight="1" x14ac:dyDescent="0.25">
      <c r="A57" s="240"/>
      <c r="B57" s="241"/>
      <c r="C57" s="272"/>
      <c r="D57" s="242"/>
      <c r="E57" s="196"/>
      <c r="F57" s="86"/>
      <c r="G57" s="196"/>
      <c r="H57" s="86"/>
      <c r="I57" s="85"/>
      <c r="J57" s="353" t="s">
        <v>8</v>
      </c>
      <c r="K57" s="84"/>
      <c r="L57" s="354"/>
      <c r="M57" s="84"/>
      <c r="N57" s="355"/>
      <c r="O57" s="356" t="s">
        <v>48</v>
      </c>
      <c r="P57" s="357"/>
      <c r="Q57" s="357"/>
      <c r="R57" s="355"/>
      <c r="T57" s="86"/>
      <c r="U57" s="86"/>
      <c r="V57" s="86"/>
      <c r="W57" s="86"/>
      <c r="X57" s="86"/>
      <c r="Y57" s="86"/>
      <c r="Z57" s="86"/>
      <c r="AA57" s="86"/>
      <c r="AB57" s="86"/>
      <c r="AC57" s="86"/>
      <c r="AD57" s="86"/>
      <c r="AE57" s="86"/>
      <c r="AF57" s="86"/>
      <c r="AG57" s="86"/>
      <c r="AH57" s="86"/>
      <c r="AI57" s="389"/>
      <c r="AJ57" s="389"/>
      <c r="AK57" s="389"/>
      <c r="AL57" s="86"/>
      <c r="AM57" s="86"/>
      <c r="AN57" s="86"/>
      <c r="AO57" s="86"/>
      <c r="AP57" s="86"/>
      <c r="AQ57" s="86"/>
      <c r="AR57" s="86"/>
      <c r="AS57" s="86"/>
    </row>
    <row r="58" spans="1:45" s="18" customFormat="1" ht="9" customHeight="1" x14ac:dyDescent="0.25">
      <c r="A58" s="209"/>
      <c r="B58" s="127"/>
      <c r="C58" s="127"/>
      <c r="D58" s="210"/>
      <c r="E58" s="196"/>
      <c r="F58" s="86"/>
      <c r="G58" s="196"/>
      <c r="H58" s="86"/>
      <c r="I58" s="85"/>
      <c r="J58" s="353" t="s">
        <v>9</v>
      </c>
      <c r="K58" s="84"/>
      <c r="L58" s="354"/>
      <c r="M58" s="84"/>
      <c r="N58" s="355"/>
      <c r="O58" s="84"/>
      <c r="P58" s="354"/>
      <c r="Q58" s="84"/>
      <c r="R58" s="355"/>
      <c r="T58" s="86"/>
      <c r="U58" s="86"/>
      <c r="V58" s="86"/>
      <c r="W58" s="86"/>
      <c r="X58" s="86"/>
      <c r="Y58" s="86"/>
      <c r="Z58" s="86"/>
      <c r="AA58" s="86"/>
      <c r="AB58" s="86"/>
      <c r="AC58" s="86"/>
      <c r="AD58" s="86"/>
      <c r="AE58" s="86"/>
      <c r="AF58" s="86"/>
      <c r="AG58" s="86"/>
      <c r="AH58" s="86"/>
      <c r="AI58" s="389"/>
      <c r="AJ58" s="389"/>
      <c r="AK58" s="389"/>
      <c r="AL58" s="86"/>
      <c r="AM58" s="86"/>
      <c r="AN58" s="86"/>
      <c r="AO58" s="86"/>
      <c r="AP58" s="86"/>
      <c r="AQ58" s="86"/>
      <c r="AR58" s="86"/>
      <c r="AS58" s="86"/>
    </row>
    <row r="59" spans="1:45" s="18" customFormat="1" ht="9" customHeight="1" x14ac:dyDescent="0.25">
      <c r="A59" s="228"/>
      <c r="B59" s="243"/>
      <c r="C59" s="243"/>
      <c r="D59" s="273"/>
      <c r="E59" s="196"/>
      <c r="F59" s="86"/>
      <c r="G59" s="196"/>
      <c r="H59" s="86"/>
      <c r="I59" s="85"/>
      <c r="J59" s="353" t="s">
        <v>10</v>
      </c>
      <c r="K59" s="84"/>
      <c r="L59" s="354"/>
      <c r="M59" s="84"/>
      <c r="N59" s="355"/>
      <c r="O59" s="226"/>
      <c r="P59" s="358"/>
      <c r="Q59" s="226"/>
      <c r="R59" s="359"/>
      <c r="T59" s="86"/>
      <c r="U59" s="86"/>
      <c r="V59" s="86"/>
      <c r="W59" s="86"/>
      <c r="X59" s="86"/>
      <c r="Y59" s="86"/>
      <c r="Z59" s="86"/>
      <c r="AA59" s="86"/>
      <c r="AB59" s="86"/>
      <c r="AC59" s="86"/>
      <c r="AD59" s="86"/>
      <c r="AE59" s="86"/>
      <c r="AF59" s="86"/>
      <c r="AG59" s="86"/>
      <c r="AH59" s="86"/>
      <c r="AI59" s="389"/>
      <c r="AJ59" s="389"/>
      <c r="AK59" s="389"/>
      <c r="AL59" s="86"/>
      <c r="AM59" s="86"/>
      <c r="AN59" s="86"/>
      <c r="AO59" s="86"/>
      <c r="AP59" s="86"/>
      <c r="AQ59" s="86"/>
      <c r="AR59" s="86"/>
      <c r="AS59" s="86"/>
    </row>
    <row r="60" spans="1:45" s="18" customFormat="1" ht="9" customHeight="1" x14ac:dyDescent="0.25">
      <c r="A60" s="229"/>
      <c r="B60" s="22"/>
      <c r="C60" s="127"/>
      <c r="D60" s="210"/>
      <c r="E60" s="196"/>
      <c r="F60" s="86"/>
      <c r="G60" s="196"/>
      <c r="H60" s="86"/>
      <c r="I60" s="85"/>
      <c r="J60" s="353" t="s">
        <v>11</v>
      </c>
      <c r="K60" s="84"/>
      <c r="L60" s="354"/>
      <c r="M60" s="84"/>
      <c r="N60" s="355"/>
      <c r="O60" s="356" t="s">
        <v>34</v>
      </c>
      <c r="P60" s="357"/>
      <c r="Q60" s="357"/>
      <c r="R60" s="355"/>
      <c r="T60" s="86"/>
      <c r="U60" s="86"/>
      <c r="V60" s="86"/>
      <c r="W60" s="86"/>
      <c r="X60" s="86"/>
      <c r="Y60" s="86"/>
      <c r="Z60" s="86"/>
      <c r="AA60" s="86"/>
      <c r="AB60" s="86"/>
      <c r="AC60" s="86"/>
      <c r="AD60" s="86"/>
      <c r="AE60" s="86"/>
      <c r="AF60" s="86"/>
      <c r="AG60" s="86"/>
      <c r="AH60" s="86"/>
      <c r="AI60" s="389"/>
      <c r="AJ60" s="389"/>
      <c r="AK60" s="389"/>
      <c r="AL60" s="86"/>
      <c r="AM60" s="86"/>
      <c r="AN60" s="86"/>
      <c r="AO60" s="86"/>
      <c r="AP60" s="86"/>
      <c r="AQ60" s="86"/>
      <c r="AR60" s="86"/>
      <c r="AS60" s="86"/>
    </row>
    <row r="61" spans="1:45" s="18" customFormat="1" ht="9" customHeight="1" x14ac:dyDescent="0.25">
      <c r="A61" s="229"/>
      <c r="B61" s="22"/>
      <c r="C61" s="268"/>
      <c r="D61" s="238"/>
      <c r="E61" s="196"/>
      <c r="F61" s="86"/>
      <c r="G61" s="196"/>
      <c r="H61" s="86"/>
      <c r="I61" s="85"/>
      <c r="J61" s="353" t="s">
        <v>12</v>
      </c>
      <c r="K61" s="84"/>
      <c r="L61" s="354"/>
      <c r="M61" s="84"/>
      <c r="N61" s="355"/>
      <c r="O61" s="84"/>
      <c r="P61" s="354"/>
      <c r="Q61" s="84"/>
      <c r="R61" s="355"/>
      <c r="T61" s="86"/>
      <c r="U61" s="86"/>
      <c r="V61" s="86"/>
      <c r="W61" s="86"/>
      <c r="X61" s="86"/>
      <c r="Y61" s="86"/>
      <c r="Z61" s="86"/>
      <c r="AA61" s="86"/>
      <c r="AB61" s="86"/>
      <c r="AC61" s="86"/>
      <c r="AD61" s="86"/>
      <c r="AE61" s="86"/>
      <c r="AF61" s="86"/>
      <c r="AG61" s="86"/>
      <c r="AH61" s="86"/>
      <c r="AI61" s="389"/>
      <c r="AJ61" s="389"/>
      <c r="AK61" s="389"/>
      <c r="AL61" s="86"/>
      <c r="AM61" s="86"/>
      <c r="AN61" s="86"/>
      <c r="AO61" s="86"/>
      <c r="AP61" s="86"/>
      <c r="AQ61" s="86"/>
      <c r="AR61" s="86"/>
      <c r="AS61" s="86"/>
    </row>
    <row r="62" spans="1:45" s="18" customFormat="1" ht="9" customHeight="1" x14ac:dyDescent="0.25">
      <c r="A62" s="230"/>
      <c r="B62" s="227"/>
      <c r="C62" s="269"/>
      <c r="D62" s="239"/>
      <c r="E62" s="213"/>
      <c r="F62" s="212"/>
      <c r="G62" s="213"/>
      <c r="H62" s="212"/>
      <c r="I62" s="214"/>
      <c r="J62" s="360" t="s">
        <v>13</v>
      </c>
      <c r="K62" s="226"/>
      <c r="L62" s="358"/>
      <c r="M62" s="226"/>
      <c r="N62" s="359"/>
      <c r="O62" s="226" t="str">
        <f>R4</f>
        <v>Rákóczi Andrea</v>
      </c>
      <c r="P62" s="358"/>
      <c r="Q62" s="226"/>
      <c r="R62" s="216">
        <f>MIN(4,'Lány 4A ELO'!Q5)</f>
        <v>4</v>
      </c>
      <c r="T62" s="86"/>
      <c r="U62" s="86"/>
      <c r="V62" s="86"/>
      <c r="W62" s="86"/>
      <c r="X62" s="86"/>
      <c r="Y62" s="86"/>
      <c r="Z62" s="86"/>
      <c r="AA62" s="86"/>
      <c r="AB62" s="86"/>
      <c r="AC62" s="86"/>
      <c r="AD62" s="86"/>
      <c r="AE62" s="86"/>
      <c r="AF62" s="86"/>
      <c r="AG62" s="86"/>
      <c r="AH62" s="86"/>
      <c r="AI62" s="389"/>
      <c r="AJ62" s="389"/>
      <c r="AK62" s="389"/>
      <c r="AL62" s="86"/>
      <c r="AM62" s="86"/>
      <c r="AN62" s="86"/>
      <c r="AO62" s="86"/>
      <c r="AP62" s="86"/>
      <c r="AQ62" s="86"/>
      <c r="AR62" s="86"/>
      <c r="AS62" s="86"/>
    </row>
    <row r="63" spans="1:45" x14ac:dyDescent="0.25">
      <c r="T63" s="350"/>
      <c r="U63" s="350"/>
      <c r="V63" s="350"/>
      <c r="W63" s="350"/>
      <c r="X63" s="350"/>
      <c r="Y63" s="350"/>
      <c r="Z63" s="350"/>
      <c r="AA63" s="350"/>
      <c r="AB63" s="350"/>
      <c r="AC63" s="350"/>
      <c r="AD63" s="350"/>
      <c r="AE63" s="350"/>
      <c r="AF63" s="350"/>
      <c r="AG63" s="350"/>
      <c r="AH63" s="350"/>
      <c r="AL63" s="350"/>
      <c r="AM63" s="350"/>
      <c r="AN63" s="350"/>
      <c r="AO63" s="350"/>
      <c r="AP63" s="350"/>
      <c r="AQ63" s="350"/>
      <c r="AR63" s="350"/>
      <c r="AS63" s="350"/>
    </row>
    <row r="64" spans="1:45" x14ac:dyDescent="0.25">
      <c r="T64" s="350"/>
      <c r="U64" s="350"/>
      <c r="V64" s="350"/>
      <c r="W64" s="350"/>
      <c r="X64" s="350"/>
      <c r="Y64" s="350"/>
      <c r="Z64" s="350"/>
      <c r="AA64" s="350"/>
      <c r="AB64" s="350"/>
      <c r="AC64" s="350"/>
      <c r="AD64" s="350"/>
      <c r="AE64" s="350"/>
      <c r="AF64" s="350"/>
      <c r="AG64" s="350"/>
      <c r="AH64" s="350"/>
      <c r="AL64" s="350"/>
      <c r="AM64" s="350"/>
      <c r="AN64" s="350"/>
      <c r="AO64" s="350"/>
      <c r="AP64" s="350"/>
      <c r="AQ64" s="350"/>
      <c r="AR64" s="350"/>
      <c r="AS64" s="350"/>
    </row>
    <row r="65" spans="20:45" x14ac:dyDescent="0.25">
      <c r="T65" s="350"/>
      <c r="U65" s="350"/>
      <c r="V65" s="350"/>
      <c r="W65" s="350"/>
      <c r="X65" s="350"/>
      <c r="Y65" s="350"/>
      <c r="Z65" s="350"/>
      <c r="AA65" s="350"/>
      <c r="AB65" s="350"/>
      <c r="AC65" s="350"/>
      <c r="AD65" s="350"/>
      <c r="AE65" s="350"/>
      <c r="AF65" s="350"/>
      <c r="AG65" s="350"/>
      <c r="AH65" s="350"/>
      <c r="AL65" s="350"/>
      <c r="AM65" s="350"/>
      <c r="AN65" s="350"/>
      <c r="AO65" s="350"/>
      <c r="AP65" s="350"/>
      <c r="AQ65" s="350"/>
      <c r="AR65" s="350"/>
      <c r="AS65" s="350"/>
    </row>
    <row r="66" spans="20:45" x14ac:dyDescent="0.25">
      <c r="T66" s="350"/>
      <c r="U66" s="350"/>
      <c r="V66" s="350"/>
      <c r="W66" s="350"/>
      <c r="X66" s="350"/>
      <c r="Y66" s="350"/>
      <c r="Z66" s="350"/>
      <c r="AA66" s="350"/>
      <c r="AB66" s="350"/>
      <c r="AC66" s="350"/>
      <c r="AD66" s="350"/>
      <c r="AE66" s="350"/>
      <c r="AF66" s="350"/>
      <c r="AG66" s="350"/>
      <c r="AH66" s="350"/>
      <c r="AL66" s="350"/>
      <c r="AM66" s="350"/>
      <c r="AN66" s="350"/>
      <c r="AO66" s="350"/>
      <c r="AP66" s="350"/>
      <c r="AQ66" s="350"/>
      <c r="AR66" s="350"/>
      <c r="AS66" s="350"/>
    </row>
    <row r="67" spans="20:45" x14ac:dyDescent="0.25">
      <c r="T67" s="350"/>
      <c r="U67" s="350"/>
      <c r="V67" s="350"/>
      <c r="W67" s="350"/>
      <c r="X67" s="350"/>
      <c r="Y67" s="350"/>
      <c r="Z67" s="350"/>
      <c r="AA67" s="350"/>
      <c r="AB67" s="350"/>
      <c r="AC67" s="350"/>
      <c r="AD67" s="350"/>
      <c r="AE67" s="350"/>
      <c r="AF67" s="350"/>
      <c r="AG67" s="350"/>
      <c r="AH67" s="350"/>
      <c r="AL67" s="350"/>
      <c r="AM67" s="350"/>
      <c r="AN67" s="350"/>
      <c r="AO67" s="350"/>
      <c r="AP67" s="350"/>
      <c r="AQ67" s="350"/>
      <c r="AR67" s="350"/>
      <c r="AS67" s="350"/>
    </row>
    <row r="68" spans="20:45" x14ac:dyDescent="0.25">
      <c r="T68" s="350"/>
      <c r="U68" s="350"/>
      <c r="V68" s="350"/>
      <c r="W68" s="350"/>
      <c r="X68" s="350"/>
      <c r="Y68" s="350"/>
      <c r="Z68" s="350"/>
      <c r="AA68" s="350"/>
      <c r="AB68" s="350"/>
      <c r="AC68" s="350"/>
      <c r="AD68" s="350"/>
      <c r="AE68" s="350"/>
      <c r="AF68" s="350"/>
      <c r="AG68" s="350"/>
      <c r="AH68" s="350"/>
      <c r="AL68" s="350"/>
      <c r="AM68" s="350"/>
      <c r="AN68" s="350"/>
      <c r="AO68" s="350"/>
      <c r="AP68" s="350"/>
      <c r="AQ68" s="350"/>
      <c r="AR68" s="350"/>
      <c r="AS68" s="350"/>
    </row>
    <row r="69" spans="20:45" x14ac:dyDescent="0.25">
      <c r="T69" s="350"/>
      <c r="U69" s="350"/>
      <c r="V69" s="350"/>
      <c r="W69" s="350"/>
      <c r="X69" s="350"/>
      <c r="Y69" s="350"/>
      <c r="Z69" s="350"/>
      <c r="AA69" s="350"/>
      <c r="AB69" s="350"/>
      <c r="AC69" s="350"/>
      <c r="AD69" s="350"/>
      <c r="AE69" s="350"/>
      <c r="AF69" s="350"/>
      <c r="AG69" s="350"/>
      <c r="AH69" s="350"/>
      <c r="AL69" s="350"/>
      <c r="AM69" s="350"/>
      <c r="AN69" s="350"/>
      <c r="AO69" s="350"/>
      <c r="AP69" s="350"/>
      <c r="AQ69" s="350"/>
      <c r="AR69" s="350"/>
      <c r="AS69" s="350"/>
    </row>
    <row r="70" spans="20:45" x14ac:dyDescent="0.25">
      <c r="T70" s="350"/>
      <c r="U70" s="350"/>
      <c r="V70" s="350"/>
      <c r="W70" s="350"/>
      <c r="X70" s="350"/>
      <c r="Y70" s="350"/>
      <c r="Z70" s="350"/>
      <c r="AA70" s="350"/>
      <c r="AB70" s="350"/>
      <c r="AC70" s="350"/>
      <c r="AD70" s="350"/>
      <c r="AE70" s="350"/>
      <c r="AF70" s="350"/>
      <c r="AG70" s="350"/>
      <c r="AH70" s="350"/>
      <c r="AL70" s="350"/>
      <c r="AM70" s="350"/>
      <c r="AN70" s="350"/>
      <c r="AO70" s="350"/>
      <c r="AP70" s="350"/>
      <c r="AQ70" s="350"/>
      <c r="AR70" s="350"/>
      <c r="AS70" s="350"/>
    </row>
    <row r="71" spans="20:45" x14ac:dyDescent="0.25">
      <c r="T71" s="350"/>
      <c r="U71" s="350"/>
      <c r="V71" s="350"/>
      <c r="W71" s="350"/>
      <c r="X71" s="350"/>
      <c r="Y71" s="350"/>
      <c r="Z71" s="350"/>
      <c r="AA71" s="350"/>
      <c r="AB71" s="350"/>
      <c r="AC71" s="350"/>
      <c r="AD71" s="350"/>
      <c r="AE71" s="350"/>
      <c r="AF71" s="350"/>
      <c r="AG71" s="350"/>
      <c r="AH71" s="350"/>
      <c r="AL71" s="350"/>
      <c r="AM71" s="350"/>
      <c r="AN71" s="350"/>
      <c r="AO71" s="350"/>
      <c r="AP71" s="350"/>
      <c r="AQ71" s="350"/>
      <c r="AR71" s="350"/>
      <c r="AS71" s="350"/>
    </row>
    <row r="72" spans="20:45" x14ac:dyDescent="0.25">
      <c r="T72" s="350"/>
      <c r="U72" s="350"/>
      <c r="V72" s="350"/>
      <c r="W72" s="350"/>
      <c r="X72" s="350"/>
      <c r="Y72" s="350"/>
      <c r="Z72" s="350"/>
      <c r="AA72" s="350"/>
      <c r="AB72" s="350"/>
      <c r="AC72" s="350"/>
      <c r="AD72" s="350"/>
      <c r="AE72" s="350"/>
      <c r="AF72" s="350"/>
      <c r="AG72" s="350"/>
      <c r="AH72" s="350"/>
      <c r="AL72" s="350"/>
      <c r="AM72" s="350"/>
      <c r="AN72" s="350"/>
      <c r="AO72" s="350"/>
      <c r="AP72" s="350"/>
      <c r="AQ72" s="350"/>
      <c r="AR72" s="350"/>
      <c r="AS72" s="350"/>
    </row>
    <row r="73" spans="20:45" x14ac:dyDescent="0.25">
      <c r="T73" s="350"/>
      <c r="U73" s="350"/>
      <c r="V73" s="350"/>
      <c r="W73" s="350"/>
      <c r="X73" s="350"/>
      <c r="Y73" s="350"/>
      <c r="Z73" s="350"/>
      <c r="AA73" s="350"/>
      <c r="AB73" s="350"/>
      <c r="AC73" s="350"/>
      <c r="AD73" s="350"/>
      <c r="AE73" s="350"/>
      <c r="AF73" s="350"/>
      <c r="AG73" s="350"/>
      <c r="AH73" s="350"/>
      <c r="AL73" s="350"/>
      <c r="AM73" s="350"/>
      <c r="AN73" s="350"/>
      <c r="AO73" s="350"/>
      <c r="AP73" s="350"/>
      <c r="AQ73" s="350"/>
      <c r="AR73" s="350"/>
      <c r="AS73" s="350"/>
    </row>
    <row r="74" spans="20:45" x14ac:dyDescent="0.25">
      <c r="T74" s="350"/>
      <c r="U74" s="350"/>
      <c r="V74" s="350"/>
      <c r="W74" s="350"/>
      <c r="X74" s="350"/>
      <c r="Y74" s="350"/>
      <c r="Z74" s="350"/>
      <c r="AA74" s="350"/>
      <c r="AB74" s="350"/>
      <c r="AC74" s="350"/>
      <c r="AD74" s="350"/>
      <c r="AE74" s="350"/>
      <c r="AF74" s="350"/>
      <c r="AG74" s="350"/>
      <c r="AH74" s="350"/>
      <c r="AL74" s="350"/>
      <c r="AM74" s="350"/>
      <c r="AN74" s="350"/>
      <c r="AO74" s="350"/>
      <c r="AP74" s="350"/>
      <c r="AQ74" s="350"/>
      <c r="AR74" s="350"/>
      <c r="AS74" s="350"/>
    </row>
    <row r="75" spans="20:45" x14ac:dyDescent="0.25">
      <c r="T75" s="350"/>
      <c r="U75" s="350"/>
      <c r="V75" s="350"/>
      <c r="W75" s="350"/>
      <c r="X75" s="350"/>
      <c r="Y75" s="350"/>
      <c r="Z75" s="350"/>
      <c r="AA75" s="350"/>
      <c r="AB75" s="350"/>
      <c r="AC75" s="350"/>
      <c r="AD75" s="350"/>
      <c r="AE75" s="350"/>
      <c r="AF75" s="350"/>
      <c r="AG75" s="350"/>
      <c r="AH75" s="350"/>
      <c r="AL75" s="350"/>
      <c r="AM75" s="350"/>
      <c r="AN75" s="350"/>
      <c r="AO75" s="350"/>
      <c r="AP75" s="350"/>
      <c r="AQ75" s="350"/>
      <c r="AR75" s="350"/>
      <c r="AS75" s="350"/>
    </row>
    <row r="76" spans="20:45" x14ac:dyDescent="0.25">
      <c r="T76" s="350"/>
      <c r="U76" s="350"/>
      <c r="V76" s="350"/>
      <c r="W76" s="350"/>
      <c r="X76" s="350"/>
      <c r="Y76" s="350"/>
      <c r="Z76" s="350"/>
      <c r="AA76" s="350"/>
      <c r="AB76" s="350"/>
      <c r="AC76" s="350"/>
      <c r="AD76" s="350"/>
      <c r="AE76" s="350"/>
      <c r="AF76" s="350"/>
      <c r="AG76" s="350"/>
      <c r="AH76" s="350"/>
      <c r="AL76" s="350"/>
      <c r="AM76" s="350"/>
      <c r="AN76" s="350"/>
      <c r="AO76" s="350"/>
      <c r="AP76" s="350"/>
      <c r="AQ76" s="350"/>
      <c r="AR76" s="350"/>
      <c r="AS76" s="350"/>
    </row>
    <row r="77" spans="20:45" x14ac:dyDescent="0.25">
      <c r="T77" s="350"/>
      <c r="U77" s="350"/>
      <c r="V77" s="350"/>
      <c r="W77" s="350"/>
      <c r="X77" s="350"/>
      <c r="Y77" s="350"/>
      <c r="Z77" s="350"/>
      <c r="AA77" s="350"/>
      <c r="AB77" s="350"/>
      <c r="AC77" s="350"/>
      <c r="AD77" s="350"/>
      <c r="AE77" s="350"/>
      <c r="AF77" s="350"/>
      <c r="AG77" s="350"/>
      <c r="AH77" s="350"/>
      <c r="AL77" s="350"/>
      <c r="AM77" s="350"/>
      <c r="AN77" s="350"/>
      <c r="AO77" s="350"/>
      <c r="AP77" s="350"/>
      <c r="AQ77" s="350"/>
      <c r="AR77" s="350"/>
      <c r="AS77" s="350"/>
    </row>
    <row r="78" spans="20:45" x14ac:dyDescent="0.25">
      <c r="T78" s="350"/>
      <c r="U78" s="350"/>
      <c r="V78" s="350"/>
      <c r="W78" s="350"/>
      <c r="X78" s="350"/>
      <c r="Y78" s="350"/>
      <c r="Z78" s="350"/>
      <c r="AA78" s="350"/>
      <c r="AB78" s="350"/>
      <c r="AC78" s="350"/>
      <c r="AD78" s="350"/>
      <c r="AE78" s="350"/>
      <c r="AF78" s="350"/>
      <c r="AG78" s="350"/>
      <c r="AH78" s="350"/>
      <c r="AL78" s="350"/>
      <c r="AM78" s="350"/>
      <c r="AN78" s="350"/>
      <c r="AO78" s="350"/>
      <c r="AP78" s="350"/>
      <c r="AQ78" s="350"/>
      <c r="AR78" s="350"/>
      <c r="AS78" s="350"/>
    </row>
    <row r="79" spans="20:45" x14ac:dyDescent="0.25">
      <c r="T79" s="350"/>
      <c r="U79" s="350"/>
      <c r="V79" s="350"/>
      <c r="W79" s="350"/>
      <c r="X79" s="350"/>
      <c r="Y79" s="350"/>
      <c r="Z79" s="350"/>
      <c r="AA79" s="350"/>
      <c r="AB79" s="350"/>
      <c r="AC79" s="350"/>
      <c r="AD79" s="350"/>
      <c r="AE79" s="350"/>
      <c r="AF79" s="350"/>
      <c r="AG79" s="350"/>
      <c r="AH79" s="350"/>
      <c r="AL79" s="350"/>
      <c r="AM79" s="350"/>
      <c r="AN79" s="350"/>
      <c r="AO79" s="350"/>
      <c r="AP79" s="350"/>
      <c r="AQ79" s="350"/>
      <c r="AR79" s="350"/>
      <c r="AS79" s="350"/>
    </row>
    <row r="80" spans="20:45" x14ac:dyDescent="0.25">
      <c r="T80" s="350"/>
      <c r="U80" s="350"/>
      <c r="V80" s="350"/>
      <c r="W80" s="350"/>
      <c r="X80" s="350"/>
      <c r="Y80" s="350"/>
      <c r="Z80" s="350"/>
      <c r="AA80" s="350"/>
      <c r="AB80" s="350"/>
      <c r="AC80" s="350"/>
      <c r="AD80" s="350"/>
      <c r="AE80" s="350"/>
      <c r="AF80" s="350"/>
      <c r="AG80" s="350"/>
      <c r="AH80" s="350"/>
      <c r="AL80" s="350"/>
      <c r="AM80" s="350"/>
      <c r="AN80" s="350"/>
      <c r="AO80" s="350"/>
      <c r="AP80" s="350"/>
      <c r="AQ80" s="350"/>
      <c r="AR80" s="350"/>
      <c r="AS80" s="350"/>
    </row>
    <row r="81" spans="20:45" x14ac:dyDescent="0.25">
      <c r="T81" s="350"/>
      <c r="U81" s="350"/>
      <c r="V81" s="350"/>
      <c r="W81" s="350"/>
      <c r="X81" s="350"/>
      <c r="Y81" s="350"/>
      <c r="Z81" s="350"/>
      <c r="AA81" s="350"/>
      <c r="AB81" s="350"/>
      <c r="AC81" s="350"/>
      <c r="AD81" s="350"/>
      <c r="AE81" s="350"/>
      <c r="AF81" s="350"/>
      <c r="AG81" s="350"/>
      <c r="AH81" s="350"/>
      <c r="AL81" s="350"/>
      <c r="AM81" s="350"/>
      <c r="AN81" s="350"/>
      <c r="AO81" s="350"/>
      <c r="AP81" s="350"/>
      <c r="AQ81" s="350"/>
      <c r="AR81" s="350"/>
      <c r="AS81" s="350"/>
    </row>
    <row r="82" spans="20:45" x14ac:dyDescent="0.25">
      <c r="T82" s="350"/>
      <c r="U82" s="350"/>
      <c r="V82" s="350"/>
      <c r="W82" s="350"/>
      <c r="X82" s="350"/>
      <c r="Y82" s="350"/>
      <c r="Z82" s="350"/>
      <c r="AA82" s="350"/>
      <c r="AB82" s="350"/>
      <c r="AC82" s="350"/>
      <c r="AD82" s="350"/>
      <c r="AE82" s="350"/>
      <c r="AF82" s="350"/>
      <c r="AG82" s="350"/>
      <c r="AH82" s="350"/>
      <c r="AL82" s="350"/>
      <c r="AM82" s="350"/>
      <c r="AN82" s="350"/>
      <c r="AO82" s="350"/>
      <c r="AP82" s="350"/>
      <c r="AQ82" s="350"/>
      <c r="AR82" s="350"/>
      <c r="AS82" s="350"/>
    </row>
    <row r="83" spans="20:45" x14ac:dyDescent="0.25">
      <c r="T83" s="350"/>
      <c r="U83" s="350"/>
      <c r="V83" s="350"/>
      <c r="W83" s="350"/>
      <c r="X83" s="350"/>
      <c r="Y83" s="350"/>
      <c r="Z83" s="350"/>
      <c r="AA83" s="350"/>
      <c r="AB83" s="350"/>
      <c r="AC83" s="350"/>
      <c r="AD83" s="350"/>
      <c r="AE83" s="350"/>
      <c r="AF83" s="350"/>
      <c r="AG83" s="350"/>
      <c r="AH83" s="350"/>
      <c r="AL83" s="350"/>
      <c r="AM83" s="350"/>
      <c r="AN83" s="350"/>
      <c r="AO83" s="350"/>
      <c r="AP83" s="350"/>
      <c r="AQ83" s="350"/>
      <c r="AR83" s="350"/>
      <c r="AS83" s="350"/>
    </row>
    <row r="84" spans="20:45" x14ac:dyDescent="0.25">
      <c r="T84" s="350"/>
      <c r="U84" s="350"/>
      <c r="V84" s="350"/>
      <c r="W84" s="350"/>
      <c r="X84" s="350"/>
      <c r="Y84" s="350"/>
      <c r="Z84" s="350"/>
      <c r="AA84" s="350"/>
      <c r="AB84" s="350"/>
      <c r="AC84" s="350"/>
      <c r="AD84" s="350"/>
      <c r="AE84" s="350"/>
      <c r="AF84" s="350"/>
      <c r="AG84" s="350"/>
      <c r="AH84" s="350"/>
      <c r="AL84" s="350"/>
      <c r="AM84" s="350"/>
      <c r="AN84" s="350"/>
      <c r="AO84" s="350"/>
      <c r="AP84" s="350"/>
      <c r="AQ84" s="350"/>
      <c r="AR84" s="350"/>
      <c r="AS84" s="350"/>
    </row>
    <row r="85" spans="20:45" x14ac:dyDescent="0.25">
      <c r="T85" s="350"/>
      <c r="U85" s="350"/>
      <c r="V85" s="350"/>
      <c r="W85" s="350"/>
      <c r="X85" s="350"/>
      <c r="Y85" s="350"/>
      <c r="Z85" s="350"/>
      <c r="AA85" s="350"/>
      <c r="AB85" s="350"/>
      <c r="AC85" s="350"/>
      <c r="AD85" s="350"/>
      <c r="AE85" s="350"/>
      <c r="AF85" s="350"/>
      <c r="AG85" s="350"/>
      <c r="AH85" s="350"/>
      <c r="AL85" s="350"/>
      <c r="AM85" s="350"/>
      <c r="AN85" s="350"/>
      <c r="AO85" s="350"/>
      <c r="AP85" s="350"/>
      <c r="AQ85" s="350"/>
      <c r="AR85" s="350"/>
      <c r="AS85" s="350"/>
    </row>
    <row r="86" spans="20:45" x14ac:dyDescent="0.25">
      <c r="T86" s="350"/>
      <c r="U86" s="350"/>
      <c r="V86" s="350"/>
      <c r="W86" s="350"/>
      <c r="X86" s="350"/>
      <c r="Y86" s="350"/>
      <c r="Z86" s="350"/>
      <c r="AA86" s="350"/>
      <c r="AB86" s="350"/>
      <c r="AC86" s="350"/>
      <c r="AD86" s="350"/>
      <c r="AE86" s="350"/>
      <c r="AF86" s="350"/>
      <c r="AG86" s="350"/>
      <c r="AH86" s="350"/>
      <c r="AL86" s="350"/>
      <c r="AM86" s="350"/>
      <c r="AN86" s="350"/>
      <c r="AO86" s="350"/>
      <c r="AP86" s="350"/>
      <c r="AQ86" s="350"/>
      <c r="AR86" s="350"/>
      <c r="AS86" s="350"/>
    </row>
    <row r="87" spans="20:45" x14ac:dyDescent="0.25">
      <c r="T87" s="350"/>
      <c r="U87" s="350"/>
      <c r="V87" s="350"/>
      <c r="W87" s="350"/>
      <c r="X87" s="350"/>
      <c r="Y87" s="350"/>
      <c r="Z87" s="350"/>
      <c r="AA87" s="350"/>
      <c r="AB87" s="350"/>
      <c r="AC87" s="350"/>
      <c r="AD87" s="350"/>
      <c r="AE87" s="350"/>
      <c r="AF87" s="350"/>
      <c r="AG87" s="350"/>
      <c r="AH87" s="350"/>
      <c r="AL87" s="350"/>
      <c r="AM87" s="350"/>
      <c r="AN87" s="350"/>
      <c r="AO87" s="350"/>
      <c r="AP87" s="350"/>
      <c r="AQ87" s="350"/>
      <c r="AR87" s="350"/>
      <c r="AS87" s="350"/>
    </row>
    <row r="88" spans="20:45" x14ac:dyDescent="0.25">
      <c r="T88" s="350"/>
      <c r="U88" s="350"/>
      <c r="V88" s="350"/>
      <c r="W88" s="350"/>
      <c r="X88" s="350"/>
      <c r="Y88" s="350"/>
      <c r="Z88" s="350"/>
      <c r="AA88" s="350"/>
      <c r="AB88" s="350"/>
      <c r="AC88" s="350"/>
      <c r="AD88" s="350"/>
      <c r="AE88" s="350"/>
      <c r="AF88" s="350"/>
      <c r="AG88" s="350"/>
      <c r="AH88" s="350"/>
      <c r="AL88" s="350"/>
      <c r="AM88" s="350"/>
      <c r="AN88" s="350"/>
      <c r="AO88" s="350"/>
      <c r="AP88" s="350"/>
      <c r="AQ88" s="350"/>
      <c r="AR88" s="350"/>
      <c r="AS88" s="350"/>
    </row>
    <row r="89" spans="20:45" x14ac:dyDescent="0.25">
      <c r="T89" s="350"/>
      <c r="U89" s="350"/>
      <c r="V89" s="350"/>
      <c r="W89" s="350"/>
      <c r="X89" s="350"/>
      <c r="Y89" s="350"/>
      <c r="Z89" s="350"/>
      <c r="AA89" s="350"/>
      <c r="AB89" s="350"/>
      <c r="AC89" s="350"/>
      <c r="AD89" s="350"/>
      <c r="AE89" s="350"/>
      <c r="AF89" s="350"/>
      <c r="AG89" s="350"/>
      <c r="AH89" s="350"/>
      <c r="AL89" s="350"/>
      <c r="AM89" s="350"/>
      <c r="AN89" s="350"/>
      <c r="AO89" s="350"/>
      <c r="AP89" s="350"/>
      <c r="AQ89" s="350"/>
      <c r="AR89" s="350"/>
      <c r="AS89" s="350"/>
    </row>
    <row r="90" spans="20:45" x14ac:dyDescent="0.25">
      <c r="T90" s="350"/>
      <c r="U90" s="350"/>
      <c r="V90" s="350"/>
      <c r="W90" s="350"/>
      <c r="X90" s="350"/>
      <c r="Y90" s="350"/>
      <c r="Z90" s="350"/>
      <c r="AA90" s="350"/>
      <c r="AB90" s="350"/>
      <c r="AC90" s="350"/>
      <c r="AD90" s="350"/>
      <c r="AE90" s="350"/>
      <c r="AF90" s="350"/>
      <c r="AG90" s="350"/>
      <c r="AH90" s="350"/>
      <c r="AL90" s="350"/>
      <c r="AM90" s="350"/>
      <c r="AN90" s="350"/>
      <c r="AO90" s="350"/>
      <c r="AP90" s="350"/>
      <c r="AQ90" s="350"/>
      <c r="AR90" s="350"/>
      <c r="AS90" s="350"/>
    </row>
    <row r="91" spans="20:45" x14ac:dyDescent="0.25">
      <c r="T91" s="350"/>
      <c r="U91" s="350"/>
      <c r="V91" s="350"/>
      <c r="W91" s="350"/>
      <c r="X91" s="350"/>
      <c r="Y91" s="350"/>
      <c r="Z91" s="350"/>
      <c r="AA91" s="350"/>
      <c r="AB91" s="350"/>
      <c r="AC91" s="350"/>
      <c r="AD91" s="350"/>
      <c r="AE91" s="350"/>
      <c r="AF91" s="350"/>
      <c r="AG91" s="350"/>
      <c r="AH91" s="350"/>
      <c r="AL91" s="350"/>
      <c r="AM91" s="350"/>
      <c r="AN91" s="350"/>
      <c r="AO91" s="350"/>
      <c r="AP91" s="350"/>
      <c r="AQ91" s="350"/>
      <c r="AR91" s="350"/>
      <c r="AS91" s="350"/>
    </row>
    <row r="92" spans="20:45" x14ac:dyDescent="0.25">
      <c r="T92" s="350"/>
      <c r="U92" s="350"/>
      <c r="V92" s="350"/>
      <c r="W92" s="350"/>
      <c r="X92" s="350"/>
      <c r="Y92" s="350"/>
      <c r="Z92" s="350"/>
      <c r="AA92" s="350"/>
      <c r="AB92" s="350"/>
      <c r="AC92" s="350"/>
      <c r="AD92" s="350"/>
      <c r="AE92" s="350"/>
      <c r="AF92" s="350"/>
      <c r="AG92" s="350"/>
      <c r="AH92" s="350"/>
      <c r="AL92" s="350"/>
      <c r="AM92" s="350"/>
      <c r="AN92" s="350"/>
      <c r="AO92" s="350"/>
      <c r="AP92" s="350"/>
      <c r="AQ92" s="350"/>
      <c r="AR92" s="350"/>
      <c r="AS92" s="350"/>
    </row>
    <row r="93" spans="20:45" x14ac:dyDescent="0.25">
      <c r="T93" s="350"/>
      <c r="U93" s="350"/>
      <c r="V93" s="350"/>
      <c r="W93" s="350"/>
      <c r="X93" s="350"/>
      <c r="Y93" s="350"/>
      <c r="Z93" s="350"/>
      <c r="AA93" s="350"/>
      <c r="AB93" s="350"/>
      <c r="AC93" s="350"/>
      <c r="AD93" s="350"/>
      <c r="AE93" s="350"/>
      <c r="AF93" s="350"/>
      <c r="AG93" s="350"/>
      <c r="AH93" s="350"/>
      <c r="AL93" s="350"/>
      <c r="AM93" s="350"/>
      <c r="AN93" s="350"/>
      <c r="AO93" s="350"/>
      <c r="AP93" s="350"/>
      <c r="AQ93" s="350"/>
      <c r="AR93" s="350"/>
      <c r="AS93" s="350"/>
    </row>
    <row r="94" spans="20:45" x14ac:dyDescent="0.25">
      <c r="T94" s="350"/>
      <c r="U94" s="350"/>
      <c r="V94" s="350"/>
      <c r="W94" s="350"/>
      <c r="X94" s="350"/>
      <c r="Y94" s="350"/>
      <c r="Z94" s="350"/>
      <c r="AA94" s="350"/>
      <c r="AB94" s="350"/>
      <c r="AC94" s="350"/>
      <c r="AD94" s="350"/>
      <c r="AE94" s="350"/>
      <c r="AF94" s="350"/>
      <c r="AG94" s="350"/>
      <c r="AH94" s="350"/>
      <c r="AL94" s="350"/>
      <c r="AM94" s="350"/>
      <c r="AN94" s="350"/>
      <c r="AO94" s="350"/>
      <c r="AP94" s="350"/>
      <c r="AQ94" s="350"/>
      <c r="AR94" s="350"/>
      <c r="AS94" s="350"/>
    </row>
    <row r="95" spans="20:45" x14ac:dyDescent="0.25">
      <c r="T95" s="350"/>
      <c r="U95" s="350"/>
      <c r="V95" s="350"/>
      <c r="W95" s="350"/>
      <c r="X95" s="350"/>
      <c r="Y95" s="350"/>
      <c r="Z95" s="350"/>
      <c r="AA95" s="350"/>
      <c r="AB95" s="350"/>
      <c r="AC95" s="350"/>
      <c r="AD95" s="350"/>
      <c r="AE95" s="350"/>
      <c r="AF95" s="350"/>
      <c r="AG95" s="350"/>
      <c r="AH95" s="350"/>
      <c r="AL95" s="350"/>
      <c r="AM95" s="350"/>
      <c r="AN95" s="350"/>
      <c r="AO95" s="350"/>
      <c r="AP95" s="350"/>
      <c r="AQ95" s="350"/>
      <c r="AR95" s="350"/>
      <c r="AS95" s="350"/>
    </row>
    <row r="96" spans="20:45" x14ac:dyDescent="0.25">
      <c r="T96" s="350"/>
      <c r="U96" s="350"/>
      <c r="V96" s="350"/>
      <c r="W96" s="350"/>
      <c r="X96" s="350"/>
      <c r="Y96" s="350"/>
      <c r="Z96" s="350"/>
      <c r="AA96" s="350"/>
      <c r="AB96" s="350"/>
      <c r="AC96" s="350"/>
      <c r="AD96" s="350"/>
      <c r="AE96" s="350"/>
      <c r="AF96" s="350"/>
      <c r="AG96" s="350"/>
      <c r="AH96" s="350"/>
      <c r="AL96" s="350"/>
      <c r="AM96" s="350"/>
      <c r="AN96" s="350"/>
      <c r="AO96" s="350"/>
      <c r="AP96" s="350"/>
      <c r="AQ96" s="350"/>
      <c r="AR96" s="350"/>
      <c r="AS96" s="350"/>
    </row>
    <row r="97" spans="20:45" x14ac:dyDescent="0.25">
      <c r="T97" s="350"/>
      <c r="U97" s="350"/>
      <c r="V97" s="350"/>
      <c r="W97" s="350"/>
      <c r="X97" s="350"/>
      <c r="Y97" s="350"/>
      <c r="Z97" s="350"/>
      <c r="AA97" s="350"/>
      <c r="AB97" s="350"/>
      <c r="AC97" s="350"/>
      <c r="AD97" s="350"/>
      <c r="AE97" s="350"/>
      <c r="AF97" s="350"/>
      <c r="AG97" s="350"/>
      <c r="AH97" s="350"/>
      <c r="AL97" s="350"/>
      <c r="AM97" s="350"/>
      <c r="AN97" s="350"/>
      <c r="AO97" s="350"/>
      <c r="AP97" s="350"/>
      <c r="AQ97" s="350"/>
      <c r="AR97" s="350"/>
      <c r="AS97" s="350"/>
    </row>
    <row r="98" spans="20:45" x14ac:dyDescent="0.25">
      <c r="T98" s="350"/>
      <c r="U98" s="350"/>
      <c r="V98" s="350"/>
      <c r="W98" s="350"/>
      <c r="X98" s="350"/>
      <c r="Y98" s="350"/>
      <c r="Z98" s="350"/>
      <c r="AA98" s="350"/>
      <c r="AB98" s="350"/>
      <c r="AC98" s="350"/>
      <c r="AD98" s="350"/>
      <c r="AE98" s="350"/>
      <c r="AF98" s="350"/>
      <c r="AG98" s="350"/>
      <c r="AH98" s="350"/>
      <c r="AL98" s="350"/>
      <c r="AM98" s="350"/>
      <c r="AN98" s="350"/>
      <c r="AO98" s="350"/>
      <c r="AP98" s="350"/>
      <c r="AQ98" s="350"/>
      <c r="AR98" s="350"/>
      <c r="AS98" s="350"/>
    </row>
    <row r="99" spans="20:45" x14ac:dyDescent="0.25">
      <c r="T99" s="350"/>
      <c r="U99" s="350"/>
      <c r="V99" s="350"/>
      <c r="W99" s="350"/>
      <c r="X99" s="350"/>
      <c r="Y99" s="350"/>
      <c r="Z99" s="350"/>
      <c r="AA99" s="350"/>
      <c r="AB99" s="350"/>
      <c r="AC99" s="350"/>
      <c r="AD99" s="350"/>
      <c r="AE99" s="350"/>
      <c r="AF99" s="350"/>
      <c r="AG99" s="350"/>
      <c r="AH99" s="350"/>
      <c r="AL99" s="350"/>
      <c r="AM99" s="350"/>
      <c r="AN99" s="350"/>
      <c r="AO99" s="350"/>
      <c r="AP99" s="350"/>
      <c r="AQ99" s="350"/>
      <c r="AR99" s="350"/>
      <c r="AS99" s="350"/>
    </row>
    <row r="100" spans="20:45" x14ac:dyDescent="0.25">
      <c r="T100" s="350"/>
      <c r="U100" s="350"/>
      <c r="V100" s="350"/>
      <c r="W100" s="350"/>
      <c r="X100" s="350"/>
      <c r="Y100" s="350"/>
      <c r="Z100" s="350"/>
      <c r="AA100" s="350"/>
      <c r="AB100" s="350"/>
      <c r="AC100" s="350"/>
      <c r="AD100" s="350"/>
      <c r="AE100" s="350"/>
      <c r="AF100" s="350"/>
      <c r="AG100" s="350"/>
      <c r="AH100" s="350"/>
      <c r="AL100" s="350"/>
      <c r="AM100" s="350"/>
      <c r="AN100" s="350"/>
      <c r="AO100" s="350"/>
      <c r="AP100" s="350"/>
      <c r="AQ100" s="350"/>
      <c r="AR100" s="350"/>
      <c r="AS100" s="350"/>
    </row>
    <row r="101" spans="20:45" x14ac:dyDescent="0.25">
      <c r="T101" s="350"/>
      <c r="U101" s="350"/>
      <c r="V101" s="350"/>
      <c r="W101" s="350"/>
      <c r="X101" s="350"/>
      <c r="Y101" s="350"/>
      <c r="Z101" s="350"/>
      <c r="AA101" s="350"/>
      <c r="AB101" s="350"/>
      <c r="AC101" s="350"/>
      <c r="AD101" s="350"/>
      <c r="AE101" s="350"/>
      <c r="AF101" s="350"/>
      <c r="AG101" s="350"/>
      <c r="AH101" s="350"/>
      <c r="AL101" s="350"/>
      <c r="AM101" s="350"/>
      <c r="AN101" s="350"/>
      <c r="AO101" s="350"/>
      <c r="AP101" s="350"/>
      <c r="AQ101" s="350"/>
      <c r="AR101" s="350"/>
      <c r="AS101" s="350"/>
    </row>
    <row r="102" spans="20:45" x14ac:dyDescent="0.25">
      <c r="T102" s="350"/>
      <c r="U102" s="350"/>
      <c r="V102" s="350"/>
      <c r="W102" s="350"/>
      <c r="X102" s="350"/>
      <c r="Y102" s="350"/>
      <c r="Z102" s="350"/>
      <c r="AA102" s="350"/>
      <c r="AB102" s="350"/>
      <c r="AC102" s="350"/>
      <c r="AD102" s="350"/>
      <c r="AE102" s="350"/>
      <c r="AF102" s="350"/>
      <c r="AG102" s="350"/>
      <c r="AH102" s="350"/>
      <c r="AL102" s="350"/>
      <c r="AM102" s="350"/>
      <c r="AN102" s="350"/>
      <c r="AO102" s="350"/>
      <c r="AP102" s="350"/>
      <c r="AQ102" s="350"/>
      <c r="AR102" s="350"/>
      <c r="AS102" s="350"/>
    </row>
    <row r="103" spans="20:45" x14ac:dyDescent="0.25">
      <c r="T103" s="350"/>
      <c r="U103" s="350"/>
      <c r="V103" s="350"/>
      <c r="W103" s="350"/>
      <c r="X103" s="350"/>
      <c r="Y103" s="350"/>
      <c r="Z103" s="350"/>
      <c r="AA103" s="350"/>
      <c r="AB103" s="350"/>
      <c r="AC103" s="350"/>
      <c r="AD103" s="350"/>
      <c r="AE103" s="350"/>
      <c r="AF103" s="350"/>
      <c r="AG103" s="350"/>
      <c r="AH103" s="350"/>
      <c r="AL103" s="350"/>
      <c r="AM103" s="350"/>
      <c r="AN103" s="350"/>
      <c r="AO103" s="350"/>
      <c r="AP103" s="350"/>
      <c r="AQ103" s="350"/>
      <c r="AR103" s="350"/>
      <c r="AS103" s="350"/>
    </row>
    <row r="104" spans="20:45" x14ac:dyDescent="0.25">
      <c r="T104" s="350"/>
      <c r="U104" s="350"/>
      <c r="V104" s="350"/>
      <c r="W104" s="350"/>
      <c r="X104" s="350"/>
      <c r="Y104" s="350"/>
      <c r="Z104" s="350"/>
      <c r="AA104" s="350"/>
      <c r="AB104" s="350"/>
      <c r="AC104" s="350"/>
      <c r="AD104" s="350"/>
      <c r="AE104" s="350"/>
      <c r="AF104" s="350"/>
      <c r="AG104" s="350"/>
      <c r="AH104" s="350"/>
      <c r="AL104" s="350"/>
      <c r="AM104" s="350"/>
      <c r="AN104" s="350"/>
      <c r="AO104" s="350"/>
      <c r="AP104" s="350"/>
      <c r="AQ104" s="350"/>
      <c r="AR104" s="350"/>
      <c r="AS104" s="350"/>
    </row>
    <row r="105" spans="20:45" x14ac:dyDescent="0.25">
      <c r="T105" s="350"/>
      <c r="U105" s="350"/>
      <c r="V105" s="350"/>
      <c r="W105" s="350"/>
      <c r="X105" s="350"/>
      <c r="Y105" s="350"/>
      <c r="Z105" s="350"/>
      <c r="AA105" s="350"/>
      <c r="AB105" s="350"/>
      <c r="AC105" s="350"/>
      <c r="AD105" s="350"/>
      <c r="AE105" s="350"/>
      <c r="AF105" s="350"/>
      <c r="AG105" s="350"/>
      <c r="AH105" s="350"/>
      <c r="AL105" s="350"/>
      <c r="AM105" s="350"/>
      <c r="AN105" s="350"/>
      <c r="AO105" s="350"/>
      <c r="AP105" s="350"/>
      <c r="AQ105" s="350"/>
      <c r="AR105" s="350"/>
      <c r="AS105" s="350"/>
    </row>
    <row r="106" spans="20:45" x14ac:dyDescent="0.25">
      <c r="T106" s="350"/>
      <c r="U106" s="350"/>
      <c r="V106" s="350"/>
      <c r="W106" s="350"/>
      <c r="X106" s="350"/>
      <c r="Y106" s="350"/>
      <c r="Z106" s="350"/>
      <c r="AA106" s="350"/>
      <c r="AB106" s="350"/>
      <c r="AC106" s="350"/>
      <c r="AD106" s="350"/>
      <c r="AE106" s="350"/>
      <c r="AF106" s="350"/>
      <c r="AG106" s="350"/>
      <c r="AH106" s="350"/>
      <c r="AL106" s="350"/>
      <c r="AM106" s="350"/>
      <c r="AN106" s="350"/>
      <c r="AO106" s="350"/>
      <c r="AP106" s="350"/>
      <c r="AQ106" s="350"/>
      <c r="AR106" s="350"/>
      <c r="AS106" s="350"/>
    </row>
    <row r="107" spans="20:45" x14ac:dyDescent="0.25">
      <c r="T107" s="350"/>
      <c r="U107" s="350"/>
      <c r="V107" s="350"/>
      <c r="W107" s="350"/>
      <c r="X107" s="350"/>
      <c r="Y107" s="350"/>
      <c r="Z107" s="350"/>
      <c r="AA107" s="350"/>
      <c r="AB107" s="350"/>
      <c r="AC107" s="350"/>
      <c r="AD107" s="350"/>
      <c r="AE107" s="350"/>
      <c r="AF107" s="350"/>
      <c r="AG107" s="350"/>
      <c r="AH107" s="350"/>
      <c r="AL107" s="350"/>
      <c r="AM107" s="350"/>
      <c r="AN107" s="350"/>
      <c r="AO107" s="350"/>
      <c r="AP107" s="350"/>
      <c r="AQ107" s="350"/>
      <c r="AR107" s="350"/>
      <c r="AS107" s="350"/>
    </row>
    <row r="108" spans="20:45" x14ac:dyDescent="0.25">
      <c r="T108" s="350"/>
      <c r="U108" s="350"/>
      <c r="V108" s="350"/>
      <c r="W108" s="350"/>
      <c r="X108" s="350"/>
      <c r="Y108" s="350"/>
      <c r="Z108" s="350"/>
      <c r="AA108" s="350"/>
      <c r="AB108" s="350"/>
      <c r="AC108" s="350"/>
      <c r="AD108" s="350"/>
      <c r="AE108" s="350"/>
      <c r="AF108" s="350"/>
      <c r="AG108" s="350"/>
      <c r="AH108" s="350"/>
      <c r="AL108" s="350"/>
      <c r="AM108" s="350"/>
      <c r="AN108" s="350"/>
      <c r="AO108" s="350"/>
      <c r="AP108" s="350"/>
      <c r="AQ108" s="350"/>
      <c r="AR108" s="350"/>
      <c r="AS108" s="350"/>
    </row>
    <row r="109" spans="20:45" x14ac:dyDescent="0.25">
      <c r="T109" s="350"/>
      <c r="U109" s="350"/>
      <c r="V109" s="350"/>
      <c r="W109" s="350"/>
      <c r="X109" s="350"/>
      <c r="Y109" s="350"/>
      <c r="Z109" s="350"/>
      <c r="AA109" s="350"/>
      <c r="AB109" s="350"/>
      <c r="AC109" s="350"/>
      <c r="AD109" s="350"/>
      <c r="AE109" s="350"/>
      <c r="AF109" s="350"/>
      <c r="AG109" s="350"/>
      <c r="AH109" s="350"/>
      <c r="AL109" s="350"/>
      <c r="AM109" s="350"/>
      <c r="AN109" s="350"/>
      <c r="AO109" s="350"/>
      <c r="AP109" s="350"/>
      <c r="AQ109" s="350"/>
      <c r="AR109" s="350"/>
      <c r="AS109" s="350"/>
    </row>
    <row r="110" spans="20:45" x14ac:dyDescent="0.25">
      <c r="T110" s="350"/>
      <c r="U110" s="350"/>
      <c r="V110" s="350"/>
      <c r="W110" s="350"/>
      <c r="X110" s="350"/>
      <c r="Y110" s="350"/>
      <c r="Z110" s="350"/>
      <c r="AA110" s="350"/>
      <c r="AB110" s="350"/>
      <c r="AC110" s="350"/>
      <c r="AD110" s="350"/>
      <c r="AE110" s="350"/>
      <c r="AF110" s="350"/>
      <c r="AG110" s="350"/>
      <c r="AH110" s="350"/>
      <c r="AL110" s="350"/>
      <c r="AM110" s="350"/>
      <c r="AN110" s="350"/>
      <c r="AO110" s="350"/>
      <c r="AP110" s="350"/>
      <c r="AQ110" s="350"/>
      <c r="AR110" s="350"/>
      <c r="AS110" s="350"/>
    </row>
    <row r="111" spans="20:45" x14ac:dyDescent="0.25">
      <c r="T111" s="350"/>
      <c r="U111" s="350"/>
      <c r="V111" s="350"/>
      <c r="W111" s="350"/>
      <c r="X111" s="350"/>
      <c r="Y111" s="350"/>
      <c r="Z111" s="350"/>
      <c r="AA111" s="350"/>
      <c r="AB111" s="350"/>
      <c r="AC111" s="350"/>
      <c r="AD111" s="350"/>
      <c r="AE111" s="350"/>
      <c r="AF111" s="350"/>
      <c r="AG111" s="350"/>
      <c r="AH111" s="350"/>
      <c r="AL111" s="350"/>
      <c r="AM111" s="350"/>
      <c r="AN111" s="350"/>
      <c r="AO111" s="350"/>
      <c r="AP111" s="350"/>
      <c r="AQ111" s="350"/>
      <c r="AR111" s="350"/>
      <c r="AS111" s="350"/>
    </row>
    <row r="112" spans="20:45" x14ac:dyDescent="0.25">
      <c r="T112" s="350"/>
      <c r="U112" s="350"/>
      <c r="V112" s="350"/>
      <c r="W112" s="350"/>
      <c r="X112" s="350"/>
      <c r="Y112" s="350"/>
      <c r="Z112" s="350"/>
      <c r="AA112" s="350"/>
      <c r="AB112" s="350"/>
      <c r="AC112" s="350"/>
      <c r="AD112" s="350"/>
      <c r="AE112" s="350"/>
      <c r="AF112" s="350"/>
      <c r="AG112" s="350"/>
      <c r="AH112" s="350"/>
      <c r="AL112" s="350"/>
      <c r="AM112" s="350"/>
      <c r="AN112" s="350"/>
      <c r="AO112" s="350"/>
      <c r="AP112" s="350"/>
      <c r="AQ112" s="350"/>
      <c r="AR112" s="350"/>
      <c r="AS112" s="350"/>
    </row>
    <row r="113" spans="20:45" x14ac:dyDescent="0.25">
      <c r="T113" s="350"/>
      <c r="U113" s="350"/>
      <c r="V113" s="350"/>
      <c r="W113" s="350"/>
      <c r="X113" s="350"/>
      <c r="Y113" s="350"/>
      <c r="Z113" s="350"/>
      <c r="AA113" s="350"/>
      <c r="AB113" s="350"/>
      <c r="AC113" s="350"/>
      <c r="AD113" s="350"/>
      <c r="AE113" s="350"/>
      <c r="AF113" s="350"/>
      <c r="AG113" s="350"/>
      <c r="AH113" s="350"/>
      <c r="AL113" s="350"/>
      <c r="AM113" s="350"/>
      <c r="AN113" s="350"/>
      <c r="AO113" s="350"/>
      <c r="AP113" s="350"/>
      <c r="AQ113" s="350"/>
      <c r="AR113" s="350"/>
      <c r="AS113" s="350"/>
    </row>
    <row r="114" spans="20:45" x14ac:dyDescent="0.25">
      <c r="T114" s="350"/>
      <c r="U114" s="350"/>
      <c r="V114" s="350"/>
      <c r="W114" s="350"/>
      <c r="X114" s="350"/>
      <c r="Y114" s="350"/>
      <c r="Z114" s="350"/>
      <c r="AA114" s="350"/>
      <c r="AB114" s="350"/>
      <c r="AC114" s="350"/>
      <c r="AD114" s="350"/>
      <c r="AE114" s="350"/>
      <c r="AF114" s="350"/>
      <c r="AG114" s="350"/>
      <c r="AH114" s="350"/>
      <c r="AL114" s="350"/>
      <c r="AM114" s="350"/>
      <c r="AN114" s="350"/>
      <c r="AO114" s="350"/>
      <c r="AP114" s="350"/>
      <c r="AQ114" s="350"/>
      <c r="AR114" s="350"/>
      <c r="AS114" s="350"/>
    </row>
    <row r="115" spans="20:45" x14ac:dyDescent="0.25">
      <c r="T115" s="350"/>
      <c r="U115" s="350"/>
      <c r="V115" s="350"/>
      <c r="W115" s="350"/>
      <c r="X115" s="350"/>
      <c r="Y115" s="350"/>
      <c r="Z115" s="350"/>
      <c r="AA115" s="350"/>
      <c r="AB115" s="350"/>
      <c r="AC115" s="350"/>
      <c r="AD115" s="350"/>
      <c r="AE115" s="350"/>
      <c r="AF115" s="350"/>
      <c r="AG115" s="350"/>
      <c r="AH115" s="350"/>
      <c r="AL115" s="350"/>
      <c r="AM115" s="350"/>
      <c r="AN115" s="350"/>
      <c r="AO115" s="350"/>
      <c r="AP115" s="350"/>
      <c r="AQ115" s="350"/>
      <c r="AR115" s="350"/>
      <c r="AS115" s="350"/>
    </row>
    <row r="116" spans="20:45" x14ac:dyDescent="0.25">
      <c r="T116" s="350"/>
      <c r="U116" s="350"/>
      <c r="V116" s="350"/>
      <c r="W116" s="350"/>
      <c r="X116" s="350"/>
      <c r="Y116" s="350"/>
      <c r="Z116" s="350"/>
      <c r="AA116" s="350"/>
      <c r="AB116" s="350"/>
      <c r="AC116" s="350"/>
      <c r="AD116" s="350"/>
      <c r="AE116" s="350"/>
      <c r="AF116" s="350"/>
      <c r="AG116" s="350"/>
      <c r="AH116" s="350"/>
      <c r="AL116" s="350"/>
      <c r="AM116" s="350"/>
      <c r="AN116" s="350"/>
      <c r="AO116" s="350"/>
      <c r="AP116" s="350"/>
      <c r="AQ116" s="350"/>
      <c r="AR116" s="350"/>
      <c r="AS116" s="350"/>
    </row>
    <row r="117" spans="20:45" x14ac:dyDescent="0.25">
      <c r="T117" s="350"/>
      <c r="U117" s="350"/>
      <c r="V117" s="350"/>
      <c r="W117" s="350"/>
      <c r="X117" s="350"/>
      <c r="Y117" s="350"/>
      <c r="Z117" s="350"/>
      <c r="AA117" s="350"/>
      <c r="AB117" s="350"/>
      <c r="AC117" s="350"/>
      <c r="AD117" s="350"/>
      <c r="AE117" s="350"/>
      <c r="AF117" s="350"/>
      <c r="AG117" s="350"/>
      <c r="AH117" s="350"/>
      <c r="AL117" s="350"/>
      <c r="AM117" s="350"/>
      <c r="AN117" s="350"/>
      <c r="AO117" s="350"/>
      <c r="AP117" s="350"/>
      <c r="AQ117" s="350"/>
      <c r="AR117" s="350"/>
      <c r="AS117" s="350"/>
    </row>
    <row r="118" spans="20:45" x14ac:dyDescent="0.25">
      <c r="T118" s="350"/>
      <c r="U118" s="350"/>
      <c r="V118" s="350"/>
      <c r="W118" s="350"/>
      <c r="X118" s="350"/>
      <c r="Y118" s="350"/>
      <c r="Z118" s="350"/>
      <c r="AA118" s="350"/>
      <c r="AB118" s="350"/>
      <c r="AC118" s="350"/>
      <c r="AD118" s="350"/>
      <c r="AE118" s="350"/>
      <c r="AF118" s="350"/>
      <c r="AG118" s="350"/>
      <c r="AH118" s="350"/>
      <c r="AL118" s="350"/>
      <c r="AM118" s="350"/>
      <c r="AN118" s="350"/>
      <c r="AO118" s="350"/>
      <c r="AP118" s="350"/>
      <c r="AQ118" s="350"/>
      <c r="AR118" s="350"/>
      <c r="AS118" s="350"/>
    </row>
    <row r="119" spans="20:45" x14ac:dyDescent="0.25">
      <c r="T119" s="350"/>
      <c r="U119" s="350"/>
      <c r="V119" s="350"/>
      <c r="W119" s="350"/>
      <c r="X119" s="350"/>
      <c r="Y119" s="350"/>
      <c r="Z119" s="350"/>
      <c r="AA119" s="350"/>
      <c r="AB119" s="350"/>
      <c r="AC119" s="350"/>
      <c r="AD119" s="350"/>
      <c r="AE119" s="350"/>
      <c r="AF119" s="350"/>
      <c r="AG119" s="350"/>
      <c r="AH119" s="350"/>
      <c r="AL119" s="350"/>
      <c r="AM119" s="350"/>
      <c r="AN119" s="350"/>
      <c r="AO119" s="350"/>
      <c r="AP119" s="350"/>
      <c r="AQ119" s="350"/>
      <c r="AR119" s="350"/>
      <c r="AS119" s="350"/>
    </row>
    <row r="120" spans="20:45" x14ac:dyDescent="0.25">
      <c r="T120" s="350"/>
      <c r="U120" s="350"/>
      <c r="V120" s="350"/>
      <c r="W120" s="350"/>
      <c r="X120" s="350"/>
      <c r="Y120" s="350"/>
      <c r="Z120" s="350"/>
      <c r="AA120" s="350"/>
      <c r="AB120" s="350"/>
      <c r="AC120" s="350"/>
      <c r="AD120" s="350"/>
      <c r="AE120" s="350"/>
      <c r="AF120" s="350"/>
      <c r="AG120" s="350"/>
      <c r="AH120" s="350"/>
      <c r="AL120" s="350"/>
      <c r="AM120" s="350"/>
      <c r="AN120" s="350"/>
      <c r="AO120" s="350"/>
      <c r="AP120" s="350"/>
      <c r="AQ120" s="350"/>
      <c r="AR120" s="350"/>
      <c r="AS120" s="350"/>
    </row>
    <row r="121" spans="20:45" x14ac:dyDescent="0.25">
      <c r="T121" s="350"/>
      <c r="U121" s="350"/>
      <c r="V121" s="350"/>
      <c r="W121" s="350"/>
      <c r="X121" s="350"/>
      <c r="Y121" s="350"/>
      <c r="Z121" s="350"/>
      <c r="AA121" s="350"/>
      <c r="AB121" s="350"/>
      <c r="AC121" s="350"/>
      <c r="AD121" s="350"/>
      <c r="AE121" s="350"/>
      <c r="AF121" s="350"/>
      <c r="AG121" s="350"/>
      <c r="AH121" s="350"/>
      <c r="AL121" s="350"/>
      <c r="AM121" s="350"/>
      <c r="AN121" s="350"/>
      <c r="AO121" s="350"/>
      <c r="AP121" s="350"/>
      <c r="AQ121" s="350"/>
      <c r="AR121" s="350"/>
      <c r="AS121" s="350"/>
    </row>
    <row r="122" spans="20:45" x14ac:dyDescent="0.25">
      <c r="T122" s="350"/>
      <c r="U122" s="350"/>
      <c r="V122" s="350"/>
      <c r="W122" s="350"/>
      <c r="X122" s="350"/>
      <c r="Y122" s="350"/>
      <c r="Z122" s="350"/>
      <c r="AA122" s="350"/>
      <c r="AB122" s="350"/>
      <c r="AC122" s="350"/>
      <c r="AD122" s="350"/>
      <c r="AE122" s="350"/>
      <c r="AF122" s="350"/>
      <c r="AG122" s="350"/>
      <c r="AH122" s="350"/>
      <c r="AL122" s="350"/>
      <c r="AM122" s="350"/>
      <c r="AN122" s="350"/>
      <c r="AO122" s="350"/>
      <c r="AP122" s="350"/>
      <c r="AQ122" s="350"/>
      <c r="AR122" s="350"/>
      <c r="AS122" s="350"/>
    </row>
    <row r="123" spans="20:45" x14ac:dyDescent="0.25">
      <c r="T123" s="350"/>
      <c r="U123" s="350"/>
      <c r="V123" s="350"/>
      <c r="W123" s="350"/>
      <c r="X123" s="350"/>
      <c r="Y123" s="350"/>
      <c r="Z123" s="350"/>
      <c r="AA123" s="350"/>
      <c r="AB123" s="350"/>
      <c r="AC123" s="350"/>
      <c r="AD123" s="350"/>
      <c r="AE123" s="350"/>
      <c r="AF123" s="350"/>
      <c r="AG123" s="350"/>
      <c r="AH123" s="350"/>
      <c r="AL123" s="350"/>
      <c r="AM123" s="350"/>
      <c r="AN123" s="350"/>
      <c r="AO123" s="350"/>
      <c r="AP123" s="350"/>
      <c r="AQ123" s="350"/>
      <c r="AR123" s="350"/>
      <c r="AS123" s="350"/>
    </row>
    <row r="124" spans="20:45" x14ac:dyDescent="0.25">
      <c r="T124" s="350"/>
      <c r="U124" s="350"/>
      <c r="V124" s="350"/>
      <c r="W124" s="350"/>
      <c r="X124" s="350"/>
      <c r="Y124" s="350"/>
      <c r="Z124" s="350"/>
      <c r="AA124" s="350"/>
      <c r="AB124" s="350"/>
      <c r="AC124" s="350"/>
      <c r="AD124" s="350"/>
      <c r="AE124" s="350"/>
      <c r="AF124" s="350"/>
      <c r="AG124" s="350"/>
      <c r="AH124" s="350"/>
      <c r="AL124" s="350"/>
      <c r="AM124" s="350"/>
      <c r="AN124" s="350"/>
      <c r="AO124" s="350"/>
      <c r="AP124" s="350"/>
      <c r="AQ124" s="350"/>
      <c r="AR124" s="350"/>
      <c r="AS124" s="350"/>
    </row>
    <row r="125" spans="20:45" x14ac:dyDescent="0.25">
      <c r="T125" s="350"/>
      <c r="U125" s="350"/>
      <c r="V125" s="350"/>
      <c r="W125" s="350"/>
      <c r="X125" s="350"/>
      <c r="Y125" s="350"/>
      <c r="Z125" s="350"/>
      <c r="AA125" s="350"/>
      <c r="AB125" s="350"/>
      <c r="AC125" s="350"/>
      <c r="AD125" s="350"/>
      <c r="AE125" s="350"/>
      <c r="AF125" s="350"/>
      <c r="AG125" s="350"/>
      <c r="AH125" s="350"/>
      <c r="AL125" s="350"/>
      <c r="AM125" s="350"/>
      <c r="AN125" s="350"/>
      <c r="AO125" s="350"/>
      <c r="AP125" s="350"/>
      <c r="AQ125" s="350"/>
      <c r="AR125" s="350"/>
      <c r="AS125" s="350"/>
    </row>
    <row r="126" spans="20:45" x14ac:dyDescent="0.25">
      <c r="T126" s="350"/>
      <c r="U126" s="350"/>
      <c r="V126" s="350"/>
      <c r="W126" s="350"/>
      <c r="X126" s="350"/>
      <c r="Y126" s="350"/>
      <c r="Z126" s="350"/>
      <c r="AA126" s="350"/>
      <c r="AB126" s="350"/>
      <c r="AC126" s="350"/>
      <c r="AD126" s="350"/>
      <c r="AE126" s="350"/>
      <c r="AF126" s="350"/>
      <c r="AG126" s="350"/>
      <c r="AH126" s="350"/>
      <c r="AL126" s="350"/>
      <c r="AM126" s="350"/>
      <c r="AN126" s="350"/>
      <c r="AO126" s="350"/>
      <c r="AP126" s="350"/>
      <c r="AQ126" s="350"/>
      <c r="AR126" s="350"/>
      <c r="AS126" s="350"/>
    </row>
    <row r="127" spans="20:45" x14ac:dyDescent="0.25">
      <c r="T127" s="350"/>
      <c r="U127" s="350"/>
      <c r="V127" s="350"/>
      <c r="W127" s="350"/>
      <c r="X127" s="350"/>
      <c r="Y127" s="350"/>
      <c r="Z127" s="350"/>
      <c r="AA127" s="350"/>
      <c r="AB127" s="350"/>
      <c r="AC127" s="350"/>
      <c r="AD127" s="350"/>
      <c r="AE127" s="350"/>
      <c r="AF127" s="350"/>
      <c r="AG127" s="350"/>
      <c r="AH127" s="350"/>
      <c r="AL127" s="350"/>
      <c r="AM127" s="350"/>
      <c r="AN127" s="350"/>
      <c r="AO127" s="350"/>
      <c r="AP127" s="350"/>
      <c r="AQ127" s="350"/>
      <c r="AR127" s="350"/>
      <c r="AS127" s="350"/>
    </row>
    <row r="128" spans="20:45" x14ac:dyDescent="0.25">
      <c r="T128" s="350"/>
      <c r="U128" s="350"/>
      <c r="V128" s="350"/>
      <c r="W128" s="350"/>
      <c r="X128" s="350"/>
      <c r="Y128" s="350"/>
      <c r="Z128" s="350"/>
      <c r="AA128" s="350"/>
      <c r="AB128" s="350"/>
      <c r="AC128" s="350"/>
      <c r="AD128" s="350"/>
      <c r="AE128" s="350"/>
      <c r="AF128" s="350"/>
      <c r="AG128" s="350"/>
      <c r="AH128" s="350"/>
      <c r="AL128" s="350"/>
      <c r="AM128" s="350"/>
      <c r="AN128" s="350"/>
      <c r="AO128" s="350"/>
      <c r="AP128" s="350"/>
      <c r="AQ128" s="350"/>
      <c r="AR128" s="350"/>
      <c r="AS128" s="350"/>
    </row>
    <row r="129" spans="20:45" x14ac:dyDescent="0.25">
      <c r="T129" s="350"/>
      <c r="U129" s="350"/>
      <c r="V129" s="350"/>
      <c r="W129" s="350"/>
      <c r="X129" s="350"/>
      <c r="Y129" s="350"/>
      <c r="Z129" s="350"/>
      <c r="AA129" s="350"/>
      <c r="AB129" s="350"/>
      <c r="AC129" s="350"/>
      <c r="AD129" s="350"/>
      <c r="AE129" s="350"/>
      <c r="AF129" s="350"/>
      <c r="AG129" s="350"/>
      <c r="AH129" s="350"/>
      <c r="AL129" s="350"/>
      <c r="AM129" s="350"/>
      <c r="AN129" s="350"/>
      <c r="AO129" s="350"/>
      <c r="AP129" s="350"/>
      <c r="AQ129" s="350"/>
      <c r="AR129" s="350"/>
      <c r="AS129" s="350"/>
    </row>
    <row r="130" spans="20:45" x14ac:dyDescent="0.25">
      <c r="T130" s="350"/>
      <c r="U130" s="350"/>
      <c r="V130" s="350"/>
      <c r="W130" s="350"/>
      <c r="X130" s="350"/>
      <c r="Y130" s="350"/>
      <c r="Z130" s="350"/>
      <c r="AA130" s="350"/>
      <c r="AB130" s="350"/>
      <c r="AC130" s="350"/>
      <c r="AD130" s="350"/>
      <c r="AE130" s="350"/>
      <c r="AF130" s="350"/>
      <c r="AG130" s="350"/>
      <c r="AH130" s="350"/>
      <c r="AL130" s="350"/>
      <c r="AM130" s="350"/>
      <c r="AN130" s="350"/>
      <c r="AO130" s="350"/>
      <c r="AP130" s="350"/>
      <c r="AQ130" s="350"/>
      <c r="AR130" s="350"/>
      <c r="AS130" s="350"/>
    </row>
    <row r="131" spans="20:45" x14ac:dyDescent="0.25">
      <c r="T131" s="350"/>
      <c r="U131" s="350"/>
      <c r="V131" s="350"/>
      <c r="W131" s="350"/>
      <c r="X131" s="350"/>
      <c r="Y131" s="350"/>
      <c r="Z131" s="350"/>
      <c r="AA131" s="350"/>
      <c r="AB131" s="350"/>
      <c r="AC131" s="350"/>
      <c r="AD131" s="350"/>
      <c r="AE131" s="350"/>
      <c r="AF131" s="350"/>
      <c r="AG131" s="350"/>
      <c r="AH131" s="350"/>
      <c r="AL131" s="350"/>
      <c r="AM131" s="350"/>
      <c r="AN131" s="350"/>
      <c r="AO131" s="350"/>
      <c r="AP131" s="350"/>
      <c r="AQ131" s="350"/>
      <c r="AR131" s="350"/>
      <c r="AS131" s="350"/>
    </row>
    <row r="132" spans="20:45" x14ac:dyDescent="0.25">
      <c r="T132" s="350"/>
      <c r="U132" s="350"/>
      <c r="V132" s="350"/>
      <c r="W132" s="350"/>
      <c r="X132" s="350"/>
      <c r="Y132" s="350"/>
      <c r="Z132" s="350"/>
      <c r="AA132" s="350"/>
      <c r="AB132" s="350"/>
      <c r="AC132" s="350"/>
      <c r="AD132" s="350"/>
      <c r="AE132" s="350"/>
      <c r="AF132" s="350"/>
      <c r="AG132" s="350"/>
      <c r="AH132" s="350"/>
      <c r="AL132" s="350"/>
      <c r="AM132" s="350"/>
      <c r="AN132" s="350"/>
      <c r="AO132" s="350"/>
      <c r="AP132" s="350"/>
      <c r="AQ132" s="350"/>
      <c r="AR132" s="350"/>
      <c r="AS132" s="350"/>
    </row>
    <row r="133" spans="20:45" x14ac:dyDescent="0.25">
      <c r="T133" s="350"/>
      <c r="U133" s="350"/>
      <c r="V133" s="350"/>
      <c r="W133" s="350"/>
      <c r="X133" s="350"/>
      <c r="Y133" s="350"/>
      <c r="Z133" s="350"/>
      <c r="AA133" s="350"/>
      <c r="AB133" s="350"/>
      <c r="AC133" s="350"/>
      <c r="AD133" s="350"/>
      <c r="AE133" s="350"/>
      <c r="AF133" s="350"/>
      <c r="AG133" s="350"/>
      <c r="AH133" s="350"/>
      <c r="AL133" s="350"/>
      <c r="AM133" s="350"/>
      <c r="AN133" s="350"/>
      <c r="AO133" s="350"/>
      <c r="AP133" s="350"/>
      <c r="AQ133" s="350"/>
      <c r="AR133" s="350"/>
      <c r="AS133" s="350"/>
    </row>
    <row r="134" spans="20:45" x14ac:dyDescent="0.25">
      <c r="T134" s="350"/>
      <c r="U134" s="350"/>
      <c r="V134" s="350"/>
      <c r="W134" s="350"/>
      <c r="X134" s="350"/>
      <c r="Y134" s="350"/>
      <c r="Z134" s="350"/>
      <c r="AA134" s="350"/>
      <c r="AB134" s="350"/>
      <c r="AC134" s="350"/>
      <c r="AD134" s="350"/>
      <c r="AE134" s="350"/>
      <c r="AF134" s="350"/>
      <c r="AG134" s="350"/>
      <c r="AH134" s="350"/>
      <c r="AL134" s="350"/>
      <c r="AM134" s="350"/>
      <c r="AN134" s="350"/>
      <c r="AO134" s="350"/>
      <c r="AP134" s="350"/>
      <c r="AQ134" s="350"/>
      <c r="AR134" s="350"/>
      <c r="AS134" s="350"/>
    </row>
    <row r="135" spans="20:45" x14ac:dyDescent="0.25">
      <c r="T135" s="350"/>
      <c r="U135" s="350"/>
      <c r="V135" s="350"/>
      <c r="W135" s="350"/>
      <c r="X135" s="350"/>
      <c r="Y135" s="350"/>
      <c r="Z135" s="350"/>
      <c r="AA135" s="350"/>
      <c r="AB135" s="350"/>
      <c r="AC135" s="350"/>
      <c r="AD135" s="350"/>
      <c r="AE135" s="350"/>
      <c r="AF135" s="350"/>
      <c r="AG135" s="350"/>
      <c r="AH135" s="350"/>
      <c r="AL135" s="350"/>
      <c r="AM135" s="350"/>
      <c r="AN135" s="350"/>
      <c r="AO135" s="350"/>
      <c r="AP135" s="350"/>
      <c r="AQ135" s="350"/>
      <c r="AR135" s="350"/>
      <c r="AS135" s="350"/>
    </row>
    <row r="136" spans="20:45" x14ac:dyDescent="0.25">
      <c r="T136" s="350"/>
      <c r="U136" s="350"/>
      <c r="V136" s="350"/>
      <c r="W136" s="350"/>
      <c r="X136" s="350"/>
      <c r="Y136" s="350"/>
      <c r="Z136" s="350"/>
      <c r="AA136" s="350"/>
      <c r="AB136" s="350"/>
      <c r="AC136" s="350"/>
      <c r="AD136" s="350"/>
      <c r="AE136" s="350"/>
      <c r="AF136" s="350"/>
      <c r="AG136" s="350"/>
      <c r="AH136" s="350"/>
      <c r="AL136" s="350"/>
      <c r="AM136" s="350"/>
      <c r="AN136" s="350"/>
      <c r="AO136" s="350"/>
      <c r="AP136" s="350"/>
      <c r="AQ136" s="350"/>
      <c r="AR136" s="350"/>
      <c r="AS136" s="350"/>
    </row>
    <row r="137" spans="20:45" x14ac:dyDescent="0.25">
      <c r="T137" s="350"/>
      <c r="U137" s="350"/>
      <c r="V137" s="350"/>
      <c r="W137" s="350"/>
      <c r="X137" s="350"/>
      <c r="Y137" s="350"/>
      <c r="Z137" s="350"/>
      <c r="AA137" s="350"/>
      <c r="AB137" s="350"/>
      <c r="AC137" s="350"/>
      <c r="AD137" s="350"/>
      <c r="AE137" s="350"/>
      <c r="AF137" s="350"/>
      <c r="AG137" s="350"/>
      <c r="AH137" s="350"/>
      <c r="AL137" s="350"/>
      <c r="AM137" s="350"/>
      <c r="AN137" s="350"/>
      <c r="AO137" s="350"/>
      <c r="AP137" s="350"/>
      <c r="AQ137" s="350"/>
      <c r="AR137" s="350"/>
      <c r="AS137" s="350"/>
    </row>
    <row r="138" spans="20:45" x14ac:dyDescent="0.25">
      <c r="T138" s="350"/>
      <c r="U138" s="350"/>
      <c r="V138" s="350"/>
      <c r="W138" s="350"/>
      <c r="X138" s="350"/>
      <c r="Y138" s="350"/>
      <c r="Z138" s="350"/>
      <c r="AA138" s="350"/>
      <c r="AB138" s="350"/>
      <c r="AC138" s="350"/>
      <c r="AD138" s="350"/>
      <c r="AE138" s="350"/>
      <c r="AF138" s="350"/>
      <c r="AG138" s="350"/>
      <c r="AH138" s="350"/>
      <c r="AL138" s="350"/>
      <c r="AM138" s="350"/>
      <c r="AN138" s="350"/>
      <c r="AO138" s="350"/>
      <c r="AP138" s="350"/>
      <c r="AQ138" s="350"/>
      <c r="AR138" s="350"/>
      <c r="AS138" s="350"/>
    </row>
    <row r="139" spans="20:45" x14ac:dyDescent="0.25">
      <c r="T139" s="350"/>
      <c r="U139" s="350"/>
      <c r="V139" s="350"/>
      <c r="W139" s="350"/>
      <c r="X139" s="350"/>
      <c r="Y139" s="350"/>
      <c r="Z139" s="350"/>
      <c r="AA139" s="350"/>
      <c r="AB139" s="350"/>
      <c r="AC139" s="350"/>
      <c r="AD139" s="350"/>
      <c r="AE139" s="350"/>
      <c r="AF139" s="350"/>
      <c r="AG139" s="350"/>
      <c r="AH139" s="350"/>
      <c r="AL139" s="350"/>
      <c r="AM139" s="350"/>
      <c r="AN139" s="350"/>
      <c r="AO139" s="350"/>
      <c r="AP139" s="350"/>
      <c r="AQ139" s="350"/>
      <c r="AR139" s="350"/>
      <c r="AS139" s="350"/>
    </row>
    <row r="140" spans="20:45" x14ac:dyDescent="0.25">
      <c r="T140" s="350"/>
      <c r="U140" s="350"/>
      <c r="V140" s="350"/>
      <c r="W140" s="350"/>
      <c r="X140" s="350"/>
      <c r="Y140" s="350"/>
      <c r="Z140" s="350"/>
      <c r="AA140" s="350"/>
      <c r="AB140" s="350"/>
      <c r="AC140" s="350"/>
      <c r="AD140" s="350"/>
      <c r="AE140" s="350"/>
      <c r="AF140" s="350"/>
      <c r="AG140" s="350"/>
      <c r="AH140" s="350"/>
      <c r="AL140" s="350"/>
      <c r="AM140" s="350"/>
      <c r="AN140" s="350"/>
      <c r="AO140" s="350"/>
      <c r="AP140" s="350"/>
      <c r="AQ140" s="350"/>
      <c r="AR140" s="350"/>
      <c r="AS140" s="350"/>
    </row>
  </sheetData>
  <mergeCells count="1">
    <mergeCell ref="A4:C4"/>
  </mergeCells>
  <phoneticPr fontId="65" type="noConversion"/>
  <conditionalFormatting sqref="B22 B24 B26 B28 B30 B32 B34 B36 B38 B40 B42 B44 B46 B48 B50 B52">
    <cfRule type="cellIs" dxfId="261" priority="13" stopIfTrue="1" operator="equal">
      <formula>"QA"</formula>
    </cfRule>
    <cfRule type="cellIs" dxfId="260" priority="14" stopIfTrue="1" operator="equal">
      <formula>"DA"</formula>
    </cfRule>
  </conditionalFormatting>
  <conditionalFormatting sqref="E7 E21">
    <cfRule type="expression" dxfId="259" priority="16" stopIfTrue="1">
      <formula>$E7&lt;5</formula>
    </cfRule>
  </conditionalFormatting>
  <conditionalFormatting sqref="E22 E24 E26 E28 E30 E32 E34 E36 E38 E40 E42 E44 E46 E48 E50 E52">
    <cfRule type="expression" dxfId="258" priority="8" stopIfTrue="1">
      <formula>AND($E22&lt;9,$C22&gt;0)</formula>
    </cfRule>
  </conditionalFormatting>
  <conditionalFormatting sqref="F7 F9 F11 F13 F15 F17 F19">
    <cfRule type="cellIs" dxfId="257" priority="17" stopIfTrue="1" operator="equal">
      <formula>"Bye"</formula>
    </cfRule>
  </conditionalFormatting>
  <conditionalFormatting sqref="F21:F22 F24 F26 F28 F30 F32 F34 F36 F38 F40 F42 F44 F46 F48 F50">
    <cfRule type="cellIs" dxfId="256" priority="9" stopIfTrue="1" operator="equal">
      <formula>"Bye"</formula>
    </cfRule>
  </conditionalFormatting>
  <conditionalFormatting sqref="F22 F24 F26 F28 F30 F32 F34 F36 F38 F40 F42 F44 F46 F48 F50">
    <cfRule type="expression" dxfId="255" priority="10" stopIfTrue="1">
      <formula>AND($E22&lt;9,$C22&gt;0)</formula>
    </cfRule>
  </conditionalFormatting>
  <conditionalFormatting sqref="H7 H9 H11 H13 H15 H17 H19 H21 G22:I22 G24:I24 G26:I26 G28:I28 G30:I30 G32:I32 G34:I34 G36:I36 G38:I38 G40:I40 G42:I42 G44:I44 G46:I46 G48:I48 G50:I50">
    <cfRule type="expression" dxfId="254" priority="4" stopIfTrue="1">
      <formula>AND($E7&lt;9,$C7&gt;0)</formula>
    </cfRule>
  </conditionalFormatting>
  <conditionalFormatting sqref="I8 K10 I12 M14 I16 K18 I20 I23 K25 I27 M29 I31 K33 I35 I39 K41 I43 M45 I47 K49 I51">
    <cfRule type="expression" dxfId="253" priority="5" stopIfTrue="1">
      <formula>AND($O$1="CU",I8="Umpire")</formula>
    </cfRule>
    <cfRule type="expression" dxfId="252" priority="6" stopIfTrue="1">
      <formula>AND($O$1="CU",I8&lt;&gt;"Umpire",J8&lt;&gt;"")</formula>
    </cfRule>
    <cfRule type="expression" dxfId="251" priority="7" stopIfTrue="1">
      <formula>AND($O$1="CU",I8&lt;&gt;"Umpire")</formula>
    </cfRule>
  </conditionalFormatting>
  <conditionalFormatting sqref="J8 L10 J12 N14 J16 L18 J20 R62">
    <cfRule type="expression" dxfId="250" priority="15" stopIfTrue="1">
      <formula>$O$1="CU"</formula>
    </cfRule>
  </conditionalFormatting>
  <conditionalFormatting sqref="K8 M10 K12 O14 K16 M18 K20 K23 M25 K27 O29 K31 M33 K35 K39 M41 K43 O45 K47 M49 K51">
    <cfRule type="expression" dxfId="249" priority="11" stopIfTrue="1">
      <formula>J8="as"</formula>
    </cfRule>
    <cfRule type="expression" dxfId="248" priority="12" stopIfTrue="1">
      <formula>J8="bs"</formula>
    </cfRule>
  </conditionalFormatting>
  <conditionalFormatting sqref="O16">
    <cfRule type="expression" dxfId="247" priority="1" stopIfTrue="1">
      <formula>AND($O$1="CU",O16="Umpire")</formula>
    </cfRule>
    <cfRule type="expression" dxfId="246" priority="2" stopIfTrue="1">
      <formula>AND($O$1="CU",O16&lt;&gt;"Umpire",P16&lt;&gt;"")</formula>
    </cfRule>
    <cfRule type="expression" dxfId="245" priority="3" stopIfTrue="1">
      <formula>AND($O$1="CU",O16&lt;&gt;"Umpire")</formula>
    </cfRule>
  </conditionalFormatting>
  <dataValidations count="1">
    <dataValidation type="list" allowBlank="1" showInputMessage="1" sqref="I23 I39 I27 I35 I43 I31 I51 I47 K49 K41 M45 K33 K25 M29 I16 K18 K10 I20 I12 I8 M14 O16" xr:uid="{00000000-0002-0000-05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2949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indexed="42"/>
  </sheetPr>
  <dimension ref="A1:Q156"/>
  <sheetViews>
    <sheetView showGridLines="0" showZeros="0" workbookViewId="0">
      <pane ySplit="6" topLeftCell="A22" activePane="bottomLeft" state="frozen"/>
      <selection activeCell="B7" sqref="B7:O29"/>
      <selection pane="bottomLeft" activeCell="R33" sqref="R33"/>
    </sheetView>
  </sheetViews>
  <sheetFormatPr defaultRowHeight="13.2" x14ac:dyDescent="0.25"/>
  <cols>
    <col min="1" max="1" width="3.88671875" customWidth="1"/>
    <col min="2" max="2" width="13.33203125" customWidth="1"/>
    <col min="3" max="3" width="11.88671875" customWidth="1"/>
    <col min="4" max="4" width="11.88671875" style="40" customWidth="1"/>
    <col min="5" max="5" width="10.6640625" style="411" customWidth="1"/>
    <col min="6" max="6" width="6.109375" style="93" hidden="1" customWidth="1"/>
    <col min="7" max="7" width="3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48" t="str">
        <f>Altalanos!$A$6</f>
        <v>Diákolimpia</v>
      </c>
      <c r="B1" s="87"/>
      <c r="C1" s="87"/>
      <c r="D1" s="244"/>
      <c r="E1" s="264" t="s">
        <v>52</v>
      </c>
      <c r="F1" s="106"/>
      <c r="G1" s="255"/>
      <c r="H1" s="88"/>
      <c r="I1" s="88"/>
      <c r="J1" s="256"/>
      <c r="K1" s="256"/>
      <c r="L1" s="256"/>
      <c r="M1" s="256"/>
      <c r="N1" s="256"/>
      <c r="O1" s="256"/>
      <c r="P1" s="256"/>
      <c r="Q1" s="257"/>
    </row>
    <row r="2" spans="1:17" ht="13.8" thickBot="1" x14ac:dyDescent="0.3">
      <c r="B2" s="89" t="s">
        <v>51</v>
      </c>
      <c r="C2" s="422" t="str">
        <f>Altalanos!$B$8</f>
        <v>4 lány B elo</v>
      </c>
      <c r="D2" s="106"/>
      <c r="E2" s="264" t="s">
        <v>35</v>
      </c>
      <c r="F2" s="94"/>
      <c r="G2" s="94"/>
      <c r="H2" s="399"/>
      <c r="I2" s="399"/>
      <c r="J2" s="88"/>
      <c r="K2" s="88"/>
      <c r="L2" s="88"/>
      <c r="M2" s="88"/>
      <c r="N2" s="100"/>
      <c r="O2" s="81"/>
      <c r="P2" s="81"/>
      <c r="Q2" s="100"/>
    </row>
    <row r="3" spans="1:17" s="2" customFormat="1" ht="13.8" thickBot="1" x14ac:dyDescent="0.3">
      <c r="A3" s="393" t="s">
        <v>50</v>
      </c>
      <c r="B3" s="397"/>
      <c r="C3" s="397"/>
      <c r="D3" s="397"/>
      <c r="E3" s="397"/>
      <c r="F3" s="397"/>
      <c r="G3" s="397"/>
      <c r="H3" s="397"/>
      <c r="I3" s="398"/>
      <c r="J3" s="101"/>
      <c r="K3" s="107"/>
      <c r="L3" s="107"/>
      <c r="M3" s="107"/>
      <c r="N3" s="294" t="s">
        <v>34</v>
      </c>
      <c r="O3" s="102"/>
      <c r="P3" s="108"/>
      <c r="Q3" s="265"/>
    </row>
    <row r="4" spans="1:17" s="2" customFormat="1" x14ac:dyDescent="0.25">
      <c r="A4" s="50" t="s">
        <v>25</v>
      </c>
      <c r="B4" s="50"/>
      <c r="C4" s="48" t="s">
        <v>22</v>
      </c>
      <c r="D4" s="50" t="s">
        <v>30</v>
      </c>
      <c r="E4" s="82"/>
      <c r="G4" s="109"/>
      <c r="H4" s="413" t="s">
        <v>31</v>
      </c>
      <c r="I4" s="403"/>
      <c r="J4" s="110"/>
      <c r="K4" s="111"/>
      <c r="L4" s="111"/>
      <c r="M4" s="111"/>
      <c r="N4" s="110"/>
      <c r="O4" s="266"/>
      <c r="P4" s="266"/>
      <c r="Q4" s="112"/>
    </row>
    <row r="5" spans="1:17" s="2" customFormat="1" ht="13.8" thickBot="1" x14ac:dyDescent="0.3">
      <c r="A5" s="258" t="str">
        <f>Altalanos!$A$10</f>
        <v>2024.05.27-06.01.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x14ac:dyDescent="0.3">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x14ac:dyDescent="0.3">
      <c r="A7" s="254">
        <v>1</v>
      </c>
      <c r="B7" s="426" t="s">
        <v>209</v>
      </c>
      <c r="C7" s="426" t="s">
        <v>210</v>
      </c>
      <c r="D7" s="426" t="s">
        <v>112</v>
      </c>
      <c r="E7" s="267"/>
      <c r="F7" s="394"/>
      <c r="G7" s="395"/>
      <c r="H7" s="96"/>
      <c r="I7" s="96"/>
      <c r="J7" s="251"/>
      <c r="K7" s="249"/>
      <c r="L7" s="253"/>
      <c r="M7" s="249"/>
      <c r="N7" s="245"/>
      <c r="O7" s="96"/>
      <c r="P7" s="114"/>
      <c r="Q7" s="97"/>
    </row>
    <row r="8" spans="1:17" s="11" customFormat="1" ht="18.899999999999999" customHeight="1" x14ac:dyDescent="0.3">
      <c r="A8" s="254">
        <v>2</v>
      </c>
      <c r="B8" s="426" t="s">
        <v>211</v>
      </c>
      <c r="C8" s="426" t="s">
        <v>212</v>
      </c>
      <c r="D8" s="426" t="s">
        <v>112</v>
      </c>
      <c r="E8" s="267"/>
      <c r="F8" s="396"/>
      <c r="G8" s="287"/>
      <c r="H8" s="96"/>
      <c r="I8" s="96"/>
      <c r="J8" s="251"/>
      <c r="K8" s="249"/>
      <c r="L8" s="253"/>
      <c r="M8" s="249"/>
      <c r="N8" s="245"/>
      <c r="O8" s="96"/>
      <c r="P8" s="114"/>
      <c r="Q8" s="97"/>
    </row>
    <row r="9" spans="1:17" s="11" customFormat="1" ht="18.899999999999999" customHeight="1" x14ac:dyDescent="0.3">
      <c r="A9" s="254">
        <v>3</v>
      </c>
      <c r="B9" s="426" t="s">
        <v>213</v>
      </c>
      <c r="C9" s="426" t="s">
        <v>214</v>
      </c>
      <c r="D9" s="432" t="s">
        <v>145</v>
      </c>
      <c r="E9" s="267"/>
      <c r="F9" s="396"/>
      <c r="G9" s="287"/>
      <c r="H9" s="96"/>
      <c r="I9" s="96"/>
      <c r="J9" s="251"/>
      <c r="K9" s="249"/>
      <c r="L9" s="253"/>
      <c r="M9" s="249"/>
      <c r="N9" s="245"/>
      <c r="O9" s="96"/>
      <c r="P9" s="405"/>
      <c r="Q9" s="281"/>
    </row>
    <row r="10" spans="1:17" s="11" customFormat="1" ht="18.899999999999999" customHeight="1" x14ac:dyDescent="0.3">
      <c r="A10" s="254">
        <v>4</v>
      </c>
      <c r="B10" s="426" t="s">
        <v>215</v>
      </c>
      <c r="C10" s="426" t="s">
        <v>216</v>
      </c>
      <c r="D10" s="432" t="s">
        <v>193</v>
      </c>
      <c r="E10" s="267"/>
      <c r="F10" s="396"/>
      <c r="G10" s="287"/>
      <c r="H10" s="96"/>
      <c r="I10" s="96"/>
      <c r="J10" s="251"/>
      <c r="K10" s="249"/>
      <c r="L10" s="253"/>
      <c r="M10" s="249"/>
      <c r="N10" s="245"/>
      <c r="O10" s="96"/>
      <c r="P10" s="404"/>
      <c r="Q10" s="402"/>
    </row>
    <row r="11" spans="1:17" s="11" customFormat="1" ht="18.899999999999999" customHeight="1" x14ac:dyDescent="0.3">
      <c r="A11" s="254">
        <v>5</v>
      </c>
      <c r="B11" s="426" t="s">
        <v>217</v>
      </c>
      <c r="C11" s="426" t="s">
        <v>218</v>
      </c>
      <c r="D11" s="427" t="s">
        <v>153</v>
      </c>
      <c r="E11" s="267"/>
      <c r="F11" s="396"/>
      <c r="G11" s="287"/>
      <c r="H11" s="96"/>
      <c r="I11" s="96"/>
      <c r="J11" s="251"/>
      <c r="K11" s="249"/>
      <c r="L11" s="253"/>
      <c r="M11" s="249"/>
      <c r="N11" s="245"/>
      <c r="O11" s="96"/>
      <c r="P11" s="404"/>
      <c r="Q11" s="402"/>
    </row>
    <row r="12" spans="1:17" s="11" customFormat="1" ht="18.899999999999999" customHeight="1" x14ac:dyDescent="0.3">
      <c r="A12" s="254">
        <v>6</v>
      </c>
      <c r="B12" s="426" t="s">
        <v>219</v>
      </c>
      <c r="C12" s="426" t="s">
        <v>220</v>
      </c>
      <c r="D12" s="427" t="s">
        <v>221</v>
      </c>
      <c r="E12" s="267"/>
      <c r="F12" s="396"/>
      <c r="G12" s="287"/>
      <c r="H12" s="96"/>
      <c r="I12" s="96"/>
      <c r="J12" s="251"/>
      <c r="K12" s="249"/>
      <c r="L12" s="253"/>
      <c r="M12" s="249"/>
      <c r="N12" s="245"/>
      <c r="O12" s="96"/>
      <c r="P12" s="404"/>
      <c r="Q12" s="402"/>
    </row>
    <row r="13" spans="1:17" s="11" customFormat="1" ht="18.899999999999999" customHeight="1" x14ac:dyDescent="0.3">
      <c r="A13" s="254">
        <v>7</v>
      </c>
      <c r="B13" s="426" t="s">
        <v>222</v>
      </c>
      <c r="C13" s="426" t="s">
        <v>223</v>
      </c>
      <c r="D13" s="426" t="s">
        <v>224</v>
      </c>
      <c r="E13" s="267"/>
      <c r="F13" s="396"/>
      <c r="G13" s="287"/>
      <c r="H13" s="96"/>
      <c r="I13" s="96"/>
      <c r="J13" s="251"/>
      <c r="K13" s="249"/>
      <c r="L13" s="253"/>
      <c r="M13" s="249"/>
      <c r="N13" s="245"/>
      <c r="O13" s="96"/>
      <c r="P13" s="404"/>
      <c r="Q13" s="402"/>
    </row>
    <row r="14" spans="1:17" s="11" customFormat="1" ht="18.899999999999999" customHeight="1" x14ac:dyDescent="0.3">
      <c r="A14" s="254">
        <v>8</v>
      </c>
      <c r="B14" s="434" t="s">
        <v>225</v>
      </c>
      <c r="C14" s="434" t="s">
        <v>226</v>
      </c>
      <c r="D14" s="434" t="s">
        <v>160</v>
      </c>
      <c r="E14" s="267"/>
      <c r="F14" s="396"/>
      <c r="G14" s="287"/>
      <c r="H14" s="96"/>
      <c r="I14" s="96"/>
      <c r="J14" s="251"/>
      <c r="K14" s="249"/>
      <c r="L14" s="253"/>
      <c r="M14" s="249"/>
      <c r="N14" s="245"/>
      <c r="O14" s="96"/>
      <c r="P14" s="404"/>
      <c r="Q14" s="402"/>
    </row>
    <row r="15" spans="1:17" s="11" customFormat="1" ht="18.899999999999999" customHeight="1" x14ac:dyDescent="0.3">
      <c r="A15" s="254">
        <v>9</v>
      </c>
      <c r="B15" s="434" t="s">
        <v>225</v>
      </c>
      <c r="C15" s="434" t="s">
        <v>192</v>
      </c>
      <c r="D15" s="434" t="s">
        <v>160</v>
      </c>
      <c r="E15" s="267"/>
      <c r="F15" s="97"/>
      <c r="G15" s="97"/>
      <c r="H15" s="96"/>
      <c r="I15" s="96"/>
      <c r="J15" s="251"/>
      <c r="K15" s="249"/>
      <c r="L15" s="253"/>
      <c r="M15" s="286"/>
      <c r="N15" s="245"/>
      <c r="O15" s="96"/>
      <c r="P15" s="97"/>
      <c r="Q15" s="97"/>
    </row>
    <row r="16" spans="1:17" s="11" customFormat="1" ht="18.899999999999999" customHeight="1" x14ac:dyDescent="0.25">
      <c r="A16" s="254">
        <v>10</v>
      </c>
      <c r="B16" s="435" t="s">
        <v>227</v>
      </c>
      <c r="C16" s="435" t="s">
        <v>228</v>
      </c>
      <c r="D16" s="435" t="s">
        <v>229</v>
      </c>
      <c r="E16" s="267"/>
      <c r="F16" s="97"/>
      <c r="G16" s="97"/>
      <c r="H16" s="96"/>
      <c r="I16" s="96"/>
      <c r="J16" s="251"/>
      <c r="K16" s="249"/>
      <c r="L16" s="253"/>
      <c r="M16" s="286"/>
      <c r="N16" s="245"/>
      <c r="O16" s="96"/>
      <c r="P16" s="114"/>
      <c r="Q16" s="97"/>
    </row>
    <row r="17" spans="1:17" s="11" customFormat="1" ht="18.899999999999999" customHeight="1" x14ac:dyDescent="0.25">
      <c r="A17" s="254">
        <v>11</v>
      </c>
      <c r="B17" s="435" t="s">
        <v>230</v>
      </c>
      <c r="C17" s="435" t="s">
        <v>231</v>
      </c>
      <c r="D17" s="435" t="s">
        <v>232</v>
      </c>
      <c r="E17" s="267"/>
      <c r="F17" s="97"/>
      <c r="G17" s="97"/>
      <c r="H17" s="96"/>
      <c r="I17" s="96"/>
      <c r="J17" s="251"/>
      <c r="K17" s="249"/>
      <c r="L17" s="253"/>
      <c r="M17" s="286"/>
      <c r="N17" s="245"/>
      <c r="O17" s="96"/>
      <c r="P17" s="114"/>
      <c r="Q17" s="97"/>
    </row>
    <row r="18" spans="1:17" s="11" customFormat="1" ht="18.899999999999999" customHeight="1" x14ac:dyDescent="0.25">
      <c r="A18" s="254">
        <v>12</v>
      </c>
      <c r="B18" s="436" t="s">
        <v>233</v>
      </c>
      <c r="C18" s="436" t="s">
        <v>234</v>
      </c>
      <c r="D18" s="437" t="s">
        <v>235</v>
      </c>
      <c r="E18" s="267"/>
      <c r="F18" s="97"/>
      <c r="G18" s="97"/>
      <c r="H18" s="96"/>
      <c r="I18" s="96"/>
      <c r="J18" s="251"/>
      <c r="K18" s="249"/>
      <c r="L18" s="253"/>
      <c r="M18" s="286"/>
      <c r="N18" s="245"/>
      <c r="O18" s="96"/>
      <c r="P18" s="114"/>
      <c r="Q18" s="97"/>
    </row>
    <row r="19" spans="1:17" s="11" customFormat="1" ht="18.899999999999999" customHeight="1" x14ac:dyDescent="0.25">
      <c r="A19" s="254">
        <v>13</v>
      </c>
      <c r="B19" s="436" t="s">
        <v>123</v>
      </c>
      <c r="C19" s="436" t="s">
        <v>236</v>
      </c>
      <c r="D19" s="437" t="s">
        <v>235</v>
      </c>
      <c r="E19" s="267"/>
      <c r="F19" s="97"/>
      <c r="G19" s="97"/>
      <c r="H19" s="96"/>
      <c r="I19" s="96"/>
      <c r="J19" s="251"/>
      <c r="K19" s="249"/>
      <c r="L19" s="253"/>
      <c r="M19" s="286"/>
      <c r="N19" s="245"/>
      <c r="O19" s="96"/>
      <c r="P19" s="114"/>
      <c r="Q19" s="97"/>
    </row>
    <row r="20" spans="1:17" s="11" customFormat="1" ht="18.899999999999999" customHeight="1" x14ac:dyDescent="0.3">
      <c r="A20" s="254">
        <v>14</v>
      </c>
      <c r="B20" s="426" t="s">
        <v>237</v>
      </c>
      <c r="C20" s="426" t="s">
        <v>238</v>
      </c>
      <c r="D20" s="426" t="s">
        <v>239</v>
      </c>
      <c r="E20" s="267"/>
      <c r="F20" s="97"/>
      <c r="G20" s="97"/>
      <c r="H20" s="96"/>
      <c r="I20" s="96"/>
      <c r="J20" s="251"/>
      <c r="K20" s="249"/>
      <c r="L20" s="253"/>
      <c r="M20" s="286"/>
      <c r="N20" s="245"/>
      <c r="O20" s="96"/>
      <c r="P20" s="114"/>
      <c r="Q20" s="97"/>
    </row>
    <row r="21" spans="1:17" s="11" customFormat="1" ht="18.899999999999999" customHeight="1" x14ac:dyDescent="0.3">
      <c r="A21" s="254">
        <v>15</v>
      </c>
      <c r="B21" s="426" t="s">
        <v>240</v>
      </c>
      <c r="C21" s="426" t="s">
        <v>198</v>
      </c>
      <c r="D21" s="426" t="s">
        <v>171</v>
      </c>
      <c r="E21" s="267"/>
      <c r="F21" s="97"/>
      <c r="G21" s="97"/>
      <c r="H21" s="96"/>
      <c r="I21" s="96"/>
      <c r="J21" s="251"/>
      <c r="K21" s="249"/>
      <c r="L21" s="253"/>
      <c r="M21" s="286"/>
      <c r="N21" s="245"/>
      <c r="O21" s="96"/>
      <c r="P21" s="114"/>
      <c r="Q21" s="97"/>
    </row>
    <row r="22" spans="1:17" s="11" customFormat="1" ht="18.899999999999999" customHeight="1" x14ac:dyDescent="0.3">
      <c r="A22" s="254">
        <v>16</v>
      </c>
      <c r="B22" s="426" t="s">
        <v>241</v>
      </c>
      <c r="C22" s="426" t="s">
        <v>242</v>
      </c>
      <c r="D22" s="426" t="s">
        <v>199</v>
      </c>
      <c r="E22" s="267"/>
      <c r="F22" s="97"/>
      <c r="G22" s="97"/>
      <c r="H22" s="96"/>
      <c r="I22" s="96"/>
      <c r="J22" s="251"/>
      <c r="K22" s="249"/>
      <c r="L22" s="253"/>
      <c r="M22" s="286"/>
      <c r="N22" s="245"/>
      <c r="O22" s="96"/>
      <c r="P22" s="114"/>
      <c r="Q22" s="97"/>
    </row>
    <row r="23" spans="1:17" s="11" customFormat="1" ht="18.899999999999999" customHeight="1" x14ac:dyDescent="0.3">
      <c r="A23" s="254">
        <v>17</v>
      </c>
      <c r="B23" s="426" t="s">
        <v>243</v>
      </c>
      <c r="C23" s="426" t="s">
        <v>244</v>
      </c>
      <c r="D23" s="426" t="s">
        <v>245</v>
      </c>
      <c r="E23" s="267"/>
      <c r="F23" s="97"/>
      <c r="G23" s="97"/>
      <c r="H23" s="96"/>
      <c r="I23" s="96"/>
      <c r="J23" s="251"/>
      <c r="K23" s="249"/>
      <c r="L23" s="253"/>
      <c r="M23" s="286"/>
      <c r="N23" s="245"/>
      <c r="O23" s="96"/>
      <c r="P23" s="114"/>
      <c r="Q23" s="97"/>
    </row>
    <row r="24" spans="1:17" s="11" customFormat="1" ht="18.899999999999999" customHeight="1" x14ac:dyDescent="0.3">
      <c r="A24" s="254">
        <v>18</v>
      </c>
      <c r="B24" s="426" t="s">
        <v>246</v>
      </c>
      <c r="C24" s="426" t="s">
        <v>247</v>
      </c>
      <c r="D24" s="426" t="s">
        <v>248</v>
      </c>
      <c r="E24" s="267"/>
      <c r="F24" s="97"/>
      <c r="G24" s="97"/>
      <c r="H24" s="96"/>
      <c r="I24" s="96"/>
      <c r="J24" s="251"/>
      <c r="K24" s="249"/>
      <c r="L24" s="253"/>
      <c r="M24" s="286"/>
      <c r="N24" s="245"/>
      <c r="O24" s="96"/>
      <c r="P24" s="114"/>
      <c r="Q24" s="97"/>
    </row>
    <row r="25" spans="1:17" s="11" customFormat="1" ht="18.899999999999999" customHeight="1" x14ac:dyDescent="0.3">
      <c r="A25" s="254">
        <v>19</v>
      </c>
      <c r="B25" s="426" t="s">
        <v>249</v>
      </c>
      <c r="C25" s="426" t="s">
        <v>216</v>
      </c>
      <c r="D25" s="426" t="s">
        <v>250</v>
      </c>
      <c r="E25" s="267"/>
      <c r="F25" s="97"/>
      <c r="G25" s="97"/>
      <c r="H25" s="96"/>
      <c r="I25" s="96"/>
      <c r="J25" s="251"/>
      <c r="K25" s="249"/>
      <c r="L25" s="253"/>
      <c r="M25" s="286"/>
      <c r="N25" s="245"/>
      <c r="O25" s="96"/>
      <c r="P25" s="114"/>
      <c r="Q25" s="97"/>
    </row>
    <row r="26" spans="1:17" s="11" customFormat="1" ht="18.899999999999999" customHeight="1" x14ac:dyDescent="0.3">
      <c r="A26" s="254">
        <v>20</v>
      </c>
      <c r="B26" s="426" t="s">
        <v>251</v>
      </c>
      <c r="C26" s="426" t="s">
        <v>252</v>
      </c>
      <c r="D26" s="426" t="s">
        <v>253</v>
      </c>
      <c r="E26" s="267"/>
      <c r="F26" s="97"/>
      <c r="G26" s="97"/>
      <c r="H26" s="96"/>
      <c r="I26" s="96"/>
      <c r="J26" s="251"/>
      <c r="K26" s="249"/>
      <c r="L26" s="253"/>
      <c r="M26" s="286"/>
      <c r="N26" s="245"/>
      <c r="O26" s="96"/>
      <c r="P26" s="114"/>
      <c r="Q26" s="97"/>
    </row>
    <row r="27" spans="1:17" s="11" customFormat="1" ht="18.899999999999999" customHeight="1" x14ac:dyDescent="0.3">
      <c r="A27" s="254">
        <v>21</v>
      </c>
      <c r="B27" s="430" t="s">
        <v>251</v>
      </c>
      <c r="C27" s="426" t="s">
        <v>254</v>
      </c>
      <c r="D27" s="427" t="s">
        <v>132</v>
      </c>
      <c r="E27" s="267"/>
      <c r="F27" s="97"/>
      <c r="G27" s="97"/>
      <c r="H27" s="96"/>
      <c r="I27" s="96"/>
      <c r="J27" s="251"/>
      <c r="K27" s="249"/>
      <c r="L27" s="253"/>
      <c r="M27" s="286"/>
      <c r="N27" s="245"/>
      <c r="O27" s="96"/>
      <c r="P27" s="114"/>
      <c r="Q27" s="97"/>
    </row>
    <row r="28" spans="1:17" s="11" customFormat="1" ht="18.899999999999999" customHeight="1" x14ac:dyDescent="0.3">
      <c r="A28" s="254">
        <v>22</v>
      </c>
      <c r="B28" s="430" t="s">
        <v>255</v>
      </c>
      <c r="C28" s="426" t="s">
        <v>256</v>
      </c>
      <c r="D28" s="427" t="s">
        <v>205</v>
      </c>
      <c r="E28" s="420"/>
      <c r="F28" s="415"/>
      <c r="G28" s="281"/>
      <c r="H28" s="96"/>
      <c r="I28" s="96"/>
      <c r="J28" s="251"/>
      <c r="K28" s="249"/>
      <c r="L28" s="253"/>
      <c r="M28" s="286"/>
      <c r="N28" s="245"/>
      <c r="O28" s="96"/>
      <c r="P28" s="114"/>
      <c r="Q28" s="97"/>
    </row>
    <row r="29" spans="1:17" s="11" customFormat="1" ht="18.899999999999999" customHeight="1" x14ac:dyDescent="0.25">
      <c r="A29" s="254">
        <v>23</v>
      </c>
      <c r="B29" s="95"/>
      <c r="C29" s="95"/>
      <c r="D29" s="96"/>
      <c r="E29" s="421"/>
      <c r="F29" s="97"/>
      <c r="G29" s="97"/>
      <c r="H29" s="96"/>
      <c r="I29" s="96"/>
      <c r="J29" s="251"/>
      <c r="K29" s="249"/>
      <c r="L29" s="253"/>
      <c r="M29" s="286"/>
      <c r="N29" s="245"/>
      <c r="O29" s="96"/>
      <c r="P29" s="114"/>
      <c r="Q29" s="97"/>
    </row>
    <row r="30" spans="1:17" s="11" customFormat="1" ht="18.899999999999999" customHeight="1" x14ac:dyDescent="0.25">
      <c r="A30" s="254">
        <v>24</v>
      </c>
      <c r="B30" s="95"/>
      <c r="C30" s="95"/>
      <c r="D30" s="96"/>
      <c r="E30" s="267"/>
      <c r="F30" s="97"/>
      <c r="G30" s="97"/>
      <c r="H30" s="96"/>
      <c r="I30" s="96"/>
      <c r="J30" s="251"/>
      <c r="K30" s="249"/>
      <c r="L30" s="253"/>
      <c r="M30" s="286"/>
      <c r="N30" s="245"/>
      <c r="O30" s="96"/>
      <c r="P30" s="114"/>
      <c r="Q30" s="97"/>
    </row>
    <row r="31" spans="1:17" s="11" customFormat="1" ht="18.899999999999999" customHeight="1" x14ac:dyDescent="0.25">
      <c r="A31" s="254">
        <v>25</v>
      </c>
      <c r="B31" s="95"/>
      <c r="C31" s="95"/>
      <c r="D31" s="96"/>
      <c r="E31" s="267"/>
      <c r="F31" s="97"/>
      <c r="G31" s="97"/>
      <c r="H31" s="96"/>
      <c r="I31" s="96"/>
      <c r="J31" s="251"/>
      <c r="K31" s="249"/>
      <c r="L31" s="253"/>
      <c r="M31" s="286"/>
      <c r="N31" s="245"/>
      <c r="O31" s="96"/>
      <c r="P31" s="114"/>
      <c r="Q31" s="97"/>
    </row>
    <row r="32" spans="1:17" s="11" customFormat="1" ht="18.899999999999999" customHeight="1" x14ac:dyDescent="0.25">
      <c r="A32" s="254">
        <v>26</v>
      </c>
      <c r="B32" s="95"/>
      <c r="C32" s="95"/>
      <c r="D32" s="96"/>
      <c r="E32" s="412"/>
      <c r="F32" s="97"/>
      <c r="G32" s="97"/>
      <c r="H32" s="96"/>
      <c r="I32" s="96"/>
      <c r="J32" s="251"/>
      <c r="K32" s="249"/>
      <c r="L32" s="253"/>
      <c r="M32" s="286"/>
      <c r="N32" s="245"/>
      <c r="O32" s="96"/>
      <c r="P32" s="114"/>
      <c r="Q32" s="97"/>
    </row>
    <row r="33" spans="1:17" s="11" customFormat="1" ht="18.899999999999999" customHeight="1" x14ac:dyDescent="0.25">
      <c r="A33" s="254">
        <v>27</v>
      </c>
      <c r="B33" s="95"/>
      <c r="C33" s="95"/>
      <c r="D33" s="96"/>
      <c r="E33" s="267"/>
      <c r="F33" s="97"/>
      <c r="G33" s="97"/>
      <c r="H33" s="96"/>
      <c r="I33" s="96"/>
      <c r="J33" s="251"/>
      <c r="K33" s="249"/>
      <c r="L33" s="253"/>
      <c r="M33" s="286"/>
      <c r="N33" s="245"/>
      <c r="O33" s="96"/>
      <c r="P33" s="114"/>
      <c r="Q33" s="97"/>
    </row>
    <row r="34" spans="1:17" s="11" customFormat="1" ht="18.899999999999999" customHeight="1" x14ac:dyDescent="0.25">
      <c r="A34" s="254">
        <v>28</v>
      </c>
      <c r="B34" s="95"/>
      <c r="C34" s="95"/>
      <c r="D34" s="96"/>
      <c r="E34" s="267"/>
      <c r="F34" s="97"/>
      <c r="G34" s="97"/>
      <c r="H34" s="96"/>
      <c r="I34" s="96"/>
      <c r="J34" s="251"/>
      <c r="K34" s="249"/>
      <c r="L34" s="253"/>
      <c r="M34" s="286"/>
      <c r="N34" s="245"/>
      <c r="O34" s="96"/>
      <c r="P34" s="114"/>
      <c r="Q34" s="97"/>
    </row>
    <row r="35" spans="1:17" s="11" customFormat="1" ht="18.899999999999999" customHeight="1" x14ac:dyDescent="0.25">
      <c r="A35" s="254">
        <v>29</v>
      </c>
      <c r="B35" s="95"/>
      <c r="C35" s="95"/>
      <c r="D35" s="96"/>
      <c r="E35" s="267"/>
      <c r="F35" s="97"/>
      <c r="G35" s="97"/>
      <c r="H35" s="96"/>
      <c r="I35" s="96"/>
      <c r="J35" s="251"/>
      <c r="K35" s="249"/>
      <c r="L35" s="253"/>
      <c r="M35" s="286"/>
      <c r="N35" s="245"/>
      <c r="O35" s="96"/>
      <c r="P35" s="114"/>
      <c r="Q35" s="97"/>
    </row>
    <row r="36" spans="1:17" s="11" customFormat="1" ht="18.899999999999999" customHeight="1" x14ac:dyDescent="0.25">
      <c r="A36" s="254">
        <v>30</v>
      </c>
      <c r="B36" s="95"/>
      <c r="C36" s="95"/>
      <c r="D36" s="96"/>
      <c r="E36" s="267"/>
      <c r="F36" s="97"/>
      <c r="G36" s="97"/>
      <c r="H36" s="96"/>
      <c r="I36" s="96"/>
      <c r="J36" s="251"/>
      <c r="K36" s="249"/>
      <c r="L36" s="253"/>
      <c r="M36" s="286"/>
      <c r="N36" s="245"/>
      <c r="O36" s="96"/>
      <c r="P36" s="114"/>
      <c r="Q36" s="97"/>
    </row>
    <row r="37" spans="1:17" s="11" customFormat="1" ht="18.899999999999999" customHeight="1" x14ac:dyDescent="0.25">
      <c r="A37" s="254">
        <v>31</v>
      </c>
      <c r="B37" s="95"/>
      <c r="C37" s="95"/>
      <c r="D37" s="96"/>
      <c r="E37" s="267"/>
      <c r="F37" s="97"/>
      <c r="G37" s="97"/>
      <c r="H37" s="96"/>
      <c r="I37" s="96"/>
      <c r="J37" s="251"/>
      <c r="K37" s="249"/>
      <c r="L37" s="253"/>
      <c r="M37" s="286"/>
      <c r="N37" s="245"/>
      <c r="O37" s="96"/>
      <c r="P37" s="114"/>
      <c r="Q37" s="97"/>
    </row>
    <row r="38" spans="1:17" s="11" customFormat="1" ht="18.899999999999999" customHeight="1" x14ac:dyDescent="0.25">
      <c r="A38" s="254">
        <v>32</v>
      </c>
      <c r="B38" s="95"/>
      <c r="C38" s="95"/>
      <c r="D38" s="96"/>
      <c r="E38" s="267"/>
      <c r="F38" s="97"/>
      <c r="G38" s="97"/>
      <c r="H38" s="396"/>
      <c r="I38" s="287"/>
      <c r="J38" s="251"/>
      <c r="K38" s="249"/>
      <c r="L38" s="253"/>
      <c r="M38" s="286"/>
      <c r="N38" s="245"/>
      <c r="O38" s="97"/>
      <c r="P38" s="114"/>
      <c r="Q38" s="97"/>
    </row>
    <row r="39" spans="1:17" s="11" customFormat="1" ht="18.899999999999999" customHeight="1" x14ac:dyDescent="0.25">
      <c r="A39" s="254">
        <v>33</v>
      </c>
      <c r="B39" s="95"/>
      <c r="C39" s="95"/>
      <c r="D39" s="96"/>
      <c r="E39" s="267"/>
      <c r="F39" s="97"/>
      <c r="G39" s="97"/>
      <c r="H39" s="396"/>
      <c r="I39" s="287"/>
      <c r="J39" s="251"/>
      <c r="K39" s="249"/>
      <c r="L39" s="253"/>
      <c r="M39" s="286"/>
      <c r="N39" s="281"/>
      <c r="O39" s="97"/>
      <c r="P39" s="114"/>
      <c r="Q39" s="97"/>
    </row>
    <row r="40" spans="1:17" s="11" customFormat="1" ht="18.899999999999999" customHeight="1" x14ac:dyDescent="0.25">
      <c r="A40" s="254">
        <v>34</v>
      </c>
      <c r="B40" s="95"/>
      <c r="C40" s="95"/>
      <c r="D40" s="96"/>
      <c r="E40" s="267"/>
      <c r="F40" s="97"/>
      <c r="G40" s="97"/>
      <c r="H40" s="396"/>
      <c r="I40" s="287"/>
      <c r="J40" s="251" t="e">
        <f>IF(AND(Q40="",#REF!&gt;0,#REF!&lt;5),K40,)</f>
        <v>#REF!</v>
      </c>
      <c r="K40" s="249" t="str">
        <f>IF(D40="","ZZZ9",IF(AND(#REF!&gt;0,#REF!&lt;5),D40&amp;#REF!,D40&amp;"9"))</f>
        <v>ZZZ9</v>
      </c>
      <c r="L40" s="253">
        <f t="shared" ref="L40:L103" si="0">IF(Q40="",999,Q40)</f>
        <v>999</v>
      </c>
      <c r="M40" s="286">
        <f t="shared" ref="M40:M103" si="1">IF(P40=999,999,1)</f>
        <v>999</v>
      </c>
      <c r="N40" s="281"/>
      <c r="O40" s="97"/>
      <c r="P40" s="114">
        <f t="shared" ref="P40:P103" si="2">IF(N40="DA",1,IF(N40="WC",2,IF(N40="SE",3,IF(N40="Q",4,IF(N40="LL",5,999)))))</f>
        <v>999</v>
      </c>
      <c r="Q40" s="97"/>
    </row>
    <row r="41" spans="1:17" s="11" customFormat="1" ht="18.899999999999999" customHeight="1" x14ac:dyDescent="0.25">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x14ac:dyDescent="0.25">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x14ac:dyDescent="0.25">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x14ac:dyDescent="0.25">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x14ac:dyDescent="0.25">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x14ac:dyDescent="0.25">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x14ac:dyDescent="0.25">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x14ac:dyDescent="0.25">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x14ac:dyDescent="0.25">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x14ac:dyDescent="0.25">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x14ac:dyDescent="0.25">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x14ac:dyDescent="0.25">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x14ac:dyDescent="0.25">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x14ac:dyDescent="0.25">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x14ac:dyDescent="0.25">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x14ac:dyDescent="0.25">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x14ac:dyDescent="0.25">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x14ac:dyDescent="0.25">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x14ac:dyDescent="0.25">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x14ac:dyDescent="0.25">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x14ac:dyDescent="0.25">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x14ac:dyDescent="0.25">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x14ac:dyDescent="0.25">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x14ac:dyDescent="0.25">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x14ac:dyDescent="0.25">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x14ac:dyDescent="0.25">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x14ac:dyDescent="0.25">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x14ac:dyDescent="0.25">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x14ac:dyDescent="0.25">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x14ac:dyDescent="0.25">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x14ac:dyDescent="0.25">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x14ac:dyDescent="0.25">
      <c r="A72" s="254">
        <v>66</v>
      </c>
      <c r="B72" s="95"/>
      <c r="C72" s="95"/>
      <c r="D72" s="96"/>
      <c r="E72" s="267"/>
      <c r="F72" s="97"/>
      <c r="G72" s="97"/>
      <c r="H72" s="396"/>
      <c r="I72" s="287"/>
      <c r="J72" s="251" t="e">
        <f>IF(AND(Q72="",#REF!&gt;0,#REF!&lt;5),K72,)</f>
        <v>#REF!</v>
      </c>
      <c r="K72" s="249" t="str">
        <f>IF(D72="","ZZZ9",IF(AND(#REF!&gt;0,#REF!&lt;5),D72&amp;#REF!,D72&amp;"9"))</f>
        <v>ZZZ9</v>
      </c>
      <c r="L72" s="253">
        <f t="shared" si="0"/>
        <v>999</v>
      </c>
      <c r="M72" s="286">
        <f t="shared" si="1"/>
        <v>999</v>
      </c>
      <c r="N72" s="281"/>
      <c r="O72" s="97"/>
      <c r="P72" s="114">
        <f t="shared" si="2"/>
        <v>999</v>
      </c>
      <c r="Q72" s="97"/>
    </row>
    <row r="73" spans="1:17" s="11" customFormat="1" ht="18.899999999999999" customHeight="1" x14ac:dyDescent="0.25">
      <c r="A73" s="254">
        <v>67</v>
      </c>
      <c r="B73" s="95"/>
      <c r="C73" s="95"/>
      <c r="D73" s="96"/>
      <c r="E73" s="267"/>
      <c r="F73" s="97"/>
      <c r="G73" s="97"/>
      <c r="H73" s="396"/>
      <c r="I73" s="287"/>
      <c r="J73" s="251" t="e">
        <f>IF(AND(Q73="",#REF!&gt;0,#REF!&lt;5),K73,)</f>
        <v>#REF!</v>
      </c>
      <c r="K73" s="249" t="str">
        <f>IF(D73="","ZZZ9",IF(AND(#REF!&gt;0,#REF!&lt;5),D73&amp;#REF!,D73&amp;"9"))</f>
        <v>ZZZ9</v>
      </c>
      <c r="L73" s="253">
        <f t="shared" si="0"/>
        <v>999</v>
      </c>
      <c r="M73" s="286">
        <f t="shared" si="1"/>
        <v>999</v>
      </c>
      <c r="N73" s="281"/>
      <c r="O73" s="97"/>
      <c r="P73" s="114">
        <f t="shared" si="2"/>
        <v>999</v>
      </c>
      <c r="Q73" s="97"/>
    </row>
    <row r="74" spans="1:17" s="11" customFormat="1" ht="18.899999999999999" customHeight="1" x14ac:dyDescent="0.25">
      <c r="A74" s="254">
        <v>68</v>
      </c>
      <c r="B74" s="95"/>
      <c r="C74" s="95"/>
      <c r="D74" s="96"/>
      <c r="E74" s="267"/>
      <c r="F74" s="97"/>
      <c r="G74" s="97"/>
      <c r="H74" s="396"/>
      <c r="I74" s="287"/>
      <c r="J74" s="251" t="e">
        <f>IF(AND(Q74="",#REF!&gt;0,#REF!&lt;5),K74,)</f>
        <v>#REF!</v>
      </c>
      <c r="K74" s="249" t="str">
        <f>IF(D74="","ZZZ9",IF(AND(#REF!&gt;0,#REF!&lt;5),D74&amp;#REF!,D74&amp;"9"))</f>
        <v>ZZZ9</v>
      </c>
      <c r="L74" s="253">
        <f t="shared" si="0"/>
        <v>999</v>
      </c>
      <c r="M74" s="286">
        <f t="shared" si="1"/>
        <v>999</v>
      </c>
      <c r="N74" s="281"/>
      <c r="O74" s="97"/>
      <c r="P74" s="114">
        <f t="shared" si="2"/>
        <v>999</v>
      </c>
      <c r="Q74" s="97"/>
    </row>
    <row r="75" spans="1:17" s="11" customFormat="1" ht="18.899999999999999" customHeight="1" x14ac:dyDescent="0.25">
      <c r="A75" s="254">
        <v>69</v>
      </c>
      <c r="B75" s="95"/>
      <c r="C75" s="95"/>
      <c r="D75" s="96"/>
      <c r="E75" s="267"/>
      <c r="F75" s="97"/>
      <c r="G75" s="97"/>
      <c r="H75" s="396"/>
      <c r="I75" s="287"/>
      <c r="J75" s="251" t="e">
        <f>IF(AND(Q75="",#REF!&gt;0,#REF!&lt;5),K75,)</f>
        <v>#REF!</v>
      </c>
      <c r="K75" s="249" t="str">
        <f>IF(D75="","ZZZ9",IF(AND(#REF!&gt;0,#REF!&lt;5),D75&amp;#REF!,D75&amp;"9"))</f>
        <v>ZZZ9</v>
      </c>
      <c r="L75" s="253">
        <f t="shared" si="0"/>
        <v>999</v>
      </c>
      <c r="M75" s="286">
        <f t="shared" si="1"/>
        <v>999</v>
      </c>
      <c r="N75" s="281"/>
      <c r="O75" s="97"/>
      <c r="P75" s="114">
        <f t="shared" si="2"/>
        <v>999</v>
      </c>
      <c r="Q75" s="97"/>
    </row>
    <row r="76" spans="1:17" s="11" customFormat="1" ht="18.899999999999999" customHeight="1" x14ac:dyDescent="0.25">
      <c r="A76" s="254">
        <v>70</v>
      </c>
      <c r="B76" s="95"/>
      <c r="C76" s="95"/>
      <c r="D76" s="96"/>
      <c r="E76" s="267"/>
      <c r="F76" s="97"/>
      <c r="G76" s="97"/>
      <c r="H76" s="396"/>
      <c r="I76" s="287"/>
      <c r="J76" s="251" t="e">
        <f>IF(AND(Q76="",#REF!&gt;0,#REF!&lt;5),K76,)</f>
        <v>#REF!</v>
      </c>
      <c r="K76" s="249" t="str">
        <f>IF(D76="","ZZZ9",IF(AND(#REF!&gt;0,#REF!&lt;5),D76&amp;#REF!,D76&amp;"9"))</f>
        <v>ZZZ9</v>
      </c>
      <c r="L76" s="253">
        <f t="shared" si="0"/>
        <v>999</v>
      </c>
      <c r="M76" s="286">
        <f t="shared" si="1"/>
        <v>999</v>
      </c>
      <c r="N76" s="281"/>
      <c r="O76" s="97"/>
      <c r="P76" s="114">
        <f t="shared" si="2"/>
        <v>999</v>
      </c>
      <c r="Q76" s="97"/>
    </row>
    <row r="77" spans="1:17" s="11" customFormat="1" ht="18.899999999999999" customHeight="1" x14ac:dyDescent="0.25">
      <c r="A77" s="254">
        <v>71</v>
      </c>
      <c r="B77" s="95"/>
      <c r="C77" s="95"/>
      <c r="D77" s="96"/>
      <c r="E77" s="267"/>
      <c r="F77" s="97"/>
      <c r="G77" s="97"/>
      <c r="H77" s="396"/>
      <c r="I77" s="287"/>
      <c r="J77" s="251" t="e">
        <f>IF(AND(Q77="",#REF!&gt;0,#REF!&lt;5),K77,)</f>
        <v>#REF!</v>
      </c>
      <c r="K77" s="249" t="str">
        <f>IF(D77="","ZZZ9",IF(AND(#REF!&gt;0,#REF!&lt;5),D77&amp;#REF!,D77&amp;"9"))</f>
        <v>ZZZ9</v>
      </c>
      <c r="L77" s="253">
        <f t="shared" si="0"/>
        <v>999</v>
      </c>
      <c r="M77" s="286">
        <f t="shared" si="1"/>
        <v>999</v>
      </c>
      <c r="N77" s="281"/>
      <c r="O77" s="97"/>
      <c r="P77" s="114">
        <f t="shared" si="2"/>
        <v>999</v>
      </c>
      <c r="Q77" s="97"/>
    </row>
    <row r="78" spans="1:17" s="11" customFormat="1" ht="18.899999999999999" customHeight="1" x14ac:dyDescent="0.25">
      <c r="A78" s="254">
        <v>72</v>
      </c>
      <c r="B78" s="95"/>
      <c r="C78" s="95"/>
      <c r="D78" s="96"/>
      <c r="E78" s="267"/>
      <c r="F78" s="97"/>
      <c r="G78" s="97"/>
      <c r="H78" s="396"/>
      <c r="I78" s="287"/>
      <c r="J78" s="251" t="e">
        <f>IF(AND(Q78="",#REF!&gt;0,#REF!&lt;5),K78,)</f>
        <v>#REF!</v>
      </c>
      <c r="K78" s="249" t="str">
        <f>IF(D78="","ZZZ9",IF(AND(#REF!&gt;0,#REF!&lt;5),D78&amp;#REF!,D78&amp;"9"))</f>
        <v>ZZZ9</v>
      </c>
      <c r="L78" s="253">
        <f t="shared" si="0"/>
        <v>999</v>
      </c>
      <c r="M78" s="286">
        <f t="shared" si="1"/>
        <v>999</v>
      </c>
      <c r="N78" s="281"/>
      <c r="O78" s="97"/>
      <c r="P78" s="114">
        <f t="shared" si="2"/>
        <v>999</v>
      </c>
      <c r="Q78" s="97"/>
    </row>
    <row r="79" spans="1:17" s="11" customFormat="1" ht="18.899999999999999" customHeight="1" x14ac:dyDescent="0.25">
      <c r="A79" s="254">
        <v>73</v>
      </c>
      <c r="B79" s="95"/>
      <c r="C79" s="95"/>
      <c r="D79" s="96"/>
      <c r="E79" s="267"/>
      <c r="F79" s="97"/>
      <c r="G79" s="97"/>
      <c r="H79" s="396"/>
      <c r="I79" s="287"/>
      <c r="J79" s="251" t="e">
        <f>IF(AND(Q79="",#REF!&gt;0,#REF!&lt;5),K79,)</f>
        <v>#REF!</v>
      </c>
      <c r="K79" s="249" t="str">
        <f>IF(D79="","ZZZ9",IF(AND(#REF!&gt;0,#REF!&lt;5),D79&amp;#REF!,D79&amp;"9"))</f>
        <v>ZZZ9</v>
      </c>
      <c r="L79" s="253">
        <f t="shared" si="0"/>
        <v>999</v>
      </c>
      <c r="M79" s="286">
        <f t="shared" si="1"/>
        <v>999</v>
      </c>
      <c r="N79" s="281"/>
      <c r="O79" s="97"/>
      <c r="P79" s="114">
        <f t="shared" si="2"/>
        <v>999</v>
      </c>
      <c r="Q79" s="97"/>
    </row>
    <row r="80" spans="1:17" s="11" customFormat="1" ht="18.899999999999999" customHeight="1" x14ac:dyDescent="0.25">
      <c r="A80" s="254">
        <v>74</v>
      </c>
      <c r="B80" s="95"/>
      <c r="C80" s="95"/>
      <c r="D80" s="96"/>
      <c r="E80" s="267"/>
      <c r="F80" s="97"/>
      <c r="G80" s="97"/>
      <c r="H80" s="396"/>
      <c r="I80" s="287"/>
      <c r="J80" s="251" t="e">
        <f>IF(AND(Q80="",#REF!&gt;0,#REF!&lt;5),K80,)</f>
        <v>#REF!</v>
      </c>
      <c r="K80" s="249" t="str">
        <f>IF(D80="","ZZZ9",IF(AND(#REF!&gt;0,#REF!&lt;5),D80&amp;#REF!,D80&amp;"9"))</f>
        <v>ZZZ9</v>
      </c>
      <c r="L80" s="253">
        <f t="shared" si="0"/>
        <v>999</v>
      </c>
      <c r="M80" s="286">
        <f t="shared" si="1"/>
        <v>999</v>
      </c>
      <c r="N80" s="281"/>
      <c r="O80" s="97"/>
      <c r="P80" s="114">
        <f t="shared" si="2"/>
        <v>999</v>
      </c>
      <c r="Q80" s="97"/>
    </row>
    <row r="81" spans="1:17" s="11" customFormat="1" ht="18.899999999999999" customHeight="1" x14ac:dyDescent="0.25">
      <c r="A81" s="254">
        <v>75</v>
      </c>
      <c r="B81" s="95"/>
      <c r="C81" s="95"/>
      <c r="D81" s="96"/>
      <c r="E81" s="267"/>
      <c r="F81" s="97"/>
      <c r="G81" s="97"/>
      <c r="H81" s="396"/>
      <c r="I81" s="287"/>
      <c r="J81" s="251" t="e">
        <f>IF(AND(Q81="",#REF!&gt;0,#REF!&lt;5),K81,)</f>
        <v>#REF!</v>
      </c>
      <c r="K81" s="249" t="str">
        <f>IF(D81="","ZZZ9",IF(AND(#REF!&gt;0,#REF!&lt;5),D81&amp;#REF!,D81&amp;"9"))</f>
        <v>ZZZ9</v>
      </c>
      <c r="L81" s="253">
        <f t="shared" si="0"/>
        <v>999</v>
      </c>
      <c r="M81" s="286">
        <f t="shared" si="1"/>
        <v>999</v>
      </c>
      <c r="N81" s="281"/>
      <c r="O81" s="97"/>
      <c r="P81" s="114">
        <f t="shared" si="2"/>
        <v>999</v>
      </c>
      <c r="Q81" s="97"/>
    </row>
    <row r="82" spans="1:17" s="11" customFormat="1" ht="18.899999999999999" customHeight="1" x14ac:dyDescent="0.25">
      <c r="A82" s="254">
        <v>76</v>
      </c>
      <c r="B82" s="95"/>
      <c r="C82" s="95"/>
      <c r="D82" s="96"/>
      <c r="E82" s="267"/>
      <c r="F82" s="97"/>
      <c r="G82" s="97"/>
      <c r="H82" s="396"/>
      <c r="I82" s="287"/>
      <c r="J82" s="251" t="e">
        <f>IF(AND(Q82="",#REF!&gt;0,#REF!&lt;5),K82,)</f>
        <v>#REF!</v>
      </c>
      <c r="K82" s="249" t="str">
        <f>IF(D82="","ZZZ9",IF(AND(#REF!&gt;0,#REF!&lt;5),D82&amp;#REF!,D82&amp;"9"))</f>
        <v>ZZZ9</v>
      </c>
      <c r="L82" s="253">
        <f t="shared" si="0"/>
        <v>999</v>
      </c>
      <c r="M82" s="286">
        <f t="shared" si="1"/>
        <v>999</v>
      </c>
      <c r="N82" s="281"/>
      <c r="O82" s="97"/>
      <c r="P82" s="114">
        <f t="shared" si="2"/>
        <v>999</v>
      </c>
      <c r="Q82" s="97"/>
    </row>
    <row r="83" spans="1:17" s="11" customFormat="1" ht="18.899999999999999" customHeight="1" x14ac:dyDescent="0.25">
      <c r="A83" s="254">
        <v>77</v>
      </c>
      <c r="B83" s="95"/>
      <c r="C83" s="95"/>
      <c r="D83" s="96"/>
      <c r="E83" s="267"/>
      <c r="F83" s="97"/>
      <c r="G83" s="97"/>
      <c r="H83" s="396"/>
      <c r="I83" s="287"/>
      <c r="J83" s="251" t="e">
        <f>IF(AND(Q83="",#REF!&gt;0,#REF!&lt;5),K83,)</f>
        <v>#REF!</v>
      </c>
      <c r="K83" s="249" t="str">
        <f>IF(D83="","ZZZ9",IF(AND(#REF!&gt;0,#REF!&lt;5),D83&amp;#REF!,D83&amp;"9"))</f>
        <v>ZZZ9</v>
      </c>
      <c r="L83" s="253">
        <f t="shared" si="0"/>
        <v>999</v>
      </c>
      <c r="M83" s="286">
        <f t="shared" si="1"/>
        <v>999</v>
      </c>
      <c r="N83" s="281"/>
      <c r="O83" s="97"/>
      <c r="P83" s="114">
        <f t="shared" si="2"/>
        <v>999</v>
      </c>
      <c r="Q83" s="97"/>
    </row>
    <row r="84" spans="1:17" s="11" customFormat="1" ht="18.899999999999999" customHeight="1" x14ac:dyDescent="0.25">
      <c r="A84" s="254">
        <v>78</v>
      </c>
      <c r="B84" s="95"/>
      <c r="C84" s="95"/>
      <c r="D84" s="96"/>
      <c r="E84" s="267"/>
      <c r="F84" s="97"/>
      <c r="G84" s="97"/>
      <c r="H84" s="396"/>
      <c r="I84" s="287"/>
      <c r="J84" s="251" t="e">
        <f>IF(AND(Q84="",#REF!&gt;0,#REF!&lt;5),K84,)</f>
        <v>#REF!</v>
      </c>
      <c r="K84" s="249" t="str">
        <f>IF(D84="","ZZZ9",IF(AND(#REF!&gt;0,#REF!&lt;5),D84&amp;#REF!,D84&amp;"9"))</f>
        <v>ZZZ9</v>
      </c>
      <c r="L84" s="253">
        <f t="shared" si="0"/>
        <v>999</v>
      </c>
      <c r="M84" s="286">
        <f t="shared" si="1"/>
        <v>999</v>
      </c>
      <c r="N84" s="281"/>
      <c r="O84" s="97"/>
      <c r="P84" s="114">
        <f t="shared" si="2"/>
        <v>999</v>
      </c>
      <c r="Q84" s="97"/>
    </row>
    <row r="85" spans="1:17" s="11" customFormat="1" ht="18.899999999999999" customHeight="1" x14ac:dyDescent="0.25">
      <c r="A85" s="254">
        <v>79</v>
      </c>
      <c r="B85" s="95"/>
      <c r="C85" s="95"/>
      <c r="D85" s="96"/>
      <c r="E85" s="267"/>
      <c r="F85" s="97"/>
      <c r="G85" s="97"/>
      <c r="H85" s="396"/>
      <c r="I85" s="287"/>
      <c r="J85" s="251" t="e">
        <f>IF(AND(Q85="",#REF!&gt;0,#REF!&lt;5),K85,)</f>
        <v>#REF!</v>
      </c>
      <c r="K85" s="249" t="str">
        <f>IF(D85="","ZZZ9",IF(AND(#REF!&gt;0,#REF!&lt;5),D85&amp;#REF!,D85&amp;"9"))</f>
        <v>ZZZ9</v>
      </c>
      <c r="L85" s="253">
        <f t="shared" si="0"/>
        <v>999</v>
      </c>
      <c r="M85" s="286">
        <f t="shared" si="1"/>
        <v>999</v>
      </c>
      <c r="N85" s="281"/>
      <c r="O85" s="97"/>
      <c r="P85" s="114">
        <f t="shared" si="2"/>
        <v>999</v>
      </c>
      <c r="Q85" s="97"/>
    </row>
    <row r="86" spans="1:17" s="11" customFormat="1" ht="18.899999999999999" customHeight="1" x14ac:dyDescent="0.25">
      <c r="A86" s="254">
        <v>80</v>
      </c>
      <c r="B86" s="95"/>
      <c r="C86" s="95"/>
      <c r="D86" s="96"/>
      <c r="E86" s="267"/>
      <c r="F86" s="97"/>
      <c r="G86" s="97"/>
      <c r="H86" s="396"/>
      <c r="I86" s="287"/>
      <c r="J86" s="251" t="e">
        <f>IF(AND(Q86="",#REF!&gt;0,#REF!&lt;5),K86,)</f>
        <v>#REF!</v>
      </c>
      <c r="K86" s="249" t="str">
        <f>IF(D86="","ZZZ9",IF(AND(#REF!&gt;0,#REF!&lt;5),D86&amp;#REF!,D86&amp;"9"))</f>
        <v>ZZZ9</v>
      </c>
      <c r="L86" s="253">
        <f t="shared" si="0"/>
        <v>999</v>
      </c>
      <c r="M86" s="286">
        <f t="shared" si="1"/>
        <v>999</v>
      </c>
      <c r="N86" s="281"/>
      <c r="O86" s="97"/>
      <c r="P86" s="114">
        <f t="shared" si="2"/>
        <v>999</v>
      </c>
      <c r="Q86" s="97"/>
    </row>
    <row r="87" spans="1:17" s="11" customFormat="1" ht="18.899999999999999" customHeight="1" x14ac:dyDescent="0.25">
      <c r="A87" s="254">
        <v>81</v>
      </c>
      <c r="B87" s="95"/>
      <c r="C87" s="95"/>
      <c r="D87" s="96"/>
      <c r="E87" s="267"/>
      <c r="F87" s="97"/>
      <c r="G87" s="97"/>
      <c r="H87" s="396"/>
      <c r="I87" s="287"/>
      <c r="J87" s="251" t="e">
        <f>IF(AND(Q87="",#REF!&gt;0,#REF!&lt;5),K87,)</f>
        <v>#REF!</v>
      </c>
      <c r="K87" s="249" t="str">
        <f>IF(D87="","ZZZ9",IF(AND(#REF!&gt;0,#REF!&lt;5),D87&amp;#REF!,D87&amp;"9"))</f>
        <v>ZZZ9</v>
      </c>
      <c r="L87" s="253">
        <f t="shared" si="0"/>
        <v>999</v>
      </c>
      <c r="M87" s="286">
        <f t="shared" si="1"/>
        <v>999</v>
      </c>
      <c r="N87" s="281"/>
      <c r="O87" s="97"/>
      <c r="P87" s="114">
        <f t="shared" si="2"/>
        <v>999</v>
      </c>
      <c r="Q87" s="97"/>
    </row>
    <row r="88" spans="1:17" s="11" customFormat="1" ht="18.899999999999999" customHeight="1" x14ac:dyDescent="0.25">
      <c r="A88" s="254">
        <v>82</v>
      </c>
      <c r="B88" s="95"/>
      <c r="C88" s="95"/>
      <c r="D88" s="96"/>
      <c r="E88" s="267"/>
      <c r="F88" s="97"/>
      <c r="G88" s="97"/>
      <c r="H88" s="396"/>
      <c r="I88" s="287"/>
      <c r="J88" s="251" t="e">
        <f>IF(AND(Q88="",#REF!&gt;0,#REF!&lt;5),K88,)</f>
        <v>#REF!</v>
      </c>
      <c r="K88" s="249" t="str">
        <f>IF(D88="","ZZZ9",IF(AND(#REF!&gt;0,#REF!&lt;5),D88&amp;#REF!,D88&amp;"9"))</f>
        <v>ZZZ9</v>
      </c>
      <c r="L88" s="253">
        <f t="shared" si="0"/>
        <v>999</v>
      </c>
      <c r="M88" s="286">
        <f t="shared" si="1"/>
        <v>999</v>
      </c>
      <c r="N88" s="281"/>
      <c r="O88" s="97"/>
      <c r="P88" s="114">
        <f t="shared" si="2"/>
        <v>999</v>
      </c>
      <c r="Q88" s="97"/>
    </row>
    <row r="89" spans="1:17" s="11" customFormat="1" ht="18.899999999999999" customHeight="1" x14ac:dyDescent="0.25">
      <c r="A89" s="254">
        <v>83</v>
      </c>
      <c r="B89" s="95"/>
      <c r="C89" s="95"/>
      <c r="D89" s="96"/>
      <c r="E89" s="267"/>
      <c r="F89" s="97"/>
      <c r="G89" s="97"/>
      <c r="H89" s="396"/>
      <c r="I89" s="287"/>
      <c r="J89" s="251" t="e">
        <f>IF(AND(Q89="",#REF!&gt;0,#REF!&lt;5),K89,)</f>
        <v>#REF!</v>
      </c>
      <c r="K89" s="249" t="str">
        <f>IF(D89="","ZZZ9",IF(AND(#REF!&gt;0,#REF!&lt;5),D89&amp;#REF!,D89&amp;"9"))</f>
        <v>ZZZ9</v>
      </c>
      <c r="L89" s="253">
        <f t="shared" si="0"/>
        <v>999</v>
      </c>
      <c r="M89" s="286">
        <f t="shared" si="1"/>
        <v>999</v>
      </c>
      <c r="N89" s="281"/>
      <c r="O89" s="97"/>
      <c r="P89" s="114">
        <f t="shared" si="2"/>
        <v>999</v>
      </c>
      <c r="Q89" s="97"/>
    </row>
    <row r="90" spans="1:17" s="11" customFormat="1" ht="18.899999999999999" customHeight="1" x14ac:dyDescent="0.25">
      <c r="A90" s="254">
        <v>84</v>
      </c>
      <c r="B90" s="95"/>
      <c r="C90" s="95"/>
      <c r="D90" s="96"/>
      <c r="E90" s="267"/>
      <c r="F90" s="97"/>
      <c r="G90" s="97"/>
      <c r="H90" s="396"/>
      <c r="I90" s="287"/>
      <c r="J90" s="251" t="e">
        <f>IF(AND(Q90="",#REF!&gt;0,#REF!&lt;5),K90,)</f>
        <v>#REF!</v>
      </c>
      <c r="K90" s="249" t="str">
        <f>IF(D90="","ZZZ9",IF(AND(#REF!&gt;0,#REF!&lt;5),D90&amp;#REF!,D90&amp;"9"))</f>
        <v>ZZZ9</v>
      </c>
      <c r="L90" s="253">
        <f t="shared" si="0"/>
        <v>999</v>
      </c>
      <c r="M90" s="286">
        <f t="shared" si="1"/>
        <v>999</v>
      </c>
      <c r="N90" s="281"/>
      <c r="O90" s="97"/>
      <c r="P90" s="114">
        <f t="shared" si="2"/>
        <v>999</v>
      </c>
      <c r="Q90" s="97"/>
    </row>
    <row r="91" spans="1:17" s="11" customFormat="1" ht="18.899999999999999" customHeight="1" x14ac:dyDescent="0.25">
      <c r="A91" s="254">
        <v>85</v>
      </c>
      <c r="B91" s="95"/>
      <c r="C91" s="95"/>
      <c r="D91" s="96"/>
      <c r="E91" s="267"/>
      <c r="F91" s="97"/>
      <c r="G91" s="97"/>
      <c r="H91" s="396"/>
      <c r="I91" s="287"/>
      <c r="J91" s="251" t="e">
        <f>IF(AND(Q91="",#REF!&gt;0,#REF!&lt;5),K91,)</f>
        <v>#REF!</v>
      </c>
      <c r="K91" s="249" t="str">
        <f>IF(D91="","ZZZ9",IF(AND(#REF!&gt;0,#REF!&lt;5),D91&amp;#REF!,D91&amp;"9"))</f>
        <v>ZZZ9</v>
      </c>
      <c r="L91" s="253">
        <f t="shared" si="0"/>
        <v>999</v>
      </c>
      <c r="M91" s="286">
        <f t="shared" si="1"/>
        <v>999</v>
      </c>
      <c r="N91" s="281"/>
      <c r="O91" s="97"/>
      <c r="P91" s="114">
        <f t="shared" si="2"/>
        <v>999</v>
      </c>
      <c r="Q91" s="97"/>
    </row>
    <row r="92" spans="1:17" s="11" customFormat="1" ht="18.899999999999999" customHeight="1" x14ac:dyDescent="0.25">
      <c r="A92" s="254">
        <v>86</v>
      </c>
      <c r="B92" s="95"/>
      <c r="C92" s="95"/>
      <c r="D92" s="96"/>
      <c r="E92" s="267"/>
      <c r="F92" s="97"/>
      <c r="G92" s="97"/>
      <c r="H92" s="396"/>
      <c r="I92" s="287"/>
      <c r="J92" s="251" t="e">
        <f>IF(AND(Q92="",#REF!&gt;0,#REF!&lt;5),K92,)</f>
        <v>#REF!</v>
      </c>
      <c r="K92" s="249" t="str">
        <f>IF(D92="","ZZZ9",IF(AND(#REF!&gt;0,#REF!&lt;5),D92&amp;#REF!,D92&amp;"9"))</f>
        <v>ZZZ9</v>
      </c>
      <c r="L92" s="253">
        <f t="shared" si="0"/>
        <v>999</v>
      </c>
      <c r="M92" s="286">
        <f t="shared" si="1"/>
        <v>999</v>
      </c>
      <c r="N92" s="281"/>
      <c r="O92" s="97"/>
      <c r="P92" s="114">
        <f t="shared" si="2"/>
        <v>999</v>
      </c>
      <c r="Q92" s="97"/>
    </row>
    <row r="93" spans="1:17" s="11" customFormat="1" ht="18.899999999999999" customHeight="1" x14ac:dyDescent="0.25">
      <c r="A93" s="254">
        <v>87</v>
      </c>
      <c r="B93" s="95"/>
      <c r="C93" s="95"/>
      <c r="D93" s="96"/>
      <c r="E93" s="267"/>
      <c r="F93" s="97"/>
      <c r="G93" s="97"/>
      <c r="H93" s="396"/>
      <c r="I93" s="287"/>
      <c r="J93" s="251" t="e">
        <f>IF(AND(Q93="",#REF!&gt;0,#REF!&lt;5),K93,)</f>
        <v>#REF!</v>
      </c>
      <c r="K93" s="249" t="str">
        <f>IF(D93="","ZZZ9",IF(AND(#REF!&gt;0,#REF!&lt;5),D93&amp;#REF!,D93&amp;"9"))</f>
        <v>ZZZ9</v>
      </c>
      <c r="L93" s="253">
        <f t="shared" si="0"/>
        <v>999</v>
      </c>
      <c r="M93" s="286">
        <f t="shared" si="1"/>
        <v>999</v>
      </c>
      <c r="N93" s="281"/>
      <c r="O93" s="97"/>
      <c r="P93" s="114">
        <f t="shared" si="2"/>
        <v>999</v>
      </c>
      <c r="Q93" s="97"/>
    </row>
    <row r="94" spans="1:17" s="11" customFormat="1" ht="18.899999999999999" customHeight="1" x14ac:dyDescent="0.25">
      <c r="A94" s="254">
        <v>88</v>
      </c>
      <c r="B94" s="95"/>
      <c r="C94" s="95"/>
      <c r="D94" s="96"/>
      <c r="E94" s="267"/>
      <c r="F94" s="97"/>
      <c r="G94" s="97"/>
      <c r="H94" s="396"/>
      <c r="I94" s="287"/>
      <c r="J94" s="251" t="e">
        <f>IF(AND(Q94="",#REF!&gt;0,#REF!&lt;5),K94,)</f>
        <v>#REF!</v>
      </c>
      <c r="K94" s="249" t="str">
        <f>IF(D94="","ZZZ9",IF(AND(#REF!&gt;0,#REF!&lt;5),D94&amp;#REF!,D94&amp;"9"))</f>
        <v>ZZZ9</v>
      </c>
      <c r="L94" s="253">
        <f t="shared" si="0"/>
        <v>999</v>
      </c>
      <c r="M94" s="286">
        <f t="shared" si="1"/>
        <v>999</v>
      </c>
      <c r="N94" s="281"/>
      <c r="O94" s="97"/>
      <c r="P94" s="114">
        <f t="shared" si="2"/>
        <v>999</v>
      </c>
      <c r="Q94" s="97"/>
    </row>
    <row r="95" spans="1:17" s="11" customFormat="1" ht="18.899999999999999" customHeight="1" x14ac:dyDescent="0.25">
      <c r="A95" s="254">
        <v>89</v>
      </c>
      <c r="B95" s="95"/>
      <c r="C95" s="95"/>
      <c r="D95" s="96"/>
      <c r="E95" s="267"/>
      <c r="F95" s="97"/>
      <c r="G95" s="97"/>
      <c r="H95" s="396"/>
      <c r="I95" s="287"/>
      <c r="J95" s="251" t="e">
        <f>IF(AND(Q95="",#REF!&gt;0,#REF!&lt;5),K95,)</f>
        <v>#REF!</v>
      </c>
      <c r="K95" s="249" t="str">
        <f>IF(D95="","ZZZ9",IF(AND(#REF!&gt;0,#REF!&lt;5),D95&amp;#REF!,D95&amp;"9"))</f>
        <v>ZZZ9</v>
      </c>
      <c r="L95" s="253">
        <f t="shared" si="0"/>
        <v>999</v>
      </c>
      <c r="M95" s="286">
        <f t="shared" si="1"/>
        <v>999</v>
      </c>
      <c r="N95" s="281"/>
      <c r="O95" s="97"/>
      <c r="P95" s="114">
        <f t="shared" si="2"/>
        <v>999</v>
      </c>
      <c r="Q95" s="97"/>
    </row>
    <row r="96" spans="1:17" s="11" customFormat="1" ht="18.899999999999999" customHeight="1" x14ac:dyDescent="0.25">
      <c r="A96" s="254">
        <v>90</v>
      </c>
      <c r="B96" s="95"/>
      <c r="C96" s="95"/>
      <c r="D96" s="96"/>
      <c r="E96" s="267"/>
      <c r="F96" s="97"/>
      <c r="G96" s="97"/>
      <c r="H96" s="396"/>
      <c r="I96" s="287"/>
      <c r="J96" s="251" t="e">
        <f>IF(AND(Q96="",#REF!&gt;0,#REF!&lt;5),K96,)</f>
        <v>#REF!</v>
      </c>
      <c r="K96" s="249" t="str">
        <f>IF(D96="","ZZZ9",IF(AND(#REF!&gt;0,#REF!&lt;5),D96&amp;#REF!,D96&amp;"9"))</f>
        <v>ZZZ9</v>
      </c>
      <c r="L96" s="253">
        <f t="shared" si="0"/>
        <v>999</v>
      </c>
      <c r="M96" s="286">
        <f t="shared" si="1"/>
        <v>999</v>
      </c>
      <c r="N96" s="281"/>
      <c r="O96" s="97"/>
      <c r="P96" s="114">
        <f t="shared" si="2"/>
        <v>999</v>
      </c>
      <c r="Q96" s="97"/>
    </row>
    <row r="97" spans="1:17" s="11" customFormat="1" ht="18.899999999999999" customHeight="1" x14ac:dyDescent="0.25">
      <c r="A97" s="254">
        <v>91</v>
      </c>
      <c r="B97" s="95"/>
      <c r="C97" s="95"/>
      <c r="D97" s="96"/>
      <c r="E97" s="267"/>
      <c r="F97" s="97"/>
      <c r="G97" s="97"/>
      <c r="H97" s="396"/>
      <c r="I97" s="287"/>
      <c r="J97" s="251" t="e">
        <f>IF(AND(Q97="",#REF!&gt;0,#REF!&lt;5),K97,)</f>
        <v>#REF!</v>
      </c>
      <c r="K97" s="249" t="str">
        <f>IF(D97="","ZZZ9",IF(AND(#REF!&gt;0,#REF!&lt;5),D97&amp;#REF!,D97&amp;"9"))</f>
        <v>ZZZ9</v>
      </c>
      <c r="L97" s="253">
        <f t="shared" si="0"/>
        <v>999</v>
      </c>
      <c r="M97" s="286">
        <f t="shared" si="1"/>
        <v>999</v>
      </c>
      <c r="N97" s="281"/>
      <c r="O97" s="97"/>
      <c r="P97" s="114">
        <f t="shared" si="2"/>
        <v>999</v>
      </c>
      <c r="Q97" s="97"/>
    </row>
    <row r="98" spans="1:17" s="11" customFormat="1" ht="18.899999999999999" customHeight="1" x14ac:dyDescent="0.25">
      <c r="A98" s="254">
        <v>92</v>
      </c>
      <c r="B98" s="95"/>
      <c r="C98" s="95"/>
      <c r="D98" s="96"/>
      <c r="E98" s="267"/>
      <c r="F98" s="97"/>
      <c r="G98" s="97"/>
      <c r="H98" s="396"/>
      <c r="I98" s="287"/>
      <c r="J98" s="251" t="e">
        <f>IF(AND(Q98="",#REF!&gt;0,#REF!&lt;5),K98,)</f>
        <v>#REF!</v>
      </c>
      <c r="K98" s="249" t="str">
        <f>IF(D98="","ZZZ9",IF(AND(#REF!&gt;0,#REF!&lt;5),D98&amp;#REF!,D98&amp;"9"))</f>
        <v>ZZZ9</v>
      </c>
      <c r="L98" s="253">
        <f t="shared" si="0"/>
        <v>999</v>
      </c>
      <c r="M98" s="286">
        <f t="shared" si="1"/>
        <v>999</v>
      </c>
      <c r="N98" s="281"/>
      <c r="O98" s="97"/>
      <c r="P98" s="114">
        <f t="shared" si="2"/>
        <v>999</v>
      </c>
      <c r="Q98" s="97"/>
    </row>
    <row r="99" spans="1:17" s="11" customFormat="1" ht="18.899999999999999" customHeight="1" x14ac:dyDescent="0.25">
      <c r="A99" s="254">
        <v>93</v>
      </c>
      <c r="B99" s="95"/>
      <c r="C99" s="95"/>
      <c r="D99" s="96"/>
      <c r="E99" s="267"/>
      <c r="F99" s="97"/>
      <c r="G99" s="97"/>
      <c r="H99" s="396"/>
      <c r="I99" s="287"/>
      <c r="J99" s="251" t="e">
        <f>IF(AND(Q99="",#REF!&gt;0,#REF!&lt;5),K99,)</f>
        <v>#REF!</v>
      </c>
      <c r="K99" s="249" t="str">
        <f>IF(D99="","ZZZ9",IF(AND(#REF!&gt;0,#REF!&lt;5),D99&amp;#REF!,D99&amp;"9"))</f>
        <v>ZZZ9</v>
      </c>
      <c r="L99" s="253">
        <f t="shared" si="0"/>
        <v>999</v>
      </c>
      <c r="M99" s="286">
        <f t="shared" si="1"/>
        <v>999</v>
      </c>
      <c r="N99" s="281"/>
      <c r="O99" s="97"/>
      <c r="P99" s="114">
        <f t="shared" si="2"/>
        <v>999</v>
      </c>
      <c r="Q99" s="97"/>
    </row>
    <row r="100" spans="1:17" s="11" customFormat="1" ht="18.899999999999999" customHeight="1" x14ac:dyDescent="0.25">
      <c r="A100" s="254">
        <v>94</v>
      </c>
      <c r="B100" s="95"/>
      <c r="C100" s="95"/>
      <c r="D100" s="96"/>
      <c r="E100" s="267"/>
      <c r="F100" s="97"/>
      <c r="G100" s="97"/>
      <c r="H100" s="396"/>
      <c r="I100" s="287"/>
      <c r="J100" s="251" t="e">
        <f>IF(AND(Q100="",#REF!&gt;0,#REF!&lt;5),K100,)</f>
        <v>#REF!</v>
      </c>
      <c r="K100" s="249" t="str">
        <f>IF(D100="","ZZZ9",IF(AND(#REF!&gt;0,#REF!&lt;5),D100&amp;#REF!,D100&amp;"9"))</f>
        <v>ZZZ9</v>
      </c>
      <c r="L100" s="253">
        <f t="shared" si="0"/>
        <v>999</v>
      </c>
      <c r="M100" s="286">
        <f t="shared" si="1"/>
        <v>999</v>
      </c>
      <c r="N100" s="281"/>
      <c r="O100" s="97"/>
      <c r="P100" s="114">
        <f t="shared" si="2"/>
        <v>999</v>
      </c>
      <c r="Q100" s="97"/>
    </row>
    <row r="101" spans="1:17" s="11" customFormat="1" ht="18.899999999999999" customHeight="1" x14ac:dyDescent="0.25">
      <c r="A101" s="254">
        <v>95</v>
      </c>
      <c r="B101" s="95"/>
      <c r="C101" s="95"/>
      <c r="D101" s="96"/>
      <c r="E101" s="267"/>
      <c r="F101" s="97"/>
      <c r="G101" s="97"/>
      <c r="H101" s="396"/>
      <c r="I101" s="287"/>
      <c r="J101" s="251" t="e">
        <f>IF(AND(Q101="",#REF!&gt;0,#REF!&lt;5),K101,)</f>
        <v>#REF!</v>
      </c>
      <c r="K101" s="249" t="str">
        <f>IF(D101="","ZZZ9",IF(AND(#REF!&gt;0,#REF!&lt;5),D101&amp;#REF!,D101&amp;"9"))</f>
        <v>ZZZ9</v>
      </c>
      <c r="L101" s="253">
        <f t="shared" si="0"/>
        <v>999</v>
      </c>
      <c r="M101" s="286">
        <f t="shared" si="1"/>
        <v>999</v>
      </c>
      <c r="N101" s="281"/>
      <c r="O101" s="97"/>
      <c r="P101" s="114">
        <f t="shared" si="2"/>
        <v>999</v>
      </c>
      <c r="Q101" s="97"/>
    </row>
    <row r="102" spans="1:17" s="11" customFormat="1" ht="18.899999999999999" customHeight="1" x14ac:dyDescent="0.25">
      <c r="A102" s="254">
        <v>96</v>
      </c>
      <c r="B102" s="95"/>
      <c r="C102" s="95"/>
      <c r="D102" s="96"/>
      <c r="E102" s="267"/>
      <c r="F102" s="97"/>
      <c r="G102" s="97"/>
      <c r="H102" s="396"/>
      <c r="I102" s="287"/>
      <c r="J102" s="251" t="e">
        <f>IF(AND(Q102="",#REF!&gt;0,#REF!&lt;5),K102,)</f>
        <v>#REF!</v>
      </c>
      <c r="K102" s="249" t="str">
        <f>IF(D102="","ZZZ9",IF(AND(#REF!&gt;0,#REF!&lt;5),D102&amp;#REF!,D102&amp;"9"))</f>
        <v>ZZZ9</v>
      </c>
      <c r="L102" s="253">
        <f t="shared" si="0"/>
        <v>999</v>
      </c>
      <c r="M102" s="286">
        <f t="shared" si="1"/>
        <v>999</v>
      </c>
      <c r="N102" s="281"/>
      <c r="O102" s="97"/>
      <c r="P102" s="114">
        <f t="shared" si="2"/>
        <v>999</v>
      </c>
      <c r="Q102" s="97"/>
    </row>
    <row r="103" spans="1:17" s="11" customFormat="1" ht="18.899999999999999" customHeight="1" x14ac:dyDescent="0.25">
      <c r="A103" s="254">
        <v>97</v>
      </c>
      <c r="B103" s="95"/>
      <c r="C103" s="95"/>
      <c r="D103" s="96"/>
      <c r="E103" s="267"/>
      <c r="F103" s="97"/>
      <c r="G103" s="97"/>
      <c r="H103" s="396"/>
      <c r="I103" s="287"/>
      <c r="J103" s="251" t="e">
        <f>IF(AND(Q103="",#REF!&gt;0,#REF!&lt;5),K103,)</f>
        <v>#REF!</v>
      </c>
      <c r="K103" s="249" t="str">
        <f>IF(D103="","ZZZ9",IF(AND(#REF!&gt;0,#REF!&lt;5),D103&amp;#REF!,D103&amp;"9"))</f>
        <v>ZZZ9</v>
      </c>
      <c r="L103" s="253">
        <f t="shared" si="0"/>
        <v>999</v>
      </c>
      <c r="M103" s="286">
        <f t="shared" si="1"/>
        <v>999</v>
      </c>
      <c r="N103" s="281"/>
      <c r="O103" s="97"/>
      <c r="P103" s="114">
        <f t="shared" si="2"/>
        <v>999</v>
      </c>
      <c r="Q103" s="97"/>
    </row>
    <row r="104" spans="1:17" s="11" customFormat="1" ht="18.899999999999999" customHeight="1" x14ac:dyDescent="0.25">
      <c r="A104" s="254">
        <v>98</v>
      </c>
      <c r="B104" s="95"/>
      <c r="C104" s="95"/>
      <c r="D104" s="96"/>
      <c r="E104" s="267"/>
      <c r="F104" s="97"/>
      <c r="G104" s="97"/>
      <c r="H104" s="396"/>
      <c r="I104" s="287"/>
      <c r="J104" s="251" t="e">
        <f>IF(AND(Q104="",#REF!&gt;0,#REF!&lt;5),K104,)</f>
        <v>#REF!</v>
      </c>
      <c r="K104" s="249" t="str">
        <f>IF(D104="","ZZZ9",IF(AND(#REF!&gt;0,#REF!&lt;5),D104&amp;#REF!,D104&amp;"9"))</f>
        <v>ZZZ9</v>
      </c>
      <c r="L104" s="253">
        <f t="shared" ref="L104:L156" si="3">IF(Q104="",999,Q104)</f>
        <v>999</v>
      </c>
      <c r="M104" s="286">
        <f t="shared" ref="M104:M156" si="4">IF(P104=999,999,1)</f>
        <v>999</v>
      </c>
      <c r="N104" s="281"/>
      <c r="O104" s="97"/>
      <c r="P104" s="114">
        <f t="shared" ref="P104:P156" si="5">IF(N104="DA",1,IF(N104="WC",2,IF(N104="SE",3,IF(N104="Q",4,IF(N104="LL",5,999)))))</f>
        <v>999</v>
      </c>
      <c r="Q104" s="97"/>
    </row>
    <row r="105" spans="1:17" s="11" customFormat="1" ht="18.899999999999999" customHeight="1" x14ac:dyDescent="0.25">
      <c r="A105" s="254">
        <v>99</v>
      </c>
      <c r="B105" s="95"/>
      <c r="C105" s="95"/>
      <c r="D105" s="96"/>
      <c r="E105" s="267"/>
      <c r="F105" s="97"/>
      <c r="G105" s="97"/>
      <c r="H105" s="396"/>
      <c r="I105" s="287"/>
      <c r="J105" s="251" t="e">
        <f>IF(AND(Q105="",#REF!&gt;0,#REF!&lt;5),K105,)</f>
        <v>#REF!</v>
      </c>
      <c r="K105" s="249" t="str">
        <f>IF(D105="","ZZZ9",IF(AND(#REF!&gt;0,#REF!&lt;5),D105&amp;#REF!,D105&amp;"9"))</f>
        <v>ZZZ9</v>
      </c>
      <c r="L105" s="253">
        <f t="shared" si="3"/>
        <v>999</v>
      </c>
      <c r="M105" s="286">
        <f t="shared" si="4"/>
        <v>999</v>
      </c>
      <c r="N105" s="281"/>
      <c r="O105" s="97"/>
      <c r="P105" s="114">
        <f t="shared" si="5"/>
        <v>999</v>
      </c>
      <c r="Q105" s="97"/>
    </row>
    <row r="106" spans="1:17" s="11" customFormat="1" ht="18.899999999999999" customHeight="1" x14ac:dyDescent="0.25">
      <c r="A106" s="254">
        <v>100</v>
      </c>
      <c r="B106" s="95"/>
      <c r="C106" s="95"/>
      <c r="D106" s="96"/>
      <c r="E106" s="267"/>
      <c r="F106" s="97"/>
      <c r="G106" s="97"/>
      <c r="H106" s="396"/>
      <c r="I106" s="287"/>
      <c r="J106" s="251" t="e">
        <f>IF(AND(Q106="",#REF!&gt;0,#REF!&lt;5),K106,)</f>
        <v>#REF!</v>
      </c>
      <c r="K106" s="249" t="str">
        <f>IF(D106="","ZZZ9",IF(AND(#REF!&gt;0,#REF!&lt;5),D106&amp;#REF!,D106&amp;"9"))</f>
        <v>ZZZ9</v>
      </c>
      <c r="L106" s="253">
        <f t="shared" si="3"/>
        <v>999</v>
      </c>
      <c r="M106" s="286">
        <f t="shared" si="4"/>
        <v>999</v>
      </c>
      <c r="N106" s="281"/>
      <c r="O106" s="97"/>
      <c r="P106" s="114">
        <f t="shared" si="5"/>
        <v>999</v>
      </c>
      <c r="Q106" s="97"/>
    </row>
    <row r="107" spans="1:17" s="11" customFormat="1" ht="18.899999999999999" customHeight="1" x14ac:dyDescent="0.25">
      <c r="A107" s="254">
        <v>101</v>
      </c>
      <c r="B107" s="95"/>
      <c r="C107" s="95"/>
      <c r="D107" s="96"/>
      <c r="E107" s="267"/>
      <c r="F107" s="97"/>
      <c r="G107" s="97"/>
      <c r="H107" s="396"/>
      <c r="I107" s="287"/>
      <c r="J107" s="251" t="e">
        <f>IF(AND(Q107="",#REF!&gt;0,#REF!&lt;5),K107,)</f>
        <v>#REF!</v>
      </c>
      <c r="K107" s="249" t="str">
        <f>IF(D107="","ZZZ9",IF(AND(#REF!&gt;0,#REF!&lt;5),D107&amp;#REF!,D107&amp;"9"))</f>
        <v>ZZZ9</v>
      </c>
      <c r="L107" s="253">
        <f t="shared" si="3"/>
        <v>999</v>
      </c>
      <c r="M107" s="286">
        <f t="shared" si="4"/>
        <v>999</v>
      </c>
      <c r="N107" s="281"/>
      <c r="O107" s="97"/>
      <c r="P107" s="114">
        <f t="shared" si="5"/>
        <v>999</v>
      </c>
      <c r="Q107" s="97"/>
    </row>
    <row r="108" spans="1:17" s="11" customFormat="1" ht="18.899999999999999" customHeight="1" x14ac:dyDescent="0.25">
      <c r="A108" s="254">
        <v>102</v>
      </c>
      <c r="B108" s="95"/>
      <c r="C108" s="95"/>
      <c r="D108" s="96"/>
      <c r="E108" s="267"/>
      <c r="F108" s="97"/>
      <c r="G108" s="97"/>
      <c r="H108" s="396"/>
      <c r="I108" s="287"/>
      <c r="J108" s="251" t="e">
        <f>IF(AND(Q108="",#REF!&gt;0,#REF!&lt;5),K108,)</f>
        <v>#REF!</v>
      </c>
      <c r="K108" s="249" t="str">
        <f>IF(D108="","ZZZ9",IF(AND(#REF!&gt;0,#REF!&lt;5),D108&amp;#REF!,D108&amp;"9"))</f>
        <v>ZZZ9</v>
      </c>
      <c r="L108" s="253">
        <f t="shared" si="3"/>
        <v>999</v>
      </c>
      <c r="M108" s="286">
        <f t="shared" si="4"/>
        <v>999</v>
      </c>
      <c r="N108" s="281"/>
      <c r="O108" s="97"/>
      <c r="P108" s="114">
        <f t="shared" si="5"/>
        <v>999</v>
      </c>
      <c r="Q108" s="97"/>
    </row>
    <row r="109" spans="1:17" s="11" customFormat="1" ht="18.899999999999999" customHeight="1" x14ac:dyDescent="0.25">
      <c r="A109" s="254">
        <v>103</v>
      </c>
      <c r="B109" s="95"/>
      <c r="C109" s="95"/>
      <c r="D109" s="96"/>
      <c r="E109" s="267"/>
      <c r="F109" s="97"/>
      <c r="G109" s="97"/>
      <c r="H109" s="396"/>
      <c r="I109" s="287"/>
      <c r="J109" s="251" t="e">
        <f>IF(AND(Q109="",#REF!&gt;0,#REF!&lt;5),K109,)</f>
        <v>#REF!</v>
      </c>
      <c r="K109" s="249" t="str">
        <f>IF(D109="","ZZZ9",IF(AND(#REF!&gt;0,#REF!&lt;5),D109&amp;#REF!,D109&amp;"9"))</f>
        <v>ZZZ9</v>
      </c>
      <c r="L109" s="253">
        <f t="shared" si="3"/>
        <v>999</v>
      </c>
      <c r="M109" s="286">
        <f t="shared" si="4"/>
        <v>999</v>
      </c>
      <c r="N109" s="281"/>
      <c r="O109" s="97"/>
      <c r="P109" s="114">
        <f t="shared" si="5"/>
        <v>999</v>
      </c>
      <c r="Q109" s="97"/>
    </row>
    <row r="110" spans="1:17" s="11" customFormat="1" ht="18.899999999999999" customHeight="1" x14ac:dyDescent="0.25">
      <c r="A110" s="254">
        <v>104</v>
      </c>
      <c r="B110" s="95"/>
      <c r="C110" s="95"/>
      <c r="D110" s="96"/>
      <c r="E110" s="267"/>
      <c r="F110" s="97"/>
      <c r="G110" s="97"/>
      <c r="H110" s="396"/>
      <c r="I110" s="287"/>
      <c r="J110" s="251" t="e">
        <f>IF(AND(Q110="",#REF!&gt;0,#REF!&lt;5),K110,)</f>
        <v>#REF!</v>
      </c>
      <c r="K110" s="249" t="str">
        <f>IF(D110="","ZZZ9",IF(AND(#REF!&gt;0,#REF!&lt;5),D110&amp;#REF!,D110&amp;"9"))</f>
        <v>ZZZ9</v>
      </c>
      <c r="L110" s="253">
        <f t="shared" si="3"/>
        <v>999</v>
      </c>
      <c r="M110" s="286">
        <f t="shared" si="4"/>
        <v>999</v>
      </c>
      <c r="N110" s="281"/>
      <c r="O110" s="97"/>
      <c r="P110" s="114">
        <f t="shared" si="5"/>
        <v>999</v>
      </c>
      <c r="Q110" s="97"/>
    </row>
    <row r="111" spans="1:17" s="11" customFormat="1" ht="18.899999999999999" customHeight="1" x14ac:dyDescent="0.25">
      <c r="A111" s="254">
        <v>105</v>
      </c>
      <c r="B111" s="95"/>
      <c r="C111" s="95"/>
      <c r="D111" s="96"/>
      <c r="E111" s="267"/>
      <c r="F111" s="97"/>
      <c r="G111" s="97"/>
      <c r="H111" s="396"/>
      <c r="I111" s="287"/>
      <c r="J111" s="251" t="e">
        <f>IF(AND(Q111="",#REF!&gt;0,#REF!&lt;5),K111,)</f>
        <v>#REF!</v>
      </c>
      <c r="K111" s="249" t="str">
        <f>IF(D111="","ZZZ9",IF(AND(#REF!&gt;0,#REF!&lt;5),D111&amp;#REF!,D111&amp;"9"))</f>
        <v>ZZZ9</v>
      </c>
      <c r="L111" s="253">
        <f t="shared" si="3"/>
        <v>999</v>
      </c>
      <c r="M111" s="286">
        <f t="shared" si="4"/>
        <v>999</v>
      </c>
      <c r="N111" s="281"/>
      <c r="O111" s="97"/>
      <c r="P111" s="114">
        <f t="shared" si="5"/>
        <v>999</v>
      </c>
      <c r="Q111" s="97"/>
    </row>
    <row r="112" spans="1:17" s="11" customFormat="1" ht="18.899999999999999" customHeight="1" x14ac:dyDescent="0.25">
      <c r="A112" s="254">
        <v>106</v>
      </c>
      <c r="B112" s="95"/>
      <c r="C112" s="95"/>
      <c r="D112" s="96"/>
      <c r="E112" s="267"/>
      <c r="F112" s="97"/>
      <c r="G112" s="97"/>
      <c r="H112" s="396"/>
      <c r="I112" s="287"/>
      <c r="J112" s="251" t="e">
        <f>IF(AND(Q112="",#REF!&gt;0,#REF!&lt;5),K112,)</f>
        <v>#REF!</v>
      </c>
      <c r="K112" s="249" t="str">
        <f>IF(D112="","ZZZ9",IF(AND(#REF!&gt;0,#REF!&lt;5),D112&amp;#REF!,D112&amp;"9"))</f>
        <v>ZZZ9</v>
      </c>
      <c r="L112" s="253">
        <f t="shared" si="3"/>
        <v>999</v>
      </c>
      <c r="M112" s="286">
        <f t="shared" si="4"/>
        <v>999</v>
      </c>
      <c r="N112" s="281"/>
      <c r="O112" s="97"/>
      <c r="P112" s="114">
        <f t="shared" si="5"/>
        <v>999</v>
      </c>
      <c r="Q112" s="97"/>
    </row>
    <row r="113" spans="1:17" s="11" customFormat="1" ht="18.899999999999999" customHeight="1" x14ac:dyDescent="0.25">
      <c r="A113" s="254">
        <v>107</v>
      </c>
      <c r="B113" s="95"/>
      <c r="C113" s="95"/>
      <c r="D113" s="96"/>
      <c r="E113" s="267"/>
      <c r="F113" s="97"/>
      <c r="G113" s="97"/>
      <c r="H113" s="396"/>
      <c r="I113" s="287"/>
      <c r="J113" s="251" t="e">
        <f>IF(AND(Q113="",#REF!&gt;0,#REF!&lt;5),K113,)</f>
        <v>#REF!</v>
      </c>
      <c r="K113" s="249" t="str">
        <f>IF(D113="","ZZZ9",IF(AND(#REF!&gt;0,#REF!&lt;5),D113&amp;#REF!,D113&amp;"9"))</f>
        <v>ZZZ9</v>
      </c>
      <c r="L113" s="253">
        <f t="shared" si="3"/>
        <v>999</v>
      </c>
      <c r="M113" s="286">
        <f t="shared" si="4"/>
        <v>999</v>
      </c>
      <c r="N113" s="281"/>
      <c r="O113" s="97"/>
      <c r="P113" s="114">
        <f t="shared" si="5"/>
        <v>999</v>
      </c>
      <c r="Q113" s="97"/>
    </row>
    <row r="114" spans="1:17" s="11" customFormat="1" ht="18.899999999999999" customHeight="1" x14ac:dyDescent="0.25">
      <c r="A114" s="254">
        <v>108</v>
      </c>
      <c r="B114" s="95"/>
      <c r="C114" s="95"/>
      <c r="D114" s="96"/>
      <c r="E114" s="267"/>
      <c r="F114" s="97"/>
      <c r="G114" s="97"/>
      <c r="H114" s="396"/>
      <c r="I114" s="287"/>
      <c r="J114" s="251" t="e">
        <f>IF(AND(Q114="",#REF!&gt;0,#REF!&lt;5),K114,)</f>
        <v>#REF!</v>
      </c>
      <c r="K114" s="249" t="str">
        <f>IF(D114="","ZZZ9",IF(AND(#REF!&gt;0,#REF!&lt;5),D114&amp;#REF!,D114&amp;"9"))</f>
        <v>ZZZ9</v>
      </c>
      <c r="L114" s="253">
        <f t="shared" si="3"/>
        <v>999</v>
      </c>
      <c r="M114" s="286">
        <f t="shared" si="4"/>
        <v>999</v>
      </c>
      <c r="N114" s="281"/>
      <c r="O114" s="97"/>
      <c r="P114" s="114">
        <f t="shared" si="5"/>
        <v>999</v>
      </c>
      <c r="Q114" s="97"/>
    </row>
    <row r="115" spans="1:17" s="11" customFormat="1" ht="18.899999999999999" customHeight="1" x14ac:dyDescent="0.25">
      <c r="A115" s="254">
        <v>109</v>
      </c>
      <c r="B115" s="95"/>
      <c r="C115" s="95"/>
      <c r="D115" s="96"/>
      <c r="E115" s="267"/>
      <c r="F115" s="97"/>
      <c r="G115" s="97"/>
      <c r="H115" s="396"/>
      <c r="I115" s="287"/>
      <c r="J115" s="251" t="e">
        <f>IF(AND(Q115="",#REF!&gt;0,#REF!&lt;5),K115,)</f>
        <v>#REF!</v>
      </c>
      <c r="K115" s="249" t="str">
        <f>IF(D115="","ZZZ9",IF(AND(#REF!&gt;0,#REF!&lt;5),D115&amp;#REF!,D115&amp;"9"))</f>
        <v>ZZZ9</v>
      </c>
      <c r="L115" s="253">
        <f t="shared" si="3"/>
        <v>999</v>
      </c>
      <c r="M115" s="286">
        <f t="shared" si="4"/>
        <v>999</v>
      </c>
      <c r="N115" s="281"/>
      <c r="O115" s="97"/>
      <c r="P115" s="114">
        <f t="shared" si="5"/>
        <v>999</v>
      </c>
      <c r="Q115" s="97"/>
    </row>
    <row r="116" spans="1:17" s="11" customFormat="1" ht="18.899999999999999" customHeight="1" x14ac:dyDescent="0.25">
      <c r="A116" s="254">
        <v>110</v>
      </c>
      <c r="B116" s="95"/>
      <c r="C116" s="95"/>
      <c r="D116" s="96"/>
      <c r="E116" s="267"/>
      <c r="F116" s="97"/>
      <c r="G116" s="97"/>
      <c r="H116" s="396"/>
      <c r="I116" s="287"/>
      <c r="J116" s="251" t="e">
        <f>IF(AND(Q116="",#REF!&gt;0,#REF!&lt;5),K116,)</f>
        <v>#REF!</v>
      </c>
      <c r="K116" s="249" t="str">
        <f>IF(D116="","ZZZ9",IF(AND(#REF!&gt;0,#REF!&lt;5),D116&amp;#REF!,D116&amp;"9"))</f>
        <v>ZZZ9</v>
      </c>
      <c r="L116" s="253">
        <f t="shared" si="3"/>
        <v>999</v>
      </c>
      <c r="M116" s="286">
        <f t="shared" si="4"/>
        <v>999</v>
      </c>
      <c r="N116" s="281"/>
      <c r="O116" s="97"/>
      <c r="P116" s="114">
        <f t="shared" si="5"/>
        <v>999</v>
      </c>
      <c r="Q116" s="97"/>
    </row>
    <row r="117" spans="1:17" s="11" customFormat="1" ht="18.899999999999999" customHeight="1" x14ac:dyDescent="0.25">
      <c r="A117" s="254">
        <v>111</v>
      </c>
      <c r="B117" s="95"/>
      <c r="C117" s="95"/>
      <c r="D117" s="96"/>
      <c r="E117" s="267"/>
      <c r="F117" s="97"/>
      <c r="G117" s="97"/>
      <c r="H117" s="396"/>
      <c r="I117" s="287"/>
      <c r="J117" s="251" t="e">
        <f>IF(AND(Q117="",#REF!&gt;0,#REF!&lt;5),K117,)</f>
        <v>#REF!</v>
      </c>
      <c r="K117" s="249" t="str">
        <f>IF(D117="","ZZZ9",IF(AND(#REF!&gt;0,#REF!&lt;5),D117&amp;#REF!,D117&amp;"9"))</f>
        <v>ZZZ9</v>
      </c>
      <c r="L117" s="253">
        <f t="shared" si="3"/>
        <v>999</v>
      </c>
      <c r="M117" s="286">
        <f t="shared" si="4"/>
        <v>999</v>
      </c>
      <c r="N117" s="281"/>
      <c r="O117" s="97"/>
      <c r="P117" s="114">
        <f t="shared" si="5"/>
        <v>999</v>
      </c>
      <c r="Q117" s="97"/>
    </row>
    <row r="118" spans="1:17" s="11" customFormat="1" ht="18.899999999999999" customHeight="1" x14ac:dyDescent="0.25">
      <c r="A118" s="254">
        <v>112</v>
      </c>
      <c r="B118" s="95"/>
      <c r="C118" s="95"/>
      <c r="D118" s="96"/>
      <c r="E118" s="267"/>
      <c r="F118" s="97"/>
      <c r="G118" s="97"/>
      <c r="H118" s="396"/>
      <c r="I118" s="287"/>
      <c r="J118" s="251" t="e">
        <f>IF(AND(Q118="",#REF!&gt;0,#REF!&lt;5),K118,)</f>
        <v>#REF!</v>
      </c>
      <c r="K118" s="249" t="str">
        <f>IF(D118="","ZZZ9",IF(AND(#REF!&gt;0,#REF!&lt;5),D118&amp;#REF!,D118&amp;"9"))</f>
        <v>ZZZ9</v>
      </c>
      <c r="L118" s="253">
        <f t="shared" si="3"/>
        <v>999</v>
      </c>
      <c r="M118" s="286">
        <f t="shared" si="4"/>
        <v>999</v>
      </c>
      <c r="N118" s="281"/>
      <c r="O118" s="97"/>
      <c r="P118" s="114">
        <f t="shared" si="5"/>
        <v>999</v>
      </c>
      <c r="Q118" s="97"/>
    </row>
    <row r="119" spans="1:17" s="11" customFormat="1" ht="18.899999999999999" customHeight="1" x14ac:dyDescent="0.25">
      <c r="A119" s="254">
        <v>113</v>
      </c>
      <c r="B119" s="95"/>
      <c r="C119" s="95"/>
      <c r="D119" s="96"/>
      <c r="E119" s="267"/>
      <c r="F119" s="97"/>
      <c r="G119" s="97"/>
      <c r="H119" s="396"/>
      <c r="I119" s="287"/>
      <c r="J119" s="251" t="e">
        <f>IF(AND(Q119="",#REF!&gt;0,#REF!&lt;5),K119,)</f>
        <v>#REF!</v>
      </c>
      <c r="K119" s="249" t="str">
        <f>IF(D119="","ZZZ9",IF(AND(#REF!&gt;0,#REF!&lt;5),D119&amp;#REF!,D119&amp;"9"))</f>
        <v>ZZZ9</v>
      </c>
      <c r="L119" s="253">
        <f t="shared" si="3"/>
        <v>999</v>
      </c>
      <c r="M119" s="286">
        <f t="shared" si="4"/>
        <v>999</v>
      </c>
      <c r="N119" s="281"/>
      <c r="O119" s="97"/>
      <c r="P119" s="114">
        <f t="shared" si="5"/>
        <v>999</v>
      </c>
      <c r="Q119" s="97"/>
    </row>
    <row r="120" spans="1:17" s="11" customFormat="1" ht="18.899999999999999" customHeight="1" x14ac:dyDescent="0.25">
      <c r="A120" s="254">
        <v>114</v>
      </c>
      <c r="B120" s="95"/>
      <c r="C120" s="95"/>
      <c r="D120" s="96"/>
      <c r="E120" s="267"/>
      <c r="F120" s="97"/>
      <c r="G120" s="97"/>
      <c r="H120" s="396"/>
      <c r="I120" s="287"/>
      <c r="J120" s="251" t="e">
        <f>IF(AND(Q120="",#REF!&gt;0,#REF!&lt;5),K120,)</f>
        <v>#REF!</v>
      </c>
      <c r="K120" s="249" t="str">
        <f>IF(D120="","ZZZ9",IF(AND(#REF!&gt;0,#REF!&lt;5),D120&amp;#REF!,D120&amp;"9"))</f>
        <v>ZZZ9</v>
      </c>
      <c r="L120" s="253">
        <f t="shared" si="3"/>
        <v>999</v>
      </c>
      <c r="M120" s="286">
        <f t="shared" si="4"/>
        <v>999</v>
      </c>
      <c r="N120" s="281"/>
      <c r="O120" s="97"/>
      <c r="P120" s="114">
        <f t="shared" si="5"/>
        <v>999</v>
      </c>
      <c r="Q120" s="97"/>
    </row>
    <row r="121" spans="1:17" s="11" customFormat="1" ht="18.899999999999999" customHeight="1" x14ac:dyDescent="0.25">
      <c r="A121" s="254">
        <v>115</v>
      </c>
      <c r="B121" s="95"/>
      <c r="C121" s="95"/>
      <c r="D121" s="96"/>
      <c r="E121" s="267"/>
      <c r="F121" s="97"/>
      <c r="G121" s="97"/>
      <c r="H121" s="396"/>
      <c r="I121" s="287"/>
      <c r="J121" s="251" t="e">
        <f>IF(AND(Q121="",#REF!&gt;0,#REF!&lt;5),K121,)</f>
        <v>#REF!</v>
      </c>
      <c r="K121" s="249" t="str">
        <f>IF(D121="","ZZZ9",IF(AND(#REF!&gt;0,#REF!&lt;5),D121&amp;#REF!,D121&amp;"9"))</f>
        <v>ZZZ9</v>
      </c>
      <c r="L121" s="253">
        <f t="shared" si="3"/>
        <v>999</v>
      </c>
      <c r="M121" s="286">
        <f t="shared" si="4"/>
        <v>999</v>
      </c>
      <c r="N121" s="281"/>
      <c r="O121" s="97"/>
      <c r="P121" s="114">
        <f t="shared" si="5"/>
        <v>999</v>
      </c>
      <c r="Q121" s="97"/>
    </row>
    <row r="122" spans="1:17" s="11" customFormat="1" ht="18.899999999999999" customHeight="1" x14ac:dyDescent="0.25">
      <c r="A122" s="254">
        <v>116</v>
      </c>
      <c r="B122" s="95"/>
      <c r="C122" s="95"/>
      <c r="D122" s="96"/>
      <c r="E122" s="267"/>
      <c r="F122" s="97"/>
      <c r="G122" s="97"/>
      <c r="H122" s="396"/>
      <c r="I122" s="287"/>
      <c r="J122" s="251" t="e">
        <f>IF(AND(Q122="",#REF!&gt;0,#REF!&lt;5),K122,)</f>
        <v>#REF!</v>
      </c>
      <c r="K122" s="249" t="str">
        <f>IF(D122="","ZZZ9",IF(AND(#REF!&gt;0,#REF!&lt;5),D122&amp;#REF!,D122&amp;"9"))</f>
        <v>ZZZ9</v>
      </c>
      <c r="L122" s="253">
        <f t="shared" si="3"/>
        <v>999</v>
      </c>
      <c r="M122" s="286">
        <f t="shared" si="4"/>
        <v>999</v>
      </c>
      <c r="N122" s="281"/>
      <c r="O122" s="97"/>
      <c r="P122" s="114">
        <f t="shared" si="5"/>
        <v>999</v>
      </c>
      <c r="Q122" s="97"/>
    </row>
    <row r="123" spans="1:17" s="11" customFormat="1" ht="18.899999999999999" customHeight="1" x14ac:dyDescent="0.25">
      <c r="A123" s="254">
        <v>117</v>
      </c>
      <c r="B123" s="95"/>
      <c r="C123" s="95"/>
      <c r="D123" s="96"/>
      <c r="E123" s="267"/>
      <c r="F123" s="97"/>
      <c r="G123" s="97"/>
      <c r="H123" s="396"/>
      <c r="I123" s="287"/>
      <c r="J123" s="251" t="e">
        <f>IF(AND(Q123="",#REF!&gt;0,#REF!&lt;5),K123,)</f>
        <v>#REF!</v>
      </c>
      <c r="K123" s="249" t="str">
        <f>IF(D123="","ZZZ9",IF(AND(#REF!&gt;0,#REF!&lt;5),D123&amp;#REF!,D123&amp;"9"))</f>
        <v>ZZZ9</v>
      </c>
      <c r="L123" s="253">
        <f t="shared" si="3"/>
        <v>999</v>
      </c>
      <c r="M123" s="286">
        <f t="shared" si="4"/>
        <v>999</v>
      </c>
      <c r="N123" s="281"/>
      <c r="O123" s="97"/>
      <c r="P123" s="114">
        <f t="shared" si="5"/>
        <v>999</v>
      </c>
      <c r="Q123" s="97"/>
    </row>
    <row r="124" spans="1:17" s="11" customFormat="1" ht="18.899999999999999" customHeight="1" x14ac:dyDescent="0.25">
      <c r="A124" s="254">
        <v>118</v>
      </c>
      <c r="B124" s="95"/>
      <c r="C124" s="95"/>
      <c r="D124" s="96"/>
      <c r="E124" s="267"/>
      <c r="F124" s="97"/>
      <c r="G124" s="97"/>
      <c r="H124" s="396"/>
      <c r="I124" s="287"/>
      <c r="J124" s="251" t="e">
        <f>IF(AND(Q124="",#REF!&gt;0,#REF!&lt;5),K124,)</f>
        <v>#REF!</v>
      </c>
      <c r="K124" s="249" t="str">
        <f>IF(D124="","ZZZ9",IF(AND(#REF!&gt;0,#REF!&lt;5),D124&amp;#REF!,D124&amp;"9"))</f>
        <v>ZZZ9</v>
      </c>
      <c r="L124" s="253">
        <f t="shared" si="3"/>
        <v>999</v>
      </c>
      <c r="M124" s="286">
        <f t="shared" si="4"/>
        <v>999</v>
      </c>
      <c r="N124" s="281"/>
      <c r="O124" s="97"/>
      <c r="P124" s="114">
        <f t="shared" si="5"/>
        <v>999</v>
      </c>
      <c r="Q124" s="97"/>
    </row>
    <row r="125" spans="1:17" s="11" customFormat="1" ht="18.899999999999999" customHeight="1" x14ac:dyDescent="0.25">
      <c r="A125" s="254">
        <v>119</v>
      </c>
      <c r="B125" s="95"/>
      <c r="C125" s="95"/>
      <c r="D125" s="96"/>
      <c r="E125" s="267"/>
      <c r="F125" s="97"/>
      <c r="G125" s="97"/>
      <c r="H125" s="396"/>
      <c r="I125" s="287"/>
      <c r="J125" s="251" t="e">
        <f>IF(AND(Q125="",#REF!&gt;0,#REF!&lt;5),K125,)</f>
        <v>#REF!</v>
      </c>
      <c r="K125" s="249" t="str">
        <f>IF(D125="","ZZZ9",IF(AND(#REF!&gt;0,#REF!&lt;5),D125&amp;#REF!,D125&amp;"9"))</f>
        <v>ZZZ9</v>
      </c>
      <c r="L125" s="253">
        <f t="shared" si="3"/>
        <v>999</v>
      </c>
      <c r="M125" s="286">
        <f t="shared" si="4"/>
        <v>999</v>
      </c>
      <c r="N125" s="281"/>
      <c r="O125" s="97"/>
      <c r="P125" s="114">
        <f t="shared" si="5"/>
        <v>999</v>
      </c>
      <c r="Q125" s="97"/>
    </row>
    <row r="126" spans="1:17" s="11" customFormat="1" ht="18.899999999999999" customHeight="1" x14ac:dyDescent="0.25">
      <c r="A126" s="254">
        <v>120</v>
      </c>
      <c r="B126" s="95"/>
      <c r="C126" s="95"/>
      <c r="D126" s="96"/>
      <c r="E126" s="267"/>
      <c r="F126" s="97"/>
      <c r="G126" s="97"/>
      <c r="H126" s="396"/>
      <c r="I126" s="287"/>
      <c r="J126" s="251" t="e">
        <f>IF(AND(Q126="",#REF!&gt;0,#REF!&lt;5),K126,)</f>
        <v>#REF!</v>
      </c>
      <c r="K126" s="249" t="str">
        <f>IF(D126="","ZZZ9",IF(AND(#REF!&gt;0,#REF!&lt;5),D126&amp;#REF!,D126&amp;"9"))</f>
        <v>ZZZ9</v>
      </c>
      <c r="L126" s="253">
        <f t="shared" si="3"/>
        <v>999</v>
      </c>
      <c r="M126" s="286">
        <f t="shared" si="4"/>
        <v>999</v>
      </c>
      <c r="N126" s="281"/>
      <c r="O126" s="97"/>
      <c r="P126" s="114">
        <f t="shared" si="5"/>
        <v>999</v>
      </c>
      <c r="Q126" s="97"/>
    </row>
    <row r="127" spans="1:17" s="11" customFormat="1" ht="18.899999999999999" customHeight="1" x14ac:dyDescent="0.25">
      <c r="A127" s="254">
        <v>121</v>
      </c>
      <c r="B127" s="95"/>
      <c r="C127" s="95"/>
      <c r="D127" s="96"/>
      <c r="E127" s="267"/>
      <c r="F127" s="97"/>
      <c r="G127" s="97"/>
      <c r="H127" s="396"/>
      <c r="I127" s="287"/>
      <c r="J127" s="251" t="e">
        <f>IF(AND(Q127="",#REF!&gt;0,#REF!&lt;5),K127,)</f>
        <v>#REF!</v>
      </c>
      <c r="K127" s="249" t="str">
        <f>IF(D127="","ZZZ9",IF(AND(#REF!&gt;0,#REF!&lt;5),D127&amp;#REF!,D127&amp;"9"))</f>
        <v>ZZZ9</v>
      </c>
      <c r="L127" s="253">
        <f t="shared" si="3"/>
        <v>999</v>
      </c>
      <c r="M127" s="286">
        <f t="shared" si="4"/>
        <v>999</v>
      </c>
      <c r="N127" s="281"/>
      <c r="O127" s="97"/>
      <c r="P127" s="114">
        <f t="shared" si="5"/>
        <v>999</v>
      </c>
      <c r="Q127" s="97"/>
    </row>
    <row r="128" spans="1:17" s="11" customFormat="1" ht="18.899999999999999" customHeight="1" x14ac:dyDescent="0.25">
      <c r="A128" s="254">
        <v>122</v>
      </c>
      <c r="B128" s="95"/>
      <c r="C128" s="95"/>
      <c r="D128" s="96"/>
      <c r="E128" s="267"/>
      <c r="F128" s="97"/>
      <c r="G128" s="97"/>
      <c r="H128" s="396"/>
      <c r="I128" s="287"/>
      <c r="J128" s="251" t="e">
        <f>IF(AND(Q128="",#REF!&gt;0,#REF!&lt;5),K128,)</f>
        <v>#REF!</v>
      </c>
      <c r="K128" s="249" t="str">
        <f>IF(D128="","ZZZ9",IF(AND(#REF!&gt;0,#REF!&lt;5),D128&amp;#REF!,D128&amp;"9"))</f>
        <v>ZZZ9</v>
      </c>
      <c r="L128" s="253">
        <f t="shared" si="3"/>
        <v>999</v>
      </c>
      <c r="M128" s="286">
        <f t="shared" si="4"/>
        <v>999</v>
      </c>
      <c r="N128" s="281"/>
      <c r="O128" s="97"/>
      <c r="P128" s="114">
        <f t="shared" si="5"/>
        <v>999</v>
      </c>
      <c r="Q128" s="97"/>
    </row>
    <row r="129" spans="1:17" s="11" customFormat="1" ht="18.899999999999999" customHeight="1" x14ac:dyDescent="0.25">
      <c r="A129" s="254">
        <v>123</v>
      </c>
      <c r="B129" s="95"/>
      <c r="C129" s="95"/>
      <c r="D129" s="96"/>
      <c r="E129" s="267"/>
      <c r="F129" s="97"/>
      <c r="G129" s="97"/>
      <c r="H129" s="396"/>
      <c r="I129" s="287"/>
      <c r="J129" s="251" t="e">
        <f>IF(AND(Q129="",#REF!&gt;0,#REF!&lt;5),K129,)</f>
        <v>#REF!</v>
      </c>
      <c r="K129" s="249" t="str">
        <f>IF(D129="","ZZZ9",IF(AND(#REF!&gt;0,#REF!&lt;5),D129&amp;#REF!,D129&amp;"9"))</f>
        <v>ZZZ9</v>
      </c>
      <c r="L129" s="253">
        <f t="shared" si="3"/>
        <v>999</v>
      </c>
      <c r="M129" s="286">
        <f t="shared" si="4"/>
        <v>999</v>
      </c>
      <c r="N129" s="281"/>
      <c r="O129" s="97"/>
      <c r="P129" s="114">
        <f t="shared" si="5"/>
        <v>999</v>
      </c>
      <c r="Q129" s="97"/>
    </row>
    <row r="130" spans="1:17" s="11" customFormat="1" ht="18.899999999999999" customHeight="1" x14ac:dyDescent="0.25">
      <c r="A130" s="254">
        <v>124</v>
      </c>
      <c r="B130" s="95"/>
      <c r="C130" s="95"/>
      <c r="D130" s="96"/>
      <c r="E130" s="267"/>
      <c r="F130" s="97"/>
      <c r="G130" s="97"/>
      <c r="H130" s="396"/>
      <c r="I130" s="287"/>
      <c r="J130" s="251" t="e">
        <f>IF(AND(Q130="",#REF!&gt;0,#REF!&lt;5),K130,)</f>
        <v>#REF!</v>
      </c>
      <c r="K130" s="249" t="str">
        <f>IF(D130="","ZZZ9",IF(AND(#REF!&gt;0,#REF!&lt;5),D130&amp;#REF!,D130&amp;"9"))</f>
        <v>ZZZ9</v>
      </c>
      <c r="L130" s="253">
        <f t="shared" si="3"/>
        <v>999</v>
      </c>
      <c r="M130" s="286">
        <f t="shared" si="4"/>
        <v>999</v>
      </c>
      <c r="N130" s="281"/>
      <c r="O130" s="97"/>
      <c r="P130" s="114">
        <f t="shared" si="5"/>
        <v>999</v>
      </c>
      <c r="Q130" s="97"/>
    </row>
    <row r="131" spans="1:17" s="11" customFormat="1" ht="18.899999999999999" customHeight="1" x14ac:dyDescent="0.25">
      <c r="A131" s="254">
        <v>125</v>
      </c>
      <c r="B131" s="95"/>
      <c r="C131" s="95"/>
      <c r="D131" s="96"/>
      <c r="E131" s="267"/>
      <c r="F131" s="97"/>
      <c r="G131" s="97"/>
      <c r="H131" s="396"/>
      <c r="I131" s="287"/>
      <c r="J131" s="251" t="e">
        <f>IF(AND(Q131="",#REF!&gt;0,#REF!&lt;5),K131,)</f>
        <v>#REF!</v>
      </c>
      <c r="K131" s="249" t="str">
        <f>IF(D131="","ZZZ9",IF(AND(#REF!&gt;0,#REF!&lt;5),D131&amp;#REF!,D131&amp;"9"))</f>
        <v>ZZZ9</v>
      </c>
      <c r="L131" s="253">
        <f t="shared" si="3"/>
        <v>999</v>
      </c>
      <c r="M131" s="286">
        <f t="shared" si="4"/>
        <v>999</v>
      </c>
      <c r="N131" s="281"/>
      <c r="O131" s="97"/>
      <c r="P131" s="114">
        <f t="shared" si="5"/>
        <v>999</v>
      </c>
      <c r="Q131" s="97"/>
    </row>
    <row r="132" spans="1:17" s="11" customFormat="1" ht="18.899999999999999" customHeight="1" x14ac:dyDescent="0.25">
      <c r="A132" s="254">
        <v>126</v>
      </c>
      <c r="B132" s="95"/>
      <c r="C132" s="95"/>
      <c r="D132" s="96"/>
      <c r="E132" s="267"/>
      <c r="F132" s="97"/>
      <c r="G132" s="97"/>
      <c r="H132" s="396"/>
      <c r="I132" s="287"/>
      <c r="J132" s="251" t="e">
        <f>IF(AND(Q132="",#REF!&gt;0,#REF!&lt;5),K132,)</f>
        <v>#REF!</v>
      </c>
      <c r="K132" s="249" t="str">
        <f>IF(D132="","ZZZ9",IF(AND(#REF!&gt;0,#REF!&lt;5),D132&amp;#REF!,D132&amp;"9"))</f>
        <v>ZZZ9</v>
      </c>
      <c r="L132" s="253">
        <f t="shared" si="3"/>
        <v>999</v>
      </c>
      <c r="M132" s="286">
        <f t="shared" si="4"/>
        <v>999</v>
      </c>
      <c r="N132" s="281"/>
      <c r="O132" s="97"/>
      <c r="P132" s="114">
        <f t="shared" si="5"/>
        <v>999</v>
      </c>
      <c r="Q132" s="97"/>
    </row>
    <row r="133" spans="1:17" s="11" customFormat="1" ht="18.899999999999999" customHeight="1" x14ac:dyDescent="0.25">
      <c r="A133" s="254">
        <v>127</v>
      </c>
      <c r="B133" s="95"/>
      <c r="C133" s="95"/>
      <c r="D133" s="96"/>
      <c r="E133" s="267"/>
      <c r="F133" s="97"/>
      <c r="G133" s="97"/>
      <c r="H133" s="396"/>
      <c r="I133" s="287"/>
      <c r="J133" s="251" t="e">
        <f>IF(AND(Q133="",#REF!&gt;0,#REF!&lt;5),K133,)</f>
        <v>#REF!</v>
      </c>
      <c r="K133" s="249" t="str">
        <f>IF(D133="","ZZZ9",IF(AND(#REF!&gt;0,#REF!&lt;5),D133&amp;#REF!,D133&amp;"9"))</f>
        <v>ZZZ9</v>
      </c>
      <c r="L133" s="253">
        <f t="shared" si="3"/>
        <v>999</v>
      </c>
      <c r="M133" s="286">
        <f t="shared" si="4"/>
        <v>999</v>
      </c>
      <c r="N133" s="281"/>
      <c r="O133" s="97"/>
      <c r="P133" s="114">
        <f t="shared" si="5"/>
        <v>999</v>
      </c>
      <c r="Q133" s="97"/>
    </row>
    <row r="134" spans="1:17" s="11" customFormat="1" ht="18.899999999999999" customHeight="1" x14ac:dyDescent="0.25">
      <c r="A134" s="254">
        <v>128</v>
      </c>
      <c r="B134" s="95"/>
      <c r="C134" s="95"/>
      <c r="D134" s="96"/>
      <c r="E134" s="267"/>
      <c r="F134" s="97"/>
      <c r="G134" s="97"/>
      <c r="H134" s="396"/>
      <c r="I134" s="287"/>
      <c r="J134" s="251" t="e">
        <f>IF(AND(Q134="",#REF!&gt;0,#REF!&lt;5),K134,)</f>
        <v>#REF!</v>
      </c>
      <c r="K134" s="249" t="str">
        <f>IF(D134="","ZZZ9",IF(AND(#REF!&gt;0,#REF!&lt;5),D134&amp;#REF!,D134&amp;"9"))</f>
        <v>ZZZ9</v>
      </c>
      <c r="L134" s="253">
        <f t="shared" si="3"/>
        <v>999</v>
      </c>
      <c r="M134" s="286">
        <f t="shared" si="4"/>
        <v>999</v>
      </c>
      <c r="N134" s="281"/>
      <c r="O134" s="287"/>
      <c r="P134" s="288">
        <f t="shared" si="5"/>
        <v>999</v>
      </c>
      <c r="Q134" s="287"/>
    </row>
    <row r="135" spans="1:17" x14ac:dyDescent="0.25">
      <c r="A135" s="254">
        <v>129</v>
      </c>
      <c r="B135" s="95"/>
      <c r="C135" s="95"/>
      <c r="D135" s="96"/>
      <c r="E135" s="267"/>
      <c r="F135" s="97"/>
      <c r="G135" s="97"/>
      <c r="H135" s="396"/>
      <c r="I135" s="287"/>
      <c r="J135" s="251" t="e">
        <f>IF(AND(Q135="",#REF!&gt;0,#REF!&lt;5),K135,)</f>
        <v>#REF!</v>
      </c>
      <c r="K135" s="249" t="str">
        <f>IF(D135="","ZZZ9",IF(AND(#REF!&gt;0,#REF!&lt;5),D135&amp;#REF!,D135&amp;"9"))</f>
        <v>ZZZ9</v>
      </c>
      <c r="L135" s="253">
        <f t="shared" si="3"/>
        <v>999</v>
      </c>
      <c r="M135" s="286">
        <f t="shared" si="4"/>
        <v>999</v>
      </c>
      <c r="N135" s="281"/>
      <c r="O135" s="97"/>
      <c r="P135" s="114">
        <f t="shared" si="5"/>
        <v>999</v>
      </c>
      <c r="Q135" s="97"/>
    </row>
    <row r="136" spans="1:17" x14ac:dyDescent="0.25">
      <c r="A136" s="254">
        <v>130</v>
      </c>
      <c r="B136" s="95"/>
      <c r="C136" s="95"/>
      <c r="D136" s="96"/>
      <c r="E136" s="267"/>
      <c r="F136" s="97"/>
      <c r="G136" s="97"/>
      <c r="H136" s="396"/>
      <c r="I136" s="287"/>
      <c r="J136" s="251" t="e">
        <f>IF(AND(Q136="",#REF!&gt;0,#REF!&lt;5),K136,)</f>
        <v>#REF!</v>
      </c>
      <c r="K136" s="249" t="str">
        <f>IF(D136="","ZZZ9",IF(AND(#REF!&gt;0,#REF!&lt;5),D136&amp;#REF!,D136&amp;"9"))</f>
        <v>ZZZ9</v>
      </c>
      <c r="L136" s="253">
        <f t="shared" si="3"/>
        <v>999</v>
      </c>
      <c r="M136" s="286">
        <f t="shared" si="4"/>
        <v>999</v>
      </c>
      <c r="N136" s="281"/>
      <c r="O136" s="97"/>
      <c r="P136" s="114">
        <f t="shared" si="5"/>
        <v>999</v>
      </c>
      <c r="Q136" s="97"/>
    </row>
    <row r="137" spans="1:17" x14ac:dyDescent="0.25">
      <c r="A137" s="254">
        <v>131</v>
      </c>
      <c r="B137" s="95"/>
      <c r="C137" s="95"/>
      <c r="D137" s="96"/>
      <c r="E137" s="267"/>
      <c r="F137" s="97"/>
      <c r="G137" s="97"/>
      <c r="H137" s="396"/>
      <c r="I137" s="287"/>
      <c r="J137" s="251" t="e">
        <f>IF(AND(Q137="",#REF!&gt;0,#REF!&lt;5),K137,)</f>
        <v>#REF!</v>
      </c>
      <c r="K137" s="249" t="str">
        <f>IF(D137="","ZZZ9",IF(AND(#REF!&gt;0,#REF!&lt;5),D137&amp;#REF!,D137&amp;"9"))</f>
        <v>ZZZ9</v>
      </c>
      <c r="L137" s="253">
        <f t="shared" si="3"/>
        <v>999</v>
      </c>
      <c r="M137" s="286">
        <f t="shared" si="4"/>
        <v>999</v>
      </c>
      <c r="N137" s="281"/>
      <c r="O137" s="97"/>
      <c r="P137" s="114">
        <f t="shared" si="5"/>
        <v>999</v>
      </c>
      <c r="Q137" s="97"/>
    </row>
    <row r="138" spans="1:17" x14ac:dyDescent="0.25">
      <c r="A138" s="254">
        <v>132</v>
      </c>
      <c r="B138" s="95"/>
      <c r="C138" s="95"/>
      <c r="D138" s="96"/>
      <c r="E138" s="267"/>
      <c r="F138" s="97"/>
      <c r="G138" s="97"/>
      <c r="H138" s="396"/>
      <c r="I138" s="287"/>
      <c r="J138" s="251" t="e">
        <f>IF(AND(Q138="",#REF!&gt;0,#REF!&lt;5),K138,)</f>
        <v>#REF!</v>
      </c>
      <c r="K138" s="249" t="str">
        <f>IF(D138="","ZZZ9",IF(AND(#REF!&gt;0,#REF!&lt;5),D138&amp;#REF!,D138&amp;"9"))</f>
        <v>ZZZ9</v>
      </c>
      <c r="L138" s="253">
        <f t="shared" si="3"/>
        <v>999</v>
      </c>
      <c r="M138" s="286">
        <f t="shared" si="4"/>
        <v>999</v>
      </c>
      <c r="N138" s="281"/>
      <c r="O138" s="97"/>
      <c r="P138" s="114">
        <f t="shared" si="5"/>
        <v>999</v>
      </c>
      <c r="Q138" s="97"/>
    </row>
    <row r="139" spans="1:17" x14ac:dyDescent="0.25">
      <c r="A139" s="254">
        <v>133</v>
      </c>
      <c r="B139" s="95"/>
      <c r="C139" s="95"/>
      <c r="D139" s="96"/>
      <c r="E139" s="267"/>
      <c r="F139" s="97"/>
      <c r="G139" s="97"/>
      <c r="H139" s="396"/>
      <c r="I139" s="287"/>
      <c r="J139" s="251" t="e">
        <f>IF(AND(Q139="",#REF!&gt;0,#REF!&lt;5),K139,)</f>
        <v>#REF!</v>
      </c>
      <c r="K139" s="249" t="str">
        <f>IF(D139="","ZZZ9",IF(AND(#REF!&gt;0,#REF!&lt;5),D139&amp;#REF!,D139&amp;"9"))</f>
        <v>ZZZ9</v>
      </c>
      <c r="L139" s="253">
        <f t="shared" si="3"/>
        <v>999</v>
      </c>
      <c r="M139" s="286">
        <f t="shared" si="4"/>
        <v>999</v>
      </c>
      <c r="N139" s="281"/>
      <c r="O139" s="97"/>
      <c r="P139" s="114">
        <f t="shared" si="5"/>
        <v>999</v>
      </c>
      <c r="Q139" s="97"/>
    </row>
    <row r="140" spans="1:17" x14ac:dyDescent="0.25">
      <c r="A140" s="254">
        <v>134</v>
      </c>
      <c r="B140" s="95"/>
      <c r="C140" s="95"/>
      <c r="D140" s="96"/>
      <c r="E140" s="267"/>
      <c r="F140" s="97"/>
      <c r="G140" s="97"/>
      <c r="H140" s="396"/>
      <c r="I140" s="287"/>
      <c r="J140" s="251" t="e">
        <f>IF(AND(Q140="",#REF!&gt;0,#REF!&lt;5),K140,)</f>
        <v>#REF!</v>
      </c>
      <c r="K140" s="249" t="str">
        <f>IF(D140="","ZZZ9",IF(AND(#REF!&gt;0,#REF!&lt;5),D140&amp;#REF!,D140&amp;"9"))</f>
        <v>ZZZ9</v>
      </c>
      <c r="L140" s="253">
        <f t="shared" si="3"/>
        <v>999</v>
      </c>
      <c r="M140" s="286">
        <f t="shared" si="4"/>
        <v>999</v>
      </c>
      <c r="N140" s="281"/>
      <c r="O140" s="97"/>
      <c r="P140" s="114">
        <f t="shared" si="5"/>
        <v>999</v>
      </c>
      <c r="Q140" s="97"/>
    </row>
    <row r="141" spans="1:17" x14ac:dyDescent="0.25">
      <c r="A141" s="254">
        <v>135</v>
      </c>
      <c r="B141" s="95"/>
      <c r="C141" s="95"/>
      <c r="D141" s="96"/>
      <c r="E141" s="267"/>
      <c r="F141" s="97"/>
      <c r="G141" s="97"/>
      <c r="H141" s="396"/>
      <c r="I141" s="287"/>
      <c r="J141" s="251" t="e">
        <f>IF(AND(Q141="",#REF!&gt;0,#REF!&lt;5),K141,)</f>
        <v>#REF!</v>
      </c>
      <c r="K141" s="249" t="str">
        <f>IF(D141="","ZZZ9",IF(AND(#REF!&gt;0,#REF!&lt;5),D141&amp;#REF!,D141&amp;"9"))</f>
        <v>ZZZ9</v>
      </c>
      <c r="L141" s="253">
        <f t="shared" si="3"/>
        <v>999</v>
      </c>
      <c r="M141" s="286">
        <f t="shared" si="4"/>
        <v>999</v>
      </c>
      <c r="N141" s="281"/>
      <c r="O141" s="287"/>
      <c r="P141" s="288">
        <f t="shared" si="5"/>
        <v>999</v>
      </c>
      <c r="Q141" s="287"/>
    </row>
    <row r="142" spans="1:17" x14ac:dyDescent="0.25">
      <c r="A142" s="254">
        <v>136</v>
      </c>
      <c r="B142" s="95"/>
      <c r="C142" s="95"/>
      <c r="D142" s="96"/>
      <c r="E142" s="267"/>
      <c r="F142" s="97"/>
      <c r="G142" s="97"/>
      <c r="H142" s="396"/>
      <c r="I142" s="287"/>
      <c r="J142" s="251" t="e">
        <f>IF(AND(Q142="",#REF!&gt;0,#REF!&lt;5),K142,)</f>
        <v>#REF!</v>
      </c>
      <c r="K142" s="249" t="str">
        <f>IF(D142="","ZZZ9",IF(AND(#REF!&gt;0,#REF!&lt;5),D142&amp;#REF!,D142&amp;"9"))</f>
        <v>ZZZ9</v>
      </c>
      <c r="L142" s="253">
        <f t="shared" si="3"/>
        <v>999</v>
      </c>
      <c r="M142" s="286">
        <f t="shared" si="4"/>
        <v>999</v>
      </c>
      <c r="N142" s="281"/>
      <c r="O142" s="97"/>
      <c r="P142" s="114">
        <f t="shared" si="5"/>
        <v>999</v>
      </c>
      <c r="Q142" s="97"/>
    </row>
    <row r="143" spans="1:17" x14ac:dyDescent="0.25">
      <c r="A143" s="254">
        <v>137</v>
      </c>
      <c r="B143" s="95"/>
      <c r="C143" s="95"/>
      <c r="D143" s="96"/>
      <c r="E143" s="267"/>
      <c r="F143" s="97"/>
      <c r="G143" s="97"/>
      <c r="H143" s="396"/>
      <c r="I143" s="287"/>
      <c r="J143" s="251" t="e">
        <f>IF(AND(Q143="",#REF!&gt;0,#REF!&lt;5),K143,)</f>
        <v>#REF!</v>
      </c>
      <c r="K143" s="249" t="str">
        <f>IF(D143="","ZZZ9",IF(AND(#REF!&gt;0,#REF!&lt;5),D143&amp;#REF!,D143&amp;"9"))</f>
        <v>ZZZ9</v>
      </c>
      <c r="L143" s="253">
        <f t="shared" si="3"/>
        <v>999</v>
      </c>
      <c r="M143" s="286">
        <f t="shared" si="4"/>
        <v>999</v>
      </c>
      <c r="N143" s="281"/>
      <c r="O143" s="97"/>
      <c r="P143" s="114">
        <f t="shared" si="5"/>
        <v>999</v>
      </c>
      <c r="Q143" s="97"/>
    </row>
    <row r="144" spans="1:17" x14ac:dyDescent="0.25">
      <c r="A144" s="254">
        <v>138</v>
      </c>
      <c r="B144" s="95"/>
      <c r="C144" s="95"/>
      <c r="D144" s="96"/>
      <c r="E144" s="267"/>
      <c r="F144" s="97"/>
      <c r="G144" s="97"/>
      <c r="H144" s="396"/>
      <c r="I144" s="287"/>
      <c r="J144" s="251" t="e">
        <f>IF(AND(Q144="",#REF!&gt;0,#REF!&lt;5),K144,)</f>
        <v>#REF!</v>
      </c>
      <c r="K144" s="249" t="str">
        <f>IF(D144="","ZZZ9",IF(AND(#REF!&gt;0,#REF!&lt;5),D144&amp;#REF!,D144&amp;"9"))</f>
        <v>ZZZ9</v>
      </c>
      <c r="L144" s="253">
        <f t="shared" si="3"/>
        <v>999</v>
      </c>
      <c r="M144" s="286">
        <f t="shared" si="4"/>
        <v>999</v>
      </c>
      <c r="N144" s="281"/>
      <c r="O144" s="97"/>
      <c r="P144" s="114">
        <f t="shared" si="5"/>
        <v>999</v>
      </c>
      <c r="Q144" s="97"/>
    </row>
    <row r="145" spans="1:17" x14ac:dyDescent="0.25">
      <c r="A145" s="254">
        <v>139</v>
      </c>
      <c r="B145" s="95"/>
      <c r="C145" s="95"/>
      <c r="D145" s="96"/>
      <c r="E145" s="267"/>
      <c r="F145" s="97"/>
      <c r="G145" s="97"/>
      <c r="H145" s="396"/>
      <c r="I145" s="287"/>
      <c r="J145" s="251" t="e">
        <f>IF(AND(Q145="",#REF!&gt;0,#REF!&lt;5),K145,)</f>
        <v>#REF!</v>
      </c>
      <c r="K145" s="249" t="str">
        <f>IF(D145="","ZZZ9",IF(AND(#REF!&gt;0,#REF!&lt;5),D145&amp;#REF!,D145&amp;"9"))</f>
        <v>ZZZ9</v>
      </c>
      <c r="L145" s="253">
        <f t="shared" si="3"/>
        <v>999</v>
      </c>
      <c r="M145" s="286">
        <f t="shared" si="4"/>
        <v>999</v>
      </c>
      <c r="N145" s="281"/>
      <c r="O145" s="97"/>
      <c r="P145" s="114">
        <f t="shared" si="5"/>
        <v>999</v>
      </c>
      <c r="Q145" s="97"/>
    </row>
    <row r="146" spans="1:17" x14ac:dyDescent="0.25">
      <c r="A146" s="254">
        <v>140</v>
      </c>
      <c r="B146" s="95"/>
      <c r="C146" s="95"/>
      <c r="D146" s="96"/>
      <c r="E146" s="267"/>
      <c r="F146" s="97"/>
      <c r="G146" s="97"/>
      <c r="H146" s="396"/>
      <c r="I146" s="287"/>
      <c r="J146" s="251" t="e">
        <f>IF(AND(Q146="",#REF!&gt;0,#REF!&lt;5),K146,)</f>
        <v>#REF!</v>
      </c>
      <c r="K146" s="249" t="str">
        <f>IF(D146="","ZZZ9",IF(AND(#REF!&gt;0,#REF!&lt;5),D146&amp;#REF!,D146&amp;"9"))</f>
        <v>ZZZ9</v>
      </c>
      <c r="L146" s="253">
        <f t="shared" si="3"/>
        <v>999</v>
      </c>
      <c r="M146" s="286">
        <f t="shared" si="4"/>
        <v>999</v>
      </c>
      <c r="N146" s="281"/>
      <c r="O146" s="97"/>
      <c r="P146" s="114">
        <f t="shared" si="5"/>
        <v>999</v>
      </c>
      <c r="Q146" s="97"/>
    </row>
    <row r="147" spans="1:17" x14ac:dyDescent="0.25">
      <c r="A147" s="254">
        <v>141</v>
      </c>
      <c r="B147" s="95"/>
      <c r="C147" s="95"/>
      <c r="D147" s="96"/>
      <c r="E147" s="267"/>
      <c r="F147" s="97"/>
      <c r="G147" s="97"/>
      <c r="H147" s="396"/>
      <c r="I147" s="287"/>
      <c r="J147" s="251" t="e">
        <f>IF(AND(Q147="",#REF!&gt;0,#REF!&lt;5),K147,)</f>
        <v>#REF!</v>
      </c>
      <c r="K147" s="249" t="str">
        <f>IF(D147="","ZZZ9",IF(AND(#REF!&gt;0,#REF!&lt;5),D147&amp;#REF!,D147&amp;"9"))</f>
        <v>ZZZ9</v>
      </c>
      <c r="L147" s="253">
        <f t="shared" si="3"/>
        <v>999</v>
      </c>
      <c r="M147" s="286">
        <f t="shared" si="4"/>
        <v>999</v>
      </c>
      <c r="N147" s="281"/>
      <c r="O147" s="97"/>
      <c r="P147" s="114">
        <f t="shared" si="5"/>
        <v>999</v>
      </c>
      <c r="Q147" s="97"/>
    </row>
    <row r="148" spans="1:17" x14ac:dyDescent="0.25">
      <c r="A148" s="254">
        <v>142</v>
      </c>
      <c r="B148" s="95"/>
      <c r="C148" s="95"/>
      <c r="D148" s="96"/>
      <c r="E148" s="267"/>
      <c r="F148" s="97"/>
      <c r="G148" s="97"/>
      <c r="H148" s="396"/>
      <c r="I148" s="287"/>
      <c r="J148" s="251" t="e">
        <f>IF(AND(Q148="",#REF!&gt;0,#REF!&lt;5),K148,)</f>
        <v>#REF!</v>
      </c>
      <c r="K148" s="249" t="str">
        <f>IF(D148="","ZZZ9",IF(AND(#REF!&gt;0,#REF!&lt;5),D148&amp;#REF!,D148&amp;"9"))</f>
        <v>ZZZ9</v>
      </c>
      <c r="L148" s="253">
        <f t="shared" si="3"/>
        <v>999</v>
      </c>
      <c r="M148" s="286">
        <f t="shared" si="4"/>
        <v>999</v>
      </c>
      <c r="N148" s="281"/>
      <c r="O148" s="287"/>
      <c r="P148" s="288">
        <f t="shared" si="5"/>
        <v>999</v>
      </c>
      <c r="Q148" s="287"/>
    </row>
    <row r="149" spans="1:17" x14ac:dyDescent="0.25">
      <c r="A149" s="254">
        <v>143</v>
      </c>
      <c r="B149" s="95"/>
      <c r="C149" s="95"/>
      <c r="D149" s="96"/>
      <c r="E149" s="267"/>
      <c r="F149" s="97"/>
      <c r="G149" s="97"/>
      <c r="H149" s="396"/>
      <c r="I149" s="287"/>
      <c r="J149" s="251" t="e">
        <f>IF(AND(Q149="",#REF!&gt;0,#REF!&lt;5),K149,)</f>
        <v>#REF!</v>
      </c>
      <c r="K149" s="249" t="str">
        <f>IF(D149="","ZZZ9",IF(AND(#REF!&gt;0,#REF!&lt;5),D149&amp;#REF!,D149&amp;"9"))</f>
        <v>ZZZ9</v>
      </c>
      <c r="L149" s="253">
        <f t="shared" si="3"/>
        <v>999</v>
      </c>
      <c r="M149" s="286">
        <f t="shared" si="4"/>
        <v>999</v>
      </c>
      <c r="N149" s="281"/>
      <c r="O149" s="97"/>
      <c r="P149" s="114">
        <f t="shared" si="5"/>
        <v>999</v>
      </c>
      <c r="Q149" s="97"/>
    </row>
    <row r="150" spans="1:17" x14ac:dyDescent="0.25">
      <c r="A150" s="254">
        <v>144</v>
      </c>
      <c r="B150" s="95"/>
      <c r="C150" s="95"/>
      <c r="D150" s="96"/>
      <c r="E150" s="267"/>
      <c r="F150" s="97"/>
      <c r="G150" s="97"/>
      <c r="H150" s="396"/>
      <c r="I150" s="287"/>
      <c r="J150" s="251" t="e">
        <f>IF(AND(Q150="",#REF!&gt;0,#REF!&lt;5),K150,)</f>
        <v>#REF!</v>
      </c>
      <c r="K150" s="249" t="str">
        <f>IF(D150="","ZZZ9",IF(AND(#REF!&gt;0,#REF!&lt;5),D150&amp;#REF!,D150&amp;"9"))</f>
        <v>ZZZ9</v>
      </c>
      <c r="L150" s="253">
        <f t="shared" si="3"/>
        <v>999</v>
      </c>
      <c r="M150" s="286">
        <f t="shared" si="4"/>
        <v>999</v>
      </c>
      <c r="N150" s="281"/>
      <c r="O150" s="97"/>
      <c r="P150" s="114">
        <f t="shared" si="5"/>
        <v>999</v>
      </c>
      <c r="Q150" s="97"/>
    </row>
    <row r="151" spans="1:17" x14ac:dyDescent="0.25">
      <c r="A151" s="254">
        <v>145</v>
      </c>
      <c r="B151" s="95"/>
      <c r="C151" s="95"/>
      <c r="D151" s="96"/>
      <c r="E151" s="267"/>
      <c r="F151" s="97"/>
      <c r="G151" s="97"/>
      <c r="H151" s="396"/>
      <c r="I151" s="287"/>
      <c r="J151" s="251" t="e">
        <f>IF(AND(Q151="",#REF!&gt;0,#REF!&lt;5),K151,)</f>
        <v>#REF!</v>
      </c>
      <c r="K151" s="249" t="str">
        <f>IF(D151="","ZZZ9",IF(AND(#REF!&gt;0,#REF!&lt;5),D151&amp;#REF!,D151&amp;"9"))</f>
        <v>ZZZ9</v>
      </c>
      <c r="L151" s="253">
        <f t="shared" si="3"/>
        <v>999</v>
      </c>
      <c r="M151" s="286">
        <f t="shared" si="4"/>
        <v>999</v>
      </c>
      <c r="N151" s="281"/>
      <c r="O151" s="97"/>
      <c r="P151" s="114">
        <f t="shared" si="5"/>
        <v>999</v>
      </c>
      <c r="Q151" s="97"/>
    </row>
    <row r="152" spans="1:17" x14ac:dyDescent="0.25">
      <c r="A152" s="254">
        <v>146</v>
      </c>
      <c r="B152" s="95"/>
      <c r="C152" s="95"/>
      <c r="D152" s="96"/>
      <c r="E152" s="267"/>
      <c r="F152" s="97"/>
      <c r="G152" s="97"/>
      <c r="H152" s="396"/>
      <c r="I152" s="287"/>
      <c r="J152" s="251" t="e">
        <f>IF(AND(Q152="",#REF!&gt;0,#REF!&lt;5),K152,)</f>
        <v>#REF!</v>
      </c>
      <c r="K152" s="249" t="str">
        <f>IF(D152="","ZZZ9",IF(AND(#REF!&gt;0,#REF!&lt;5),D152&amp;#REF!,D152&amp;"9"))</f>
        <v>ZZZ9</v>
      </c>
      <c r="L152" s="253">
        <f t="shared" si="3"/>
        <v>999</v>
      </c>
      <c r="M152" s="286">
        <f t="shared" si="4"/>
        <v>999</v>
      </c>
      <c r="N152" s="281"/>
      <c r="O152" s="97"/>
      <c r="P152" s="114">
        <f t="shared" si="5"/>
        <v>999</v>
      </c>
      <c r="Q152" s="97"/>
    </row>
    <row r="153" spans="1:17" x14ac:dyDescent="0.25">
      <c r="A153" s="254">
        <v>147</v>
      </c>
      <c r="B153" s="95"/>
      <c r="C153" s="95"/>
      <c r="D153" s="96"/>
      <c r="E153" s="267"/>
      <c r="F153" s="97"/>
      <c r="G153" s="97"/>
      <c r="H153" s="396"/>
      <c r="I153" s="287"/>
      <c r="J153" s="251" t="e">
        <f>IF(AND(Q153="",#REF!&gt;0,#REF!&lt;5),K153,)</f>
        <v>#REF!</v>
      </c>
      <c r="K153" s="249" t="str">
        <f>IF(D153="","ZZZ9",IF(AND(#REF!&gt;0,#REF!&lt;5),D153&amp;#REF!,D153&amp;"9"))</f>
        <v>ZZZ9</v>
      </c>
      <c r="L153" s="253">
        <f t="shared" si="3"/>
        <v>999</v>
      </c>
      <c r="M153" s="286">
        <f t="shared" si="4"/>
        <v>999</v>
      </c>
      <c r="N153" s="281"/>
      <c r="O153" s="97"/>
      <c r="P153" s="114">
        <f t="shared" si="5"/>
        <v>999</v>
      </c>
      <c r="Q153" s="97"/>
    </row>
    <row r="154" spans="1:17" x14ac:dyDescent="0.25">
      <c r="A154" s="254">
        <v>148</v>
      </c>
      <c r="B154" s="95"/>
      <c r="C154" s="95"/>
      <c r="D154" s="96"/>
      <c r="E154" s="267"/>
      <c r="F154" s="97"/>
      <c r="G154" s="97"/>
      <c r="H154" s="396"/>
      <c r="I154" s="287"/>
      <c r="J154" s="251" t="e">
        <f>IF(AND(Q154="",#REF!&gt;0,#REF!&lt;5),K154,)</f>
        <v>#REF!</v>
      </c>
      <c r="K154" s="249" t="str">
        <f>IF(D154="","ZZZ9",IF(AND(#REF!&gt;0,#REF!&lt;5),D154&amp;#REF!,D154&amp;"9"))</f>
        <v>ZZZ9</v>
      </c>
      <c r="L154" s="253">
        <f t="shared" si="3"/>
        <v>999</v>
      </c>
      <c r="M154" s="286">
        <f t="shared" si="4"/>
        <v>999</v>
      </c>
      <c r="N154" s="281"/>
      <c r="O154" s="97"/>
      <c r="P154" s="114">
        <f t="shared" si="5"/>
        <v>999</v>
      </c>
      <c r="Q154" s="97"/>
    </row>
    <row r="155" spans="1:17" x14ac:dyDescent="0.25">
      <c r="A155" s="254">
        <v>149</v>
      </c>
      <c r="B155" s="95"/>
      <c r="C155" s="95"/>
      <c r="D155" s="96"/>
      <c r="E155" s="267"/>
      <c r="F155" s="97"/>
      <c r="G155" s="97"/>
      <c r="H155" s="396"/>
      <c r="I155" s="287"/>
      <c r="J155" s="251" t="e">
        <f>IF(AND(Q155="",#REF!&gt;0,#REF!&lt;5),K155,)</f>
        <v>#REF!</v>
      </c>
      <c r="K155" s="249" t="str">
        <f>IF(D155="","ZZZ9",IF(AND(#REF!&gt;0,#REF!&lt;5),D155&amp;#REF!,D155&amp;"9"))</f>
        <v>ZZZ9</v>
      </c>
      <c r="L155" s="253">
        <f t="shared" si="3"/>
        <v>999</v>
      </c>
      <c r="M155" s="286">
        <f t="shared" si="4"/>
        <v>999</v>
      </c>
      <c r="N155" s="281"/>
      <c r="O155" s="97"/>
      <c r="P155" s="114">
        <f t="shared" si="5"/>
        <v>999</v>
      </c>
      <c r="Q155" s="97"/>
    </row>
    <row r="156" spans="1:17" x14ac:dyDescent="0.25">
      <c r="A156" s="254">
        <v>150</v>
      </c>
      <c r="B156" s="95"/>
      <c r="C156" s="95"/>
      <c r="D156" s="96"/>
      <c r="E156" s="267"/>
      <c r="F156" s="97"/>
      <c r="G156" s="97"/>
      <c r="H156" s="396"/>
      <c r="I156" s="287"/>
      <c r="J156" s="251" t="e">
        <f>IF(AND(Q156="",#REF!&gt;0,#REF!&lt;5),K156,)</f>
        <v>#REF!</v>
      </c>
      <c r="K156" s="249" t="str">
        <f>IF(D156="","ZZZ9",IF(AND(#REF!&gt;0,#REF!&lt;5),D156&amp;#REF!,D156&amp;"9"))</f>
        <v>ZZZ9</v>
      </c>
      <c r="L156" s="253">
        <f t="shared" si="3"/>
        <v>999</v>
      </c>
      <c r="M156" s="286">
        <f t="shared" si="4"/>
        <v>999</v>
      </c>
      <c r="N156" s="281"/>
      <c r="O156" s="97"/>
      <c r="P156" s="114">
        <f t="shared" si="5"/>
        <v>999</v>
      </c>
      <c r="Q156" s="97"/>
    </row>
  </sheetData>
  <conditionalFormatting sqref="A7:A28 A29:D156">
    <cfRule type="expression" dxfId="244" priority="16" stopIfTrue="1">
      <formula>$Q7&gt;=1</formula>
    </cfRule>
  </conditionalFormatting>
  <conditionalFormatting sqref="B29:D37">
    <cfRule type="expression" dxfId="243" priority="3" stopIfTrue="1">
      <formula>$Q29&gt;=1</formula>
    </cfRule>
  </conditionalFormatting>
  <conditionalFormatting sqref="D27:D28">
    <cfRule type="expression" dxfId="242" priority="1" stopIfTrue="1">
      <formula>$Q27&gt;=1</formula>
    </cfRule>
    <cfRule type="expression" dxfId="241" priority="2" stopIfTrue="1">
      <formula>$O27&gt;=1</formula>
    </cfRule>
  </conditionalFormatting>
  <conditionalFormatting sqref="E7:E14">
    <cfRule type="expression" dxfId="240" priority="8" stopIfTrue="1">
      <formula>AND(ROUNDDOWN(($A$4-E7)/365.25,0)&lt;=13,G7&lt;&gt;"OK")</formula>
    </cfRule>
    <cfRule type="expression" dxfId="239" priority="9" stopIfTrue="1">
      <formula>AND(ROUNDDOWN(($A$4-E7)/365.25,0)&lt;=14,G7&lt;&gt;"OK")</formula>
    </cfRule>
    <cfRule type="expression" dxfId="238" priority="10" stopIfTrue="1">
      <formula>AND(ROUNDDOWN(($A$4-E7)/365.25,0)&lt;=17,G7&lt;&gt;"OK")</formula>
    </cfRule>
    <cfRule type="expression" dxfId="237" priority="13" stopIfTrue="1">
      <formula>AND(ROUNDDOWN(($A$4-E7)/365.25,0)&lt;=13,G7&lt;&gt;"OK")</formula>
    </cfRule>
    <cfRule type="expression" dxfId="236" priority="14" stopIfTrue="1">
      <formula>AND(ROUNDDOWN(($A$4-E7)/365.25,0)&lt;=14,G7&lt;&gt;"OK")</formula>
    </cfRule>
    <cfRule type="expression" dxfId="235" priority="15" stopIfTrue="1">
      <formula>AND(ROUNDDOWN(($A$4-E7)/365.25,0)&lt;=17,G7&lt;&gt;"OK")</formula>
    </cfRule>
  </conditionalFormatting>
  <conditionalFormatting sqref="E7:E27 E29:E37">
    <cfRule type="expression" dxfId="234" priority="4" stopIfTrue="1">
      <formula>AND(ROUNDDOWN(($A$4-E7)/365.25,0)&lt;=13,G7&lt;&gt;"OK")</formula>
    </cfRule>
    <cfRule type="expression" dxfId="233" priority="5" stopIfTrue="1">
      <formula>AND(ROUNDDOWN(($A$4-E7)/365.25,0)&lt;=14,G7&lt;&gt;"OK")</formula>
    </cfRule>
    <cfRule type="expression" dxfId="232" priority="6" stopIfTrue="1">
      <formula>AND(ROUNDDOWN(($A$4-E7)/365.25,0)&lt;=17,G7&lt;&gt;"OK")</formula>
    </cfRule>
  </conditionalFormatting>
  <conditionalFormatting sqref="E7:E156">
    <cfRule type="expression" dxfId="231" priority="18" stopIfTrue="1">
      <formula>AND(ROUNDDOWN(($A$4-E7)/365.25,0)&lt;=13,G7&lt;&gt;"OK")</formula>
    </cfRule>
    <cfRule type="expression" dxfId="230" priority="19" stopIfTrue="1">
      <formula>AND(ROUNDDOWN(($A$4-E7)/365.25,0)&lt;=14,G7&lt;&gt;"OK")</formula>
    </cfRule>
    <cfRule type="expression" dxfId="229" priority="20" stopIfTrue="1">
      <formula>AND(ROUNDDOWN(($A$4-E7)/365.25,0)&lt;=17,G7&lt;&gt;"OK")</formula>
    </cfRule>
  </conditionalFormatting>
  <conditionalFormatting sqref="J7:J156">
    <cfRule type="cellIs" dxfId="228" priority="12"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0">
    <tabColor indexed="11"/>
    <pageSetUpPr fitToPage="1"/>
  </sheetPr>
  <dimension ref="A1:AK79"/>
  <sheetViews>
    <sheetView showGridLines="0" showZeros="0" workbookViewId="0">
      <selection activeCell="W1" sqref="W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118"/>
      <c r="I1" s="237"/>
      <c r="J1" s="119"/>
      <c r="K1" s="264" t="s">
        <v>52</v>
      </c>
      <c r="L1" s="106"/>
      <c r="M1" s="88"/>
      <c r="N1" s="119"/>
      <c r="O1" s="119" t="s">
        <v>14</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E2" s="285" t="str">
        <f>Altalanos!$B$8</f>
        <v>4 lány B elo</v>
      </c>
      <c r="F2" s="89"/>
      <c r="G2" s="120"/>
      <c r="H2" s="99"/>
      <c r="I2" s="99"/>
      <c r="J2" s="121"/>
      <c r="K2" s="106"/>
      <c r="L2" s="106"/>
      <c r="M2" s="106"/>
      <c r="N2" s="121"/>
      <c r="O2" s="99"/>
      <c r="P2" s="121"/>
      <c r="Q2" s="99"/>
      <c r="R2" s="121"/>
      <c r="Y2" s="375"/>
      <c r="Z2" s="374"/>
      <c r="AA2" s="374" t="s">
        <v>66</v>
      </c>
      <c r="AB2" s="382">
        <v>300</v>
      </c>
      <c r="AC2" s="382">
        <v>250</v>
      </c>
      <c r="AD2" s="382">
        <v>200</v>
      </c>
      <c r="AE2" s="382">
        <v>150</v>
      </c>
      <c r="AF2" s="382">
        <v>120</v>
      </c>
      <c r="AG2" s="382">
        <v>90</v>
      </c>
      <c r="AH2" s="382">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74" t="s">
        <v>67</v>
      </c>
      <c r="AB3" s="382">
        <v>280</v>
      </c>
      <c r="AC3" s="382">
        <v>230</v>
      </c>
      <c r="AD3" s="382">
        <v>180</v>
      </c>
      <c r="AE3" s="382">
        <v>140</v>
      </c>
      <c r="AF3" s="382">
        <v>80</v>
      </c>
      <c r="AG3" s="382">
        <v>0</v>
      </c>
      <c r="AH3" s="382">
        <v>0</v>
      </c>
      <c r="AI3"/>
      <c r="AJ3"/>
      <c r="AK3"/>
    </row>
    <row r="4" spans="1:37" s="28" customFormat="1" ht="11.25" customHeight="1" thickBot="1" x14ac:dyDescent="0.3">
      <c r="A4" s="455" t="str">
        <f>Altalanos!$A$10</f>
        <v>2024.05.27-06.01.</v>
      </c>
      <c r="B4" s="455"/>
      <c r="C4" s="455"/>
      <c r="D4" s="258"/>
      <c r="E4" s="123"/>
      <c r="F4" s="123"/>
      <c r="G4" s="123" t="str">
        <f>Altalanos!$C$10</f>
        <v>Balatonboglár</v>
      </c>
      <c r="H4" s="92"/>
      <c r="I4" s="123"/>
      <c r="J4" s="124"/>
      <c r="K4" s="125"/>
      <c r="L4" s="124"/>
      <c r="M4" s="126"/>
      <c r="N4" s="124"/>
      <c r="O4" s="123"/>
      <c r="P4" s="124"/>
      <c r="Q4" s="123"/>
      <c r="R4" s="83" t="str">
        <f>Altalanos!$E$10</f>
        <v>Rákóczi Andrea</v>
      </c>
      <c r="Y4" s="374"/>
      <c r="Z4" s="374"/>
      <c r="AA4" s="374" t="s">
        <v>68</v>
      </c>
      <c r="AB4" s="382">
        <v>250</v>
      </c>
      <c r="AC4" s="382">
        <v>200</v>
      </c>
      <c r="AD4" s="382">
        <v>150</v>
      </c>
      <c r="AE4" s="382">
        <v>120</v>
      </c>
      <c r="AF4" s="382">
        <v>90</v>
      </c>
      <c r="AG4" s="382">
        <v>60</v>
      </c>
      <c r="AH4" s="382">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60</v>
      </c>
      <c r="N5" s="130"/>
      <c r="O5" s="128" t="s">
        <v>59</v>
      </c>
      <c r="P5" s="130"/>
      <c r="Q5" s="128" t="s">
        <v>58</v>
      </c>
      <c r="R5" s="131"/>
      <c r="Y5" s="374">
        <f>IF(OR(Altalanos!$A$8="F1",Altalanos!$A$8="F2",Altalanos!$A$8="N1",Altalanos!$A$8="N2"),1,2)</f>
        <v>2</v>
      </c>
      <c r="Z5" s="374"/>
      <c r="AA5" s="374" t="s">
        <v>69</v>
      </c>
      <c r="AB5" s="382">
        <v>200</v>
      </c>
      <c r="AC5" s="382">
        <v>150</v>
      </c>
      <c r="AD5" s="382">
        <v>120</v>
      </c>
      <c r="AE5" s="382">
        <v>90</v>
      </c>
      <c r="AF5" s="382">
        <v>60</v>
      </c>
      <c r="AG5" s="382">
        <v>40</v>
      </c>
      <c r="AH5" s="382">
        <v>15</v>
      </c>
      <c r="AI5"/>
      <c r="AJ5"/>
      <c r="AK5"/>
    </row>
    <row r="6" spans="1:37" s="19" customFormat="1" ht="11.1" customHeight="1" thickBot="1" x14ac:dyDescent="0.3">
      <c r="A6" s="132"/>
      <c r="B6" s="378"/>
      <c r="C6" s="378"/>
      <c r="D6" s="378"/>
      <c r="E6" s="378"/>
      <c r="F6" s="377" t="str">
        <f>IF(Y3="","",CONCATENATE(AH1," / ",AG1," pont"))</f>
        <v/>
      </c>
      <c r="G6" s="379"/>
      <c r="H6" s="5"/>
      <c r="I6" s="379"/>
      <c r="J6" s="380"/>
      <c r="K6" s="378" t="str">
        <f>IF(Y3="","",CONCATENATE(AF1," pont"))</f>
        <v/>
      </c>
      <c r="L6" s="380"/>
      <c r="M6" s="378" t="str">
        <f>IF(Y3="","",CONCATENATE(AE1," pont"))</f>
        <v/>
      </c>
      <c r="N6" s="380"/>
      <c r="O6" s="378" t="str">
        <f>IF(Y3="","",CONCATENATE(AD1," pont"))</f>
        <v/>
      </c>
      <c r="P6" s="380"/>
      <c r="Q6" s="378" t="str">
        <f>IF(Y3="","",CONCATENATE(AC1," pont"))</f>
        <v/>
      </c>
      <c r="R6" s="384"/>
      <c r="Y6" s="374"/>
      <c r="Z6" s="374"/>
      <c r="AA6" s="374" t="s">
        <v>70</v>
      </c>
      <c r="AB6" s="382">
        <v>150</v>
      </c>
      <c r="AC6" s="382">
        <v>120</v>
      </c>
      <c r="AD6" s="382">
        <v>90</v>
      </c>
      <c r="AE6" s="382">
        <v>60</v>
      </c>
      <c r="AF6" s="382">
        <v>40</v>
      </c>
      <c r="AG6" s="382">
        <v>25</v>
      </c>
      <c r="AH6" s="382">
        <v>10</v>
      </c>
      <c r="AI6"/>
      <c r="AJ6"/>
      <c r="AK6"/>
    </row>
    <row r="7" spans="1:37" s="34" customFormat="1" ht="10.5" customHeight="1" x14ac:dyDescent="0.25">
      <c r="A7" s="133">
        <v>1</v>
      </c>
      <c r="B7" s="246">
        <f>IF($E7="","",VLOOKUP($E7,'Lány 4B ELO'!$A$7:$O$48,14))</f>
        <v>0</v>
      </c>
      <c r="C7" s="246">
        <f>IF($E7="","",VLOOKUP($E7,'Lány 4B ELO'!$A$7:$O$48,15))</f>
        <v>0</v>
      </c>
      <c r="D7" s="270">
        <f>IF($E7="","",VLOOKUP($E7,'Lány 4B ELO'!$A$7:$O$48,5))</f>
        <v>0</v>
      </c>
      <c r="E7" s="134">
        <v>1</v>
      </c>
      <c r="F7" s="135" t="str">
        <f>UPPER(IF($E7="","",VLOOKUP($E7,'Lány 4B ELO'!$A$7:$O$48,2)))</f>
        <v>BALOGH</v>
      </c>
      <c r="G7" s="135" t="str">
        <f>IF($E7="","",VLOOKUP($E7,'Lány 4B ELO'!$A$7:$O$48,3))</f>
        <v>Réka</v>
      </c>
      <c r="H7" s="135"/>
      <c r="I7" s="135" t="str">
        <f>IF($E7="","",VLOOKUP($E7,'Lány 4B ELO'!$A$7:$O$48,4))</f>
        <v>Gyula Implom</v>
      </c>
      <c r="J7" s="137"/>
      <c r="K7" s="136"/>
      <c r="L7" s="136"/>
      <c r="M7" s="136"/>
      <c r="N7" s="136"/>
      <c r="O7" s="139"/>
      <c r="P7" s="140"/>
      <c r="Q7" s="141"/>
      <c r="R7" s="142"/>
      <c r="S7" s="143"/>
      <c r="U7" s="144" t="str">
        <f>Birók!P21</f>
        <v>Bíró</v>
      </c>
      <c r="Y7" s="374"/>
      <c r="Z7" s="374"/>
      <c r="AA7" s="374" t="s">
        <v>71</v>
      </c>
      <c r="AB7" s="382">
        <v>120</v>
      </c>
      <c r="AC7" s="382">
        <v>90</v>
      </c>
      <c r="AD7" s="382">
        <v>60</v>
      </c>
      <c r="AE7" s="382">
        <v>40</v>
      </c>
      <c r="AF7" s="382">
        <v>25</v>
      </c>
      <c r="AG7" s="382">
        <v>10</v>
      </c>
      <c r="AH7" s="382">
        <v>5</v>
      </c>
      <c r="AI7"/>
      <c r="AJ7"/>
      <c r="AK7"/>
    </row>
    <row r="8" spans="1:37" s="34" customFormat="1" ht="9.6" customHeight="1" x14ac:dyDescent="0.25">
      <c r="A8" s="145"/>
      <c r="B8" s="283"/>
      <c r="C8" s="283"/>
      <c r="D8" s="279"/>
      <c r="E8" s="146"/>
      <c r="F8" s="147"/>
      <c r="G8" s="147"/>
      <c r="H8" s="148"/>
      <c r="I8" s="149" t="s">
        <v>0</v>
      </c>
      <c r="J8" s="150" t="s">
        <v>271</v>
      </c>
      <c r="K8" s="151" t="str">
        <f>UPPER(IF(OR(J8="a",J8="as"),F7,IF(OR(J8="b",J8="bs"),F9,)))</f>
        <v>BALOGH</v>
      </c>
      <c r="L8" s="151"/>
      <c r="M8" s="136"/>
      <c r="N8" s="136"/>
      <c r="O8" s="139"/>
      <c r="P8" s="140"/>
      <c r="Q8" s="141"/>
      <c r="R8" s="142"/>
      <c r="S8" s="143"/>
      <c r="U8" s="152" t="str">
        <f>Birók!P22</f>
        <v xml:space="preserve"> </v>
      </c>
      <c r="Y8" s="374"/>
      <c r="Z8" s="374"/>
      <c r="AA8" s="374" t="s">
        <v>72</v>
      </c>
      <c r="AB8" s="382">
        <v>90</v>
      </c>
      <c r="AC8" s="382">
        <v>60</v>
      </c>
      <c r="AD8" s="382">
        <v>40</v>
      </c>
      <c r="AE8" s="382">
        <v>25</v>
      </c>
      <c r="AF8" s="382">
        <v>10</v>
      </c>
      <c r="AG8" s="382">
        <v>5</v>
      </c>
      <c r="AH8" s="382">
        <v>2</v>
      </c>
      <c r="AI8"/>
      <c r="AJ8"/>
      <c r="AK8"/>
    </row>
    <row r="9" spans="1:37" s="34" customFormat="1" ht="9.6" customHeight="1" x14ac:dyDescent="0.25">
      <c r="A9" s="145">
        <v>2</v>
      </c>
      <c r="B9" s="246" t="str">
        <f>IF($E9="","",VLOOKUP($E9,'Lány 4B ELO'!$A$7:$O$48,14))</f>
        <v/>
      </c>
      <c r="C9" s="246" t="str">
        <f>IF($E9="","",VLOOKUP($E9,'Lány 4B ELO'!$A$7:$O$48,15))</f>
        <v/>
      </c>
      <c r="D9" s="270" t="str">
        <f>IF($E9="","",VLOOKUP($E9,'Lány 4B ELO'!$A$7:$O$48,5))</f>
        <v/>
      </c>
      <c r="E9" s="134"/>
      <c r="F9" s="438" t="s">
        <v>268</v>
      </c>
      <c r="G9" s="295" t="str">
        <f>IF($E9="","",VLOOKUP($E9,'Lány 4B ELO'!$A$7:$O$48,3))</f>
        <v/>
      </c>
      <c r="H9" s="295"/>
      <c r="I9" s="295" t="str">
        <f>IF($E9="","",VLOOKUP($E9,'Lány 4B ELO'!$A$7:$O$48,4))</f>
        <v/>
      </c>
      <c r="J9" s="154"/>
      <c r="K9" s="136"/>
      <c r="L9" s="155"/>
      <c r="M9" s="136"/>
      <c r="N9" s="136"/>
      <c r="O9" s="139"/>
      <c r="P9" s="140"/>
      <c r="Q9" s="141"/>
      <c r="R9" s="142"/>
      <c r="S9" s="143"/>
      <c r="U9" s="152" t="str">
        <f>Birók!P23</f>
        <v xml:space="preserve"> </v>
      </c>
      <c r="Y9" s="374"/>
      <c r="Z9" s="374"/>
      <c r="AA9" s="374" t="s">
        <v>73</v>
      </c>
      <c r="AB9" s="382">
        <v>60</v>
      </c>
      <c r="AC9" s="382">
        <v>40</v>
      </c>
      <c r="AD9" s="382">
        <v>25</v>
      </c>
      <c r="AE9" s="382">
        <v>10</v>
      </c>
      <c r="AF9" s="382">
        <v>5</v>
      </c>
      <c r="AG9" s="382">
        <v>2</v>
      </c>
      <c r="AH9" s="382">
        <v>1</v>
      </c>
      <c r="AI9"/>
      <c r="AJ9"/>
      <c r="AK9"/>
    </row>
    <row r="10" spans="1:37" s="34" customFormat="1" ht="9.6" customHeight="1" x14ac:dyDescent="0.25">
      <c r="A10" s="145"/>
      <c r="B10" s="283"/>
      <c r="C10" s="283"/>
      <c r="D10" s="279"/>
      <c r="E10" s="156"/>
      <c r="F10" s="296"/>
      <c r="G10" s="296"/>
      <c r="H10" s="297"/>
      <c r="I10" s="296"/>
      <c r="J10" s="157"/>
      <c r="K10" s="149" t="s">
        <v>0</v>
      </c>
      <c r="L10" s="158" t="s">
        <v>270</v>
      </c>
      <c r="M10" s="151" t="str">
        <f>UPPER(IF(OR(L10="a",L10="as"),K8,IF(OR(L10="b",L10="bs"),K12,)))</f>
        <v>OLÁH</v>
      </c>
      <c r="N10" s="159"/>
      <c r="O10" s="160"/>
      <c r="P10" s="160"/>
      <c r="Q10" s="141"/>
      <c r="R10" s="142"/>
      <c r="S10" s="143"/>
      <c r="U10" s="152" t="str">
        <f>Birók!P24</f>
        <v xml:space="preserve"> </v>
      </c>
      <c r="Y10" s="374"/>
      <c r="Z10" s="374"/>
      <c r="AA10" s="374" t="s">
        <v>74</v>
      </c>
      <c r="AB10" s="382">
        <v>40</v>
      </c>
      <c r="AC10" s="382">
        <v>25</v>
      </c>
      <c r="AD10" s="382">
        <v>15</v>
      </c>
      <c r="AE10" s="382">
        <v>7</v>
      </c>
      <c r="AF10" s="382">
        <v>4</v>
      </c>
      <c r="AG10" s="382">
        <v>1</v>
      </c>
      <c r="AH10" s="382">
        <v>0</v>
      </c>
      <c r="AI10"/>
      <c r="AJ10"/>
      <c r="AK10"/>
    </row>
    <row r="11" spans="1:37" s="34" customFormat="1" ht="9.6" customHeight="1" x14ac:dyDescent="0.25">
      <c r="A11" s="145">
        <v>3</v>
      </c>
      <c r="B11" s="246">
        <f>IF($E11="","",VLOOKUP($E11,'Lány 4B ELO'!$A$7:$O$48,14))</f>
        <v>0</v>
      </c>
      <c r="C11" s="246">
        <f>IF($E11="","",VLOOKUP($E11,'Lány 4B ELO'!$A$7:$O$48,15))</f>
        <v>0</v>
      </c>
      <c r="D11" s="270">
        <f>IF($E11="","",VLOOKUP($E11,'Lány 4B ELO'!$A$7:$O$48,5))</f>
        <v>0</v>
      </c>
      <c r="E11" s="134">
        <v>22</v>
      </c>
      <c r="F11" s="295" t="str">
        <f>UPPER(IF($E11="","",VLOOKUP($E11,'Lány 4B ELO'!$A$7:$O$48,2)))</f>
        <v>HERNÁDI</v>
      </c>
      <c r="G11" s="295" t="str">
        <f>IF($E11="","",VLOOKUP($E11,'Lány 4B ELO'!$A$7:$O$48,3))</f>
        <v>Zoé Nadin</v>
      </c>
      <c r="H11" s="295"/>
      <c r="I11" s="295" t="str">
        <f>IF($E11="","",VLOOKUP($E11,'Lány 4B ELO'!$A$7:$O$48,4))</f>
        <v>Boldog Brenner János Általános Iskola és Gimnázium</v>
      </c>
      <c r="J11" s="137"/>
      <c r="K11" s="136"/>
      <c r="L11" s="161"/>
      <c r="M11" s="136" t="s">
        <v>417</v>
      </c>
      <c r="N11" s="162"/>
      <c r="O11" s="160"/>
      <c r="P11" s="160"/>
      <c r="Q11" s="141"/>
      <c r="R11" s="142"/>
      <c r="S11" s="143"/>
      <c r="U11" s="152" t="str">
        <f>Birók!P25</f>
        <v xml:space="preserve"> </v>
      </c>
      <c r="Y11" s="374"/>
      <c r="Z11" s="374"/>
      <c r="AA11" s="374" t="s">
        <v>75</v>
      </c>
      <c r="AB11" s="382">
        <v>25</v>
      </c>
      <c r="AC11" s="382">
        <v>15</v>
      </c>
      <c r="AD11" s="382">
        <v>10</v>
      </c>
      <c r="AE11" s="382">
        <v>6</v>
      </c>
      <c r="AF11" s="382">
        <v>3</v>
      </c>
      <c r="AG11" s="382">
        <v>1</v>
      </c>
      <c r="AH11" s="382">
        <v>0</v>
      </c>
      <c r="AI11"/>
      <c r="AJ11"/>
      <c r="AK11"/>
    </row>
    <row r="12" spans="1:37" s="34" customFormat="1" ht="9.6" customHeight="1" x14ac:dyDescent="0.25">
      <c r="A12" s="145"/>
      <c r="B12" s="283"/>
      <c r="C12" s="283"/>
      <c r="D12" s="279"/>
      <c r="E12" s="156"/>
      <c r="F12" s="296"/>
      <c r="G12" s="296"/>
      <c r="H12" s="297"/>
      <c r="I12" s="298" t="s">
        <v>0</v>
      </c>
      <c r="J12" s="150" t="s">
        <v>270</v>
      </c>
      <c r="K12" s="151" t="str">
        <f>UPPER(IF(OR(J12="a",J12="as"),F11,IF(OR(J12="b",J12="bs"),F13,)))</f>
        <v>OLÁH</v>
      </c>
      <c r="L12" s="163"/>
      <c r="M12" s="136"/>
      <c r="N12" s="162"/>
      <c r="O12" s="160"/>
      <c r="P12" s="160"/>
      <c r="Q12" s="141"/>
      <c r="R12" s="142"/>
      <c r="S12" s="143"/>
      <c r="U12" s="152" t="str">
        <f>Birók!P26</f>
        <v xml:space="preserve"> </v>
      </c>
      <c r="Y12" s="374"/>
      <c r="Z12" s="374"/>
      <c r="AA12" s="374" t="s">
        <v>80</v>
      </c>
      <c r="AB12" s="382">
        <v>15</v>
      </c>
      <c r="AC12" s="382">
        <v>10</v>
      </c>
      <c r="AD12" s="382">
        <v>6</v>
      </c>
      <c r="AE12" s="382">
        <v>3</v>
      </c>
      <c r="AF12" s="382">
        <v>1</v>
      </c>
      <c r="AG12" s="382">
        <v>0</v>
      </c>
      <c r="AH12" s="382">
        <v>0</v>
      </c>
      <c r="AI12"/>
      <c r="AJ12"/>
      <c r="AK12"/>
    </row>
    <row r="13" spans="1:37" s="34" customFormat="1" ht="9.6" customHeight="1" x14ac:dyDescent="0.25">
      <c r="A13" s="145">
        <v>4</v>
      </c>
      <c r="B13" s="246">
        <f>IF($E13="","",VLOOKUP($E13,'Lány 4B ELO'!$A$7:$O$48,14))</f>
        <v>0</v>
      </c>
      <c r="C13" s="246">
        <f>IF($E13="","",VLOOKUP($E13,'Lány 4B ELO'!$A$7:$O$48,15))</f>
        <v>0</v>
      </c>
      <c r="D13" s="270">
        <f>IF($E13="","",VLOOKUP($E13,'Lány 4B ELO'!$A$7:$O$48,5))</f>
        <v>0</v>
      </c>
      <c r="E13" s="134">
        <v>15</v>
      </c>
      <c r="F13" s="295" t="str">
        <f>UPPER(IF($E13="","",VLOOKUP($E13,'Lány 4B ELO'!$A$7:$O$48,2)))</f>
        <v>OLÁH</v>
      </c>
      <c r="G13" s="295" t="str">
        <f>IF($E13="","",VLOOKUP($E13,'Lány 4B ELO'!$A$7:$O$48,3))</f>
        <v>Anna</v>
      </c>
      <c r="H13" s="295"/>
      <c r="I13" s="295" t="str">
        <f>IF($E13="","",VLOOKUP($E13,'Lány 4B ELO'!$A$7:$O$48,4))</f>
        <v>Budaörsi 1. Számú Ált. Isk.</v>
      </c>
      <c r="J13" s="164"/>
      <c r="K13" s="136" t="s">
        <v>417</v>
      </c>
      <c r="L13" s="136"/>
      <c r="M13" s="136"/>
      <c r="N13" s="162"/>
      <c r="O13" s="160"/>
      <c r="P13" s="160"/>
      <c r="Q13" s="141"/>
      <c r="R13" s="142"/>
      <c r="S13" s="143"/>
      <c r="U13" s="152" t="str">
        <f>Birók!P27</f>
        <v xml:space="preserve"> </v>
      </c>
      <c r="Y13" s="374"/>
      <c r="Z13" s="374"/>
      <c r="AA13" s="374" t="s">
        <v>76</v>
      </c>
      <c r="AB13" s="382">
        <v>10</v>
      </c>
      <c r="AC13" s="382">
        <v>6</v>
      </c>
      <c r="AD13" s="382">
        <v>3</v>
      </c>
      <c r="AE13" s="382">
        <v>1</v>
      </c>
      <c r="AF13" s="382">
        <v>0</v>
      </c>
      <c r="AG13" s="382">
        <v>0</v>
      </c>
      <c r="AH13" s="382">
        <v>0</v>
      </c>
      <c r="AI13"/>
      <c r="AJ13"/>
      <c r="AK13"/>
    </row>
    <row r="14" spans="1:37" s="34" customFormat="1" ht="9.6" customHeight="1" x14ac:dyDescent="0.25">
      <c r="A14" s="145"/>
      <c r="B14" s="283"/>
      <c r="C14" s="283"/>
      <c r="D14" s="279"/>
      <c r="E14" s="156"/>
      <c r="F14" s="296"/>
      <c r="G14" s="296"/>
      <c r="H14" s="297"/>
      <c r="I14" s="296"/>
      <c r="J14" s="157"/>
      <c r="K14" s="136"/>
      <c r="L14" s="136"/>
      <c r="M14" s="149" t="s">
        <v>0</v>
      </c>
      <c r="N14" s="158" t="s">
        <v>272</v>
      </c>
      <c r="O14" s="151" t="str">
        <f>UPPER(IF(OR(N14="a",N14="as"),M10,IF(OR(N14="b",N14="bs"),M18,)))</f>
        <v>OLÁH</v>
      </c>
      <c r="P14" s="159"/>
      <c r="Q14" s="141"/>
      <c r="R14" s="142"/>
      <c r="S14" s="143"/>
      <c r="U14" s="152" t="str">
        <f>Birók!P28</f>
        <v xml:space="preserve"> </v>
      </c>
      <c r="Y14" s="374"/>
      <c r="Z14" s="374"/>
      <c r="AA14" s="374" t="s">
        <v>77</v>
      </c>
      <c r="AB14" s="382">
        <v>3</v>
      </c>
      <c r="AC14" s="382">
        <v>2</v>
      </c>
      <c r="AD14" s="382">
        <v>1</v>
      </c>
      <c r="AE14" s="382">
        <v>0</v>
      </c>
      <c r="AF14" s="382">
        <v>0</v>
      </c>
      <c r="AG14" s="382">
        <v>0</v>
      </c>
      <c r="AH14" s="382">
        <v>0</v>
      </c>
      <c r="AI14"/>
      <c r="AJ14"/>
      <c r="AK14"/>
    </row>
    <row r="15" spans="1:37" s="34" customFormat="1" ht="9.6" customHeight="1" x14ac:dyDescent="0.25">
      <c r="A15" s="145">
        <v>5</v>
      </c>
      <c r="B15" s="246" t="str">
        <f>IF($E15="","",VLOOKUP($E15,'Lány 4B ELO'!$A$7:$O$48,14))</f>
        <v/>
      </c>
      <c r="C15" s="246" t="str">
        <f>IF($E15="","",VLOOKUP($E15,'Lány 4B ELO'!$A$7:$O$48,15))</f>
        <v/>
      </c>
      <c r="D15" s="270" t="str">
        <f>IF($E15="","",VLOOKUP($E15,'Lány 4B ELO'!$A$7:$O$48,5))</f>
        <v/>
      </c>
      <c r="E15" s="134"/>
      <c r="F15" s="438" t="s">
        <v>268</v>
      </c>
      <c r="G15" s="295" t="str">
        <f>IF($E15="","",VLOOKUP($E15,'Lány 4B ELO'!$A$7:$O$48,3))</f>
        <v/>
      </c>
      <c r="H15" s="295"/>
      <c r="I15" s="295" t="str">
        <f>IF($E15="","",VLOOKUP($E15,'Lány 4B ELO'!$A$7:$O$48,4))</f>
        <v/>
      </c>
      <c r="J15" s="166"/>
      <c r="K15" s="136"/>
      <c r="L15" s="136"/>
      <c r="M15" s="136"/>
      <c r="N15" s="162"/>
      <c r="O15" s="136" t="s">
        <v>440</v>
      </c>
      <c r="P15" s="217"/>
      <c r="Q15" s="139"/>
      <c r="R15" s="140"/>
      <c r="S15" s="143"/>
      <c r="U15" s="152" t="str">
        <f>Birók!P29</f>
        <v xml:space="preserve"> </v>
      </c>
      <c r="Y15" s="374"/>
      <c r="Z15" s="374"/>
      <c r="AA15" s="374"/>
      <c r="AB15" s="374"/>
      <c r="AC15" s="374"/>
      <c r="AD15" s="374"/>
      <c r="AE15" s="374"/>
      <c r="AF15" s="374"/>
      <c r="AG15" s="374"/>
      <c r="AH15" s="374"/>
      <c r="AI15"/>
      <c r="AJ15"/>
      <c r="AK15"/>
    </row>
    <row r="16" spans="1:37" s="34" customFormat="1" ht="9.6" customHeight="1" thickBot="1" x14ac:dyDescent="0.3">
      <c r="A16" s="145"/>
      <c r="B16" s="283"/>
      <c r="C16" s="283"/>
      <c r="D16" s="279"/>
      <c r="E16" s="156"/>
      <c r="F16" s="296"/>
      <c r="G16" s="296"/>
      <c r="H16" s="297"/>
      <c r="I16" s="298" t="s">
        <v>0</v>
      </c>
      <c r="J16" s="150" t="s">
        <v>269</v>
      </c>
      <c r="K16" s="151" t="str">
        <f>UPPER(IF(OR(J16="a",J16="as"),F15,IF(OR(J16="b",J16="bs"),F17,)))</f>
        <v>KURUCZ</v>
      </c>
      <c r="L16" s="151"/>
      <c r="M16" s="136"/>
      <c r="N16" s="162"/>
      <c r="O16" s="139"/>
      <c r="P16" s="217"/>
      <c r="Q16" s="139"/>
      <c r="R16" s="140"/>
      <c r="S16" s="143"/>
      <c r="U16" s="167" t="str">
        <f>Birók!P30</f>
        <v>Egyik sem</v>
      </c>
      <c r="Y16" s="374"/>
      <c r="Z16" s="374"/>
      <c r="AA16" s="374" t="s">
        <v>66</v>
      </c>
      <c r="AB16" s="382">
        <v>150</v>
      </c>
      <c r="AC16" s="382">
        <v>120</v>
      </c>
      <c r="AD16" s="382">
        <v>90</v>
      </c>
      <c r="AE16" s="382">
        <v>60</v>
      </c>
      <c r="AF16" s="382">
        <v>40</v>
      </c>
      <c r="AG16" s="382">
        <v>25</v>
      </c>
      <c r="AH16" s="382">
        <v>15</v>
      </c>
      <c r="AI16"/>
      <c r="AJ16"/>
      <c r="AK16"/>
    </row>
    <row r="17" spans="1:37" s="34" customFormat="1" ht="9.6" customHeight="1" x14ac:dyDescent="0.25">
      <c r="A17" s="145">
        <v>6</v>
      </c>
      <c r="B17" s="246">
        <f>IF($E17="","",VLOOKUP($E17,'Lány 4B ELO'!$A$7:$O$48,14))</f>
        <v>0</v>
      </c>
      <c r="C17" s="246">
        <f>IF($E17="","",VLOOKUP($E17,'Lány 4B ELO'!$A$7:$O$48,15))</f>
        <v>0</v>
      </c>
      <c r="D17" s="270">
        <f>IF($E17="","",VLOOKUP($E17,'Lány 4B ELO'!$A$7:$O$48,5))</f>
        <v>0</v>
      </c>
      <c r="E17" s="134">
        <v>16</v>
      </c>
      <c r="F17" s="295" t="str">
        <f>UPPER(IF($E17="","",VLOOKUP($E17,'Lány 4B ELO'!$A$7:$O$48,2)))</f>
        <v>KURUCZ</v>
      </c>
      <c r="G17" s="295" t="str">
        <f>IF($E17="","",VLOOKUP($E17,'Lány 4B ELO'!$A$7:$O$48,3))</f>
        <v>Polli</v>
      </c>
      <c r="H17" s="295"/>
      <c r="I17" s="295" t="str">
        <f>IF($E17="","",VLOOKUP($E17,'Lány 4B ELO'!$A$7:$O$48,4))</f>
        <v>Dunaharaszti Hunyadi János</v>
      </c>
      <c r="J17" s="154"/>
      <c r="K17" s="136"/>
      <c r="L17" s="155"/>
      <c r="M17" s="136"/>
      <c r="N17" s="162"/>
      <c r="O17" s="139"/>
      <c r="P17" s="217"/>
      <c r="Q17" s="139"/>
      <c r="R17" s="140"/>
      <c r="S17" s="143"/>
      <c r="Y17" s="374"/>
      <c r="Z17" s="374"/>
      <c r="AA17" s="374" t="s">
        <v>68</v>
      </c>
      <c r="AB17" s="382">
        <v>120</v>
      </c>
      <c r="AC17" s="382">
        <v>90</v>
      </c>
      <c r="AD17" s="382">
        <v>60</v>
      </c>
      <c r="AE17" s="382">
        <v>40</v>
      </c>
      <c r="AF17" s="382">
        <v>25</v>
      </c>
      <c r="AG17" s="382">
        <v>15</v>
      </c>
      <c r="AH17" s="382">
        <v>8</v>
      </c>
      <c r="AI17"/>
      <c r="AJ17"/>
      <c r="AK17"/>
    </row>
    <row r="18" spans="1:37" s="34" customFormat="1" ht="9.6" customHeight="1" x14ac:dyDescent="0.25">
      <c r="A18" s="145"/>
      <c r="B18" s="283"/>
      <c r="C18" s="283"/>
      <c r="D18" s="279"/>
      <c r="E18" s="156"/>
      <c r="F18" s="296"/>
      <c r="G18" s="296"/>
      <c r="H18" s="297"/>
      <c r="I18" s="296"/>
      <c r="J18" s="157"/>
      <c r="K18" s="149" t="s">
        <v>0</v>
      </c>
      <c r="L18" s="158" t="s">
        <v>272</v>
      </c>
      <c r="M18" s="151" t="str">
        <f>UPPER(IF(OR(L18="a",L18="as"),K16,IF(OR(L18="b",L18="bs"),K20,)))</f>
        <v>KURUCZ</v>
      </c>
      <c r="N18" s="168"/>
      <c r="O18" s="139"/>
      <c r="P18" s="217"/>
      <c r="Q18" s="139"/>
      <c r="R18" s="140"/>
      <c r="S18" s="143"/>
      <c r="Y18" s="374"/>
      <c r="Z18" s="374"/>
      <c r="AA18" s="374" t="s">
        <v>69</v>
      </c>
      <c r="AB18" s="382">
        <v>90</v>
      </c>
      <c r="AC18" s="382">
        <v>60</v>
      </c>
      <c r="AD18" s="382">
        <v>40</v>
      </c>
      <c r="AE18" s="382">
        <v>25</v>
      </c>
      <c r="AF18" s="382">
        <v>15</v>
      </c>
      <c r="AG18" s="382">
        <v>8</v>
      </c>
      <c r="AH18" s="382">
        <v>4</v>
      </c>
      <c r="AI18"/>
      <c r="AJ18"/>
      <c r="AK18"/>
    </row>
    <row r="19" spans="1:37" s="34" customFormat="1" ht="9.6" customHeight="1" x14ac:dyDescent="0.25">
      <c r="A19" s="145">
        <v>7</v>
      </c>
      <c r="B19" s="246" t="str">
        <f>IF($E19="","",VLOOKUP($E19,'Lány 4B ELO'!$A$7:$O$48,14))</f>
        <v/>
      </c>
      <c r="C19" s="246" t="str">
        <f>IF($E19="","",VLOOKUP($E19,'Lány 4B ELO'!$A$7:$O$48,15))</f>
        <v/>
      </c>
      <c r="D19" s="270" t="str">
        <f>IF($E19="","",VLOOKUP($E19,'Lány 4B ELO'!$A$7:$O$48,5))</f>
        <v/>
      </c>
      <c r="E19" s="134"/>
      <c r="F19" s="438" t="s">
        <v>268</v>
      </c>
      <c r="G19" s="295" t="str">
        <f>IF($E19="","",VLOOKUP($E19,'Lány 4B ELO'!$A$7:$O$48,3))</f>
        <v/>
      </c>
      <c r="H19" s="295"/>
      <c r="I19" s="295" t="str">
        <f>IF($E19="","",VLOOKUP($E19,'Lány 4B ELO'!$A$7:$O$48,4))</f>
        <v/>
      </c>
      <c r="J19" s="137"/>
      <c r="K19" s="136"/>
      <c r="L19" s="161"/>
      <c r="M19" s="136" t="s">
        <v>417</v>
      </c>
      <c r="N19" s="160"/>
      <c r="O19" s="139"/>
      <c r="P19" s="217"/>
      <c r="Q19" s="139"/>
      <c r="R19" s="140"/>
      <c r="S19" s="143"/>
      <c r="Y19" s="374"/>
      <c r="Z19" s="374"/>
      <c r="AA19" s="374" t="s">
        <v>70</v>
      </c>
      <c r="AB19" s="382">
        <v>60</v>
      </c>
      <c r="AC19" s="382">
        <v>40</v>
      </c>
      <c r="AD19" s="382">
        <v>25</v>
      </c>
      <c r="AE19" s="382">
        <v>15</v>
      </c>
      <c r="AF19" s="382">
        <v>8</v>
      </c>
      <c r="AG19" s="382">
        <v>4</v>
      </c>
      <c r="AH19" s="382">
        <v>2</v>
      </c>
      <c r="AI19"/>
      <c r="AJ19"/>
      <c r="AK19"/>
    </row>
    <row r="20" spans="1:37" s="34" customFormat="1" ht="9.6" customHeight="1" x14ac:dyDescent="0.25">
      <c r="A20" s="145"/>
      <c r="B20" s="283"/>
      <c r="C20" s="283"/>
      <c r="D20" s="279"/>
      <c r="E20" s="146"/>
      <c r="F20" s="147"/>
      <c r="G20" s="147"/>
      <c r="H20" s="148"/>
      <c r="I20" s="149" t="s">
        <v>0</v>
      </c>
      <c r="J20" s="150" t="s">
        <v>269</v>
      </c>
      <c r="K20" s="151" t="str">
        <f>UPPER(IF(OR(J20="a",J20="as"),F19,IF(OR(J20="b",J20="bs"),F21,)))</f>
        <v>PINCZÉS</v>
      </c>
      <c r="L20" s="163"/>
      <c r="M20" s="136"/>
      <c r="N20" s="160"/>
      <c r="O20" s="139"/>
      <c r="P20" s="217"/>
      <c r="Q20" s="139"/>
      <c r="R20" s="140"/>
      <c r="S20" s="143"/>
      <c r="Y20" s="374"/>
      <c r="Z20" s="374"/>
      <c r="AA20" s="374" t="s">
        <v>71</v>
      </c>
      <c r="AB20" s="382">
        <v>40</v>
      </c>
      <c r="AC20" s="382">
        <v>25</v>
      </c>
      <c r="AD20" s="382">
        <v>15</v>
      </c>
      <c r="AE20" s="382">
        <v>8</v>
      </c>
      <c r="AF20" s="382">
        <v>4</v>
      </c>
      <c r="AG20" s="382">
        <v>2</v>
      </c>
      <c r="AH20" s="382">
        <v>1</v>
      </c>
      <c r="AI20"/>
      <c r="AJ20"/>
      <c r="AK20"/>
    </row>
    <row r="21" spans="1:37" s="34" customFormat="1" ht="9.6" customHeight="1" x14ac:dyDescent="0.25">
      <c r="A21" s="133">
        <v>8</v>
      </c>
      <c r="B21" s="246">
        <f>IF($E21="","",VLOOKUP($E21,'Lány 4B ELO'!$A$7:$O$48,14))</f>
        <v>0</v>
      </c>
      <c r="C21" s="246">
        <f>IF($E21="","",VLOOKUP($E21,'Lány 4B ELO'!$A$7:$O$48,15))</f>
        <v>0</v>
      </c>
      <c r="D21" s="270">
        <f>IF($E21="","",VLOOKUP($E21,'Lány 4B ELO'!$A$7:$O$48,5))</f>
        <v>0</v>
      </c>
      <c r="E21" s="134">
        <v>8</v>
      </c>
      <c r="F21" s="135" t="str">
        <f>UPPER(IF($E21="","",VLOOKUP($E21,'Lány 4B ELO'!$A$7:$O$48,2)))</f>
        <v>PINCZÉS</v>
      </c>
      <c r="G21" s="135" t="str">
        <f>IF($E21="","",VLOOKUP($E21,'Lány 4B ELO'!$A$7:$O$48,3))</f>
        <v>Emese</v>
      </c>
      <c r="H21" s="135"/>
      <c r="I21" s="135" t="str">
        <f>IF($E21="","",VLOOKUP($E21,'Lány 4B ELO'!$A$7:$O$48,4))</f>
        <v>Berettyóújfalui József Attila Általános Iskola és Alapfokú Művészeti Iskola</v>
      </c>
      <c r="J21" s="164"/>
      <c r="K21" s="136"/>
      <c r="L21" s="136"/>
      <c r="M21" s="136"/>
      <c r="N21" s="160"/>
      <c r="O21" s="139"/>
      <c r="P21" s="217"/>
      <c r="Q21" s="139"/>
      <c r="R21" s="140"/>
      <c r="S21" s="143"/>
      <c r="Y21" s="374"/>
      <c r="Z21" s="374"/>
      <c r="AA21" s="374" t="s">
        <v>72</v>
      </c>
      <c r="AB21" s="382">
        <v>25</v>
      </c>
      <c r="AC21" s="382">
        <v>15</v>
      </c>
      <c r="AD21" s="382">
        <v>10</v>
      </c>
      <c r="AE21" s="382">
        <v>6</v>
      </c>
      <c r="AF21" s="382">
        <v>3</v>
      </c>
      <c r="AG21" s="382">
        <v>1</v>
      </c>
      <c r="AH21" s="382">
        <v>0</v>
      </c>
      <c r="AI21"/>
      <c r="AJ21"/>
      <c r="AK21"/>
    </row>
    <row r="22" spans="1:37" s="34" customFormat="1" ht="9.6" customHeight="1" x14ac:dyDescent="0.25">
      <c r="A22" s="145"/>
      <c r="B22" s="283"/>
      <c r="C22" s="283"/>
      <c r="D22" s="279"/>
      <c r="E22" s="146"/>
      <c r="F22" s="165"/>
      <c r="G22" s="165"/>
      <c r="H22" s="169"/>
      <c r="I22" s="165"/>
      <c r="J22" s="157"/>
      <c r="K22" s="136"/>
      <c r="L22" s="136"/>
      <c r="M22" s="136"/>
      <c r="N22" s="160"/>
      <c r="O22" s="149" t="s">
        <v>0</v>
      </c>
      <c r="P22" s="158" t="s">
        <v>272</v>
      </c>
      <c r="Q22" s="151" t="str">
        <f>UPPER(IF(OR(P22="a",P22="as"),O14,IF(OR(P22="b",P22="bs"),O30,)))</f>
        <v>OLÁH</v>
      </c>
      <c r="R22" s="218"/>
      <c r="S22" s="143"/>
      <c r="Y22" s="374"/>
      <c r="Z22" s="374"/>
      <c r="AA22" s="374" t="s">
        <v>73</v>
      </c>
      <c r="AB22" s="382">
        <v>15</v>
      </c>
      <c r="AC22" s="382">
        <v>10</v>
      </c>
      <c r="AD22" s="382">
        <v>6</v>
      </c>
      <c r="AE22" s="382">
        <v>3</v>
      </c>
      <c r="AF22" s="382">
        <v>1</v>
      </c>
      <c r="AG22" s="382">
        <v>0</v>
      </c>
      <c r="AH22" s="382">
        <v>0</v>
      </c>
      <c r="AI22"/>
      <c r="AJ22"/>
      <c r="AK22"/>
    </row>
    <row r="23" spans="1:37" s="34" customFormat="1" ht="9.6" customHeight="1" x14ac:dyDescent="0.25">
      <c r="A23" s="133">
        <v>9</v>
      </c>
      <c r="B23" s="246">
        <f>IF($E23="","",VLOOKUP($E23,'Lány 4B ELO'!$A$7:$O$48,14))</f>
        <v>0</v>
      </c>
      <c r="C23" s="246">
        <f>IF($E23="","",VLOOKUP($E23,'Lány 4B ELO'!$A$7:$O$48,15))</f>
        <v>0</v>
      </c>
      <c r="D23" s="270">
        <f>IF($E23="","",VLOOKUP($E23,'Lány 4B ELO'!$A$7:$O$48,5))</f>
        <v>0</v>
      </c>
      <c r="E23" s="134">
        <v>3</v>
      </c>
      <c r="F23" s="135" t="str">
        <f>UPPER(IF($E23="","",VLOOKUP($E23,'Lány 4B ELO'!$A$7:$O$48,2)))</f>
        <v>BÁRÁNY</v>
      </c>
      <c r="G23" s="135" t="str">
        <f>IF($E23="","",VLOOKUP($E23,'Lány 4B ELO'!$A$7:$O$48,3))</f>
        <v>Boglárka</v>
      </c>
      <c r="H23" s="135"/>
      <c r="I23" s="135" t="str">
        <f>IF($E23="","",VLOOKUP($E23,'Lány 4B ELO'!$A$7:$O$48,4))</f>
        <v>Kazincbarcikai Pollack Mihály Általános Iskola</v>
      </c>
      <c r="J23" s="137"/>
      <c r="K23" s="136"/>
      <c r="L23" s="136"/>
      <c r="M23" s="136"/>
      <c r="N23" s="160"/>
      <c r="O23" s="139"/>
      <c r="P23" s="217"/>
      <c r="Q23" s="136" t="s">
        <v>454</v>
      </c>
      <c r="R23" s="217"/>
      <c r="S23" s="143"/>
      <c r="Y23" s="374"/>
      <c r="Z23" s="374"/>
      <c r="AA23" s="374" t="s">
        <v>74</v>
      </c>
      <c r="AB23" s="382">
        <v>10</v>
      </c>
      <c r="AC23" s="382">
        <v>6</v>
      </c>
      <c r="AD23" s="382">
        <v>3</v>
      </c>
      <c r="AE23" s="382">
        <v>1</v>
      </c>
      <c r="AF23" s="382">
        <v>0</v>
      </c>
      <c r="AG23" s="382">
        <v>0</v>
      </c>
      <c r="AH23" s="382">
        <v>0</v>
      </c>
      <c r="AI23"/>
      <c r="AJ23"/>
      <c r="AK23"/>
    </row>
    <row r="24" spans="1:37" s="34" customFormat="1" ht="9.6" customHeight="1" x14ac:dyDescent="0.25">
      <c r="A24" s="145"/>
      <c r="B24" s="283"/>
      <c r="C24" s="283"/>
      <c r="D24" s="279"/>
      <c r="E24" s="146"/>
      <c r="F24" s="147"/>
      <c r="G24" s="147"/>
      <c r="H24" s="148"/>
      <c r="I24" s="149" t="s">
        <v>0</v>
      </c>
      <c r="J24" s="150" t="s">
        <v>271</v>
      </c>
      <c r="K24" s="151" t="str">
        <f>UPPER(IF(OR(J24="a",J24="as"),F23,IF(OR(J24="b",J24="bs"),F25,)))</f>
        <v>BÁRÁNY</v>
      </c>
      <c r="L24" s="151"/>
      <c r="M24" s="136"/>
      <c r="N24" s="160"/>
      <c r="O24" s="139"/>
      <c r="P24" s="217"/>
      <c r="Q24" s="139"/>
      <c r="R24" s="217"/>
      <c r="S24" s="143"/>
      <c r="Y24" s="374"/>
      <c r="Z24" s="374"/>
      <c r="AA24" s="374" t="s">
        <v>75</v>
      </c>
      <c r="AB24" s="382">
        <v>6</v>
      </c>
      <c r="AC24" s="382">
        <v>3</v>
      </c>
      <c r="AD24" s="382">
        <v>1</v>
      </c>
      <c r="AE24" s="382">
        <v>0</v>
      </c>
      <c r="AF24" s="382">
        <v>0</v>
      </c>
      <c r="AG24" s="382">
        <v>0</v>
      </c>
      <c r="AH24" s="382">
        <v>0</v>
      </c>
      <c r="AI24"/>
      <c r="AJ24"/>
      <c r="AK24"/>
    </row>
    <row r="25" spans="1:37" s="34" customFormat="1" ht="9.6" customHeight="1" x14ac:dyDescent="0.25">
      <c r="A25" s="145">
        <v>10</v>
      </c>
      <c r="B25" s="246" t="str">
        <f>IF($E25="","",VLOOKUP($E25,'Lány 4B ELO'!$A$7:$O$48,14))</f>
        <v/>
      </c>
      <c r="C25" s="246" t="str">
        <f>IF($E25="","",VLOOKUP($E25,'Lány 4B ELO'!$A$7:$O$48,15))</f>
        <v/>
      </c>
      <c r="D25" s="270" t="str">
        <f>IF($E25="","",VLOOKUP($E25,'Lány 4B ELO'!$A$7:$O$48,5))</f>
        <v/>
      </c>
      <c r="E25" s="134"/>
      <c r="F25" s="438" t="s">
        <v>268</v>
      </c>
      <c r="G25" s="295" t="str">
        <f>IF($E25="","",VLOOKUP($E25,'Lány 4B ELO'!$A$7:$O$48,3))</f>
        <v/>
      </c>
      <c r="H25" s="295"/>
      <c r="I25" s="295" t="str">
        <f>IF($E25="","",VLOOKUP($E25,'Lány 4B ELO'!$A$7:$O$48,4))</f>
        <v/>
      </c>
      <c r="J25" s="154"/>
      <c r="K25" s="136"/>
      <c r="L25" s="155"/>
      <c r="M25" s="136"/>
      <c r="N25" s="160"/>
      <c r="O25" s="139"/>
      <c r="P25" s="217"/>
      <c r="Q25" s="139"/>
      <c r="R25" s="217"/>
      <c r="S25" s="143"/>
      <c r="Y25" s="374"/>
      <c r="Z25" s="374"/>
      <c r="AA25" s="374" t="s">
        <v>80</v>
      </c>
      <c r="AB25" s="382">
        <v>3</v>
      </c>
      <c r="AC25" s="382">
        <v>2</v>
      </c>
      <c r="AD25" s="382">
        <v>1</v>
      </c>
      <c r="AE25" s="382">
        <v>0</v>
      </c>
      <c r="AF25" s="382">
        <v>0</v>
      </c>
      <c r="AG25" s="382">
        <v>0</v>
      </c>
      <c r="AH25" s="382">
        <v>0</v>
      </c>
      <c r="AI25"/>
      <c r="AJ25"/>
      <c r="AK25"/>
    </row>
    <row r="26" spans="1:37" s="34" customFormat="1" ht="9.6" customHeight="1" x14ac:dyDescent="0.25">
      <c r="A26" s="145"/>
      <c r="B26" s="283"/>
      <c r="C26" s="283"/>
      <c r="D26" s="279"/>
      <c r="E26" s="156"/>
      <c r="F26" s="296"/>
      <c r="G26" s="296"/>
      <c r="H26" s="297"/>
      <c r="I26" s="296"/>
      <c r="J26" s="157"/>
      <c r="K26" s="149" t="s">
        <v>0</v>
      </c>
      <c r="L26" s="158" t="s">
        <v>270</v>
      </c>
      <c r="M26" s="151" t="str">
        <f>UPPER(IF(OR(L26="a",L26="as"),K24,IF(OR(L26="b",L26="bs"),K28,)))</f>
        <v>PAPP-VARGA</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46">
        <f>IF($E27="","",VLOOKUP($E27,'Lány 4B ELO'!$A$7:$O$48,14))</f>
        <v>0</v>
      </c>
      <c r="C27" s="246">
        <f>IF($E27="","",VLOOKUP($E27,'Lány 4B ELO'!$A$7:$O$48,15))</f>
        <v>0</v>
      </c>
      <c r="D27" s="270">
        <f>IF($E27="","",VLOOKUP($E27,'Lány 4B ELO'!$A$7:$O$48,5))</f>
        <v>0</v>
      </c>
      <c r="E27" s="134">
        <v>17</v>
      </c>
      <c r="F27" s="295" t="str">
        <f>UPPER(IF($E27="","",VLOOKUP($E27,'Lány 4B ELO'!$A$7:$O$48,2)))</f>
        <v>ŐSZ</v>
      </c>
      <c r="G27" s="295" t="str">
        <f>IF($E27="","",VLOOKUP($E27,'Lány 4B ELO'!$A$7:$O$48,3))</f>
        <v>Blanka</v>
      </c>
      <c r="H27" s="295"/>
      <c r="I27" s="295" t="str">
        <f>IF($E27="","",VLOOKUP($E27,'Lány 4B ELO'!$A$7:$O$48,4))</f>
        <v xml:space="preserve">Siófoki Beszédes J. </v>
      </c>
      <c r="J27" s="137"/>
      <c r="K27" s="136"/>
      <c r="L27" s="161"/>
      <c r="M27" s="136" t="s">
        <v>415</v>
      </c>
      <c r="N27" s="162"/>
      <c r="O27" s="139"/>
      <c r="P27" s="217"/>
      <c r="Q27" s="139"/>
      <c r="R27" s="217"/>
      <c r="S27" s="143"/>
      <c r="Y27"/>
      <c r="Z27"/>
      <c r="AA27"/>
      <c r="AB27"/>
      <c r="AC27"/>
      <c r="AD27"/>
      <c r="AE27"/>
      <c r="AF27"/>
      <c r="AG27"/>
      <c r="AH27"/>
      <c r="AI27"/>
      <c r="AJ27"/>
      <c r="AK27"/>
    </row>
    <row r="28" spans="1:37" s="34" customFormat="1" ht="9.6" customHeight="1" x14ac:dyDescent="0.25">
      <c r="A28" s="170"/>
      <c r="B28" s="283"/>
      <c r="C28" s="283"/>
      <c r="D28" s="279"/>
      <c r="E28" s="156"/>
      <c r="F28" s="296"/>
      <c r="G28" s="296"/>
      <c r="H28" s="297"/>
      <c r="I28" s="298" t="s">
        <v>0</v>
      </c>
      <c r="J28" s="150" t="s">
        <v>270</v>
      </c>
      <c r="K28" s="151" t="str">
        <f>UPPER(IF(OR(J28="a",J28="as"),F27,IF(OR(J28="b",J28="bs"),F29,)))</f>
        <v>PAPP-VARGA</v>
      </c>
      <c r="L28" s="163"/>
      <c r="M28" s="136"/>
      <c r="N28" s="162"/>
      <c r="O28" s="139"/>
      <c r="P28" s="217"/>
      <c r="Q28" s="139"/>
      <c r="R28" s="217"/>
      <c r="S28" s="143"/>
    </row>
    <row r="29" spans="1:37" s="34" customFormat="1" ht="9.6" customHeight="1" x14ac:dyDescent="0.25">
      <c r="A29" s="145">
        <v>12</v>
      </c>
      <c r="B29" s="246">
        <f>IF($E29="","",VLOOKUP($E29,'Lány 4B ELO'!$A$7:$O$48,14))</f>
        <v>0</v>
      </c>
      <c r="C29" s="246">
        <f>IF($E29="","",VLOOKUP($E29,'Lány 4B ELO'!$A$7:$O$48,15))</f>
        <v>0</v>
      </c>
      <c r="D29" s="270">
        <f>IF($E29="","",VLOOKUP($E29,'Lány 4B ELO'!$A$7:$O$48,5))</f>
        <v>0</v>
      </c>
      <c r="E29" s="134">
        <v>10</v>
      </c>
      <c r="F29" s="295" t="str">
        <f>UPPER(IF($E29="","",VLOOKUP($E29,'Lány 4B ELO'!$A$7:$O$48,2)))</f>
        <v>PAPP-VARGA</v>
      </c>
      <c r="G29" s="295" t="str">
        <f>IF($E29="","",VLOOKUP($E29,'Lány 4B ELO'!$A$7:$O$48,3))</f>
        <v>Gréta</v>
      </c>
      <c r="H29" s="295"/>
      <c r="I29" s="295" t="str">
        <f>IF($E29="","",VLOOKUP($E29,'Lány 4B ELO'!$A$7:$O$48,4))</f>
        <v xml:space="preserve">Egri Lenkey János Általános Iskola </v>
      </c>
      <c r="J29" s="164"/>
      <c r="K29" s="136" t="s">
        <v>423</v>
      </c>
      <c r="L29" s="136"/>
      <c r="M29" s="136"/>
      <c r="N29" s="162"/>
      <c r="O29" s="139"/>
      <c r="P29" s="217"/>
      <c r="Q29" s="139"/>
      <c r="R29" s="217"/>
      <c r="S29" s="143"/>
    </row>
    <row r="30" spans="1:37" s="34" customFormat="1" ht="9.6" customHeight="1" x14ac:dyDescent="0.25">
      <c r="A30" s="145"/>
      <c r="B30" s="283"/>
      <c r="C30" s="283"/>
      <c r="D30" s="279"/>
      <c r="E30" s="156"/>
      <c r="F30" s="296"/>
      <c r="G30" s="296"/>
      <c r="H30" s="297"/>
      <c r="I30" s="296"/>
      <c r="J30" s="157"/>
      <c r="K30" s="136"/>
      <c r="L30" s="136"/>
      <c r="M30" s="149" t="s">
        <v>0</v>
      </c>
      <c r="N30" s="158" t="s">
        <v>272</v>
      </c>
      <c r="O30" s="151" t="str">
        <f>UPPER(IF(OR(N30="a",N30="as"),M26,IF(OR(N30="b",N30="bs"),M34,)))</f>
        <v>PAPP-VARGA</v>
      </c>
      <c r="P30" s="219"/>
      <c r="Q30" s="139"/>
      <c r="R30" s="217"/>
      <c r="S30" s="143"/>
    </row>
    <row r="31" spans="1:37" s="34" customFormat="1" ht="9.6" customHeight="1" x14ac:dyDescent="0.25">
      <c r="A31" s="145">
        <v>13</v>
      </c>
      <c r="B31" s="246">
        <f>IF($E31="","",VLOOKUP($E31,'Lány 4B ELO'!$A$7:$O$48,14))</f>
        <v>0</v>
      </c>
      <c r="C31" s="246">
        <f>IF($E31="","",VLOOKUP($E31,'Lány 4B ELO'!$A$7:$O$48,15))</f>
        <v>0</v>
      </c>
      <c r="D31" s="270">
        <f>IF($E31="","",VLOOKUP($E31,'Lány 4B ELO'!$A$7:$O$48,5))</f>
        <v>0</v>
      </c>
      <c r="E31" s="134">
        <v>14</v>
      </c>
      <c r="F31" s="295" t="str">
        <f>UPPER(IF($E31="","",VLOOKUP($E31,'Lány 4B ELO'!$A$7:$O$48,2)))</f>
        <v>EIGNER</v>
      </c>
      <c r="G31" s="295" t="str">
        <f>IF($E31="","",VLOOKUP($E31,'Lány 4B ELO'!$A$7:$O$48,3))</f>
        <v>Erika</v>
      </c>
      <c r="H31" s="295"/>
      <c r="I31" s="295" t="str">
        <f>IF($E31="","",VLOOKUP($E31,'Lány 4B ELO'!$A$7:$O$48,4))</f>
        <v>Vértessomlói Német Nemzetiségi Általános Iskola</v>
      </c>
      <c r="J31" s="166"/>
      <c r="K31" s="136"/>
      <c r="L31" s="136"/>
      <c r="M31" s="136"/>
      <c r="N31" s="162"/>
      <c r="O31" s="136" t="s">
        <v>450</v>
      </c>
      <c r="P31" s="140"/>
      <c r="Q31" s="139"/>
      <c r="R31" s="217"/>
      <c r="S31" s="143"/>
    </row>
    <row r="32" spans="1:37" s="34" customFormat="1" ht="9.6" customHeight="1" x14ac:dyDescent="0.25">
      <c r="A32" s="145"/>
      <c r="B32" s="283"/>
      <c r="C32" s="283"/>
      <c r="D32" s="279"/>
      <c r="E32" s="156"/>
      <c r="F32" s="296"/>
      <c r="G32" s="296"/>
      <c r="H32" s="297"/>
      <c r="I32" s="298" t="s">
        <v>0</v>
      </c>
      <c r="J32" s="150" t="s">
        <v>272</v>
      </c>
      <c r="K32" s="151" t="str">
        <f>UPPER(IF(OR(J32="a",J32="as"),F31,IF(OR(J32="b",J32="bs"),F33,)))</f>
        <v>EIGNER</v>
      </c>
      <c r="L32" s="151"/>
      <c r="M32" s="136"/>
      <c r="N32" s="162"/>
      <c r="O32" s="139"/>
      <c r="P32" s="140"/>
      <c r="Q32" s="139"/>
      <c r="R32" s="217"/>
      <c r="S32" s="143"/>
    </row>
    <row r="33" spans="1:19" s="34" customFormat="1" ht="9.6" customHeight="1" x14ac:dyDescent="0.25">
      <c r="A33" s="145">
        <v>14</v>
      </c>
      <c r="B33" s="246">
        <f>IF($E33="","",VLOOKUP($E33,'Lány 4B ELO'!$A$7:$O$48,14))</f>
        <v>0</v>
      </c>
      <c r="C33" s="246">
        <f>IF($E33="","",VLOOKUP($E33,'Lány 4B ELO'!$A$7:$O$48,15))</f>
        <v>0</v>
      </c>
      <c r="D33" s="270">
        <f>IF($E33="","",VLOOKUP($E33,'Lány 4B ELO'!$A$7:$O$48,5))</f>
        <v>0</v>
      </c>
      <c r="E33" s="134">
        <v>19</v>
      </c>
      <c r="F33" s="295" t="str">
        <f>UPPER(IF($E33="","",VLOOKUP($E33,'Lány 4B ELO'!$A$7:$O$48,2)))</f>
        <v>TÓTH</v>
      </c>
      <c r="G33" s="295" t="str">
        <f>IF($E33="","",VLOOKUP($E33,'Lány 4B ELO'!$A$7:$O$48,3))</f>
        <v>Sarolta</v>
      </c>
      <c r="H33" s="295"/>
      <c r="I33" s="295" t="str">
        <f>IF($E33="","",VLOOKUP($E33,'Lány 4B ELO'!$A$7:$O$48,4))</f>
        <v xml:space="preserve">Szekszárdi Babits </v>
      </c>
      <c r="J33" s="154"/>
      <c r="K33" s="136" t="s">
        <v>424</v>
      </c>
      <c r="L33" s="155"/>
      <c r="M33" s="136"/>
      <c r="N33" s="162"/>
      <c r="O33" s="139"/>
      <c r="P33" s="140"/>
      <c r="Q33" s="139"/>
      <c r="R33" s="217"/>
      <c r="S33" s="143"/>
    </row>
    <row r="34" spans="1:19" s="34" customFormat="1" ht="9.6" customHeight="1" x14ac:dyDescent="0.25">
      <c r="A34" s="145"/>
      <c r="B34" s="283"/>
      <c r="C34" s="283"/>
      <c r="D34" s="279"/>
      <c r="E34" s="156"/>
      <c r="F34" s="296"/>
      <c r="G34" s="296"/>
      <c r="H34" s="297"/>
      <c r="I34" s="296"/>
      <c r="J34" s="157"/>
      <c r="K34" s="149" t="s">
        <v>0</v>
      </c>
      <c r="L34" s="158" t="s">
        <v>270</v>
      </c>
      <c r="M34" s="151" t="str">
        <f>UPPER(IF(OR(L34="a",L34="as"),K32,IF(OR(L34="b",L34="bs"),K36,)))</f>
        <v>SCHILDKRAUDT</v>
      </c>
      <c r="N34" s="168"/>
      <c r="O34" s="139"/>
      <c r="P34" s="140"/>
      <c r="Q34" s="139"/>
      <c r="R34" s="217"/>
      <c r="S34" s="143"/>
    </row>
    <row r="35" spans="1:19" s="34" customFormat="1" ht="9.6" customHeight="1" x14ac:dyDescent="0.25">
      <c r="A35" s="145">
        <v>15</v>
      </c>
      <c r="B35" s="246" t="str">
        <f>IF($E35="","",VLOOKUP($E35,'Lány 4B ELO'!$A$7:$O$48,14))</f>
        <v/>
      </c>
      <c r="C35" s="246" t="str">
        <f>IF($E35="","",VLOOKUP($E35,'Lány 4B ELO'!$A$7:$O$48,15))</f>
        <v/>
      </c>
      <c r="D35" s="270" t="str">
        <f>IF($E35="","",VLOOKUP($E35,'Lány 4B ELO'!$A$7:$O$48,5))</f>
        <v/>
      </c>
      <c r="E35" s="134"/>
      <c r="F35" s="438" t="s">
        <v>268</v>
      </c>
      <c r="G35" s="295" t="str">
        <f>IF($E35="","",VLOOKUP($E35,'Lány 4B ELO'!$A$7:$O$48,3))</f>
        <v/>
      </c>
      <c r="H35" s="295"/>
      <c r="I35" s="295" t="str">
        <f>IF($E35="","",VLOOKUP($E35,'Lány 4B ELO'!$A$7:$O$48,4))</f>
        <v/>
      </c>
      <c r="J35" s="137"/>
      <c r="K35" s="136"/>
      <c r="L35" s="161"/>
      <c r="M35" s="136" t="s">
        <v>427</v>
      </c>
      <c r="N35" s="160"/>
      <c r="O35" s="139"/>
      <c r="P35" s="140"/>
      <c r="Q35" s="139"/>
      <c r="R35" s="217"/>
      <c r="S35" s="143"/>
    </row>
    <row r="36" spans="1:19" s="34" customFormat="1" ht="9.6" customHeight="1" x14ac:dyDescent="0.25">
      <c r="A36" s="145"/>
      <c r="B36" s="283"/>
      <c r="C36" s="283"/>
      <c r="D36" s="279"/>
      <c r="E36" s="146"/>
      <c r="F36" s="147"/>
      <c r="G36" s="147"/>
      <c r="H36" s="148"/>
      <c r="I36" s="149" t="s">
        <v>0</v>
      </c>
      <c r="J36" s="150" t="s">
        <v>269</v>
      </c>
      <c r="K36" s="151" t="str">
        <f>UPPER(IF(OR(J36="a",J36="as"),F35,IF(OR(J36="b",J36="bs"),F37,)))</f>
        <v>SCHILDKRAUDT</v>
      </c>
      <c r="L36" s="163"/>
      <c r="M36" s="136"/>
      <c r="N36" s="160"/>
      <c r="O36" s="139"/>
      <c r="P36" s="140"/>
      <c r="Q36" s="139"/>
      <c r="R36" s="217"/>
      <c r="S36" s="143"/>
    </row>
    <row r="37" spans="1:19" s="34" customFormat="1" ht="9.6" customHeight="1" x14ac:dyDescent="0.25">
      <c r="A37" s="133">
        <v>16</v>
      </c>
      <c r="B37" s="246">
        <f>IF($E37="","",VLOOKUP($E37,'Lány 4B ELO'!$A$7:$O$48,14))</f>
        <v>0</v>
      </c>
      <c r="C37" s="246">
        <f>IF($E37="","",VLOOKUP($E37,'Lány 4B ELO'!$A$7:$O$48,15))</f>
        <v>0</v>
      </c>
      <c r="D37" s="270">
        <f>IF($E37="","",VLOOKUP($E37,'Lány 4B ELO'!$A$7:$O$48,5))</f>
        <v>0</v>
      </c>
      <c r="E37" s="134">
        <v>5</v>
      </c>
      <c r="F37" s="135" t="str">
        <f>UPPER(IF($E37="","",VLOOKUP($E37,'Lány 4B ELO'!$A$7:$O$48,2)))</f>
        <v>SCHILDKRAUDT</v>
      </c>
      <c r="G37" s="135" t="str">
        <f>IF($E37="","",VLOOKUP($E37,'Lány 4B ELO'!$A$7:$O$48,3))</f>
        <v>Luca</v>
      </c>
      <c r="H37" s="135"/>
      <c r="I37" s="135" t="str">
        <f>IF($E37="","",VLOOKUP($E37,'Lány 4B ELO'!$A$7:$O$48,4))</f>
        <v>Városligeti Magyar-Angol Két Tanítási Nyelvű Általános Iskola</v>
      </c>
      <c r="J37" s="164"/>
      <c r="K37" s="136"/>
      <c r="L37" s="136"/>
      <c r="M37" s="136"/>
      <c r="N37" s="160"/>
      <c r="O37" s="140"/>
      <c r="P37" s="140"/>
      <c r="Q37" s="139"/>
      <c r="R37" s="217"/>
      <c r="S37" s="143"/>
    </row>
    <row r="38" spans="1:19" s="34" customFormat="1" ht="9.6" customHeight="1" x14ac:dyDescent="0.25">
      <c r="A38" s="145"/>
      <c r="B38" s="283"/>
      <c r="C38" s="283"/>
      <c r="D38" s="279"/>
      <c r="E38" s="146"/>
      <c r="F38" s="147"/>
      <c r="G38" s="147"/>
      <c r="H38" s="148"/>
      <c r="I38" s="147"/>
      <c r="J38" s="157"/>
      <c r="K38" s="136"/>
      <c r="L38" s="136"/>
      <c r="M38" s="136"/>
      <c r="N38" s="160"/>
      <c r="O38" s="291" t="s">
        <v>61</v>
      </c>
      <c r="P38" s="220"/>
      <c r="Q38" s="151" t="s">
        <v>457</v>
      </c>
      <c r="R38" s="221"/>
      <c r="S38" s="143"/>
    </row>
    <row r="39" spans="1:19" s="34" customFormat="1" ht="9.6" customHeight="1" x14ac:dyDescent="0.25">
      <c r="A39" s="133">
        <v>17</v>
      </c>
      <c r="B39" s="246">
        <f>IF($E39="","",VLOOKUP($E39,'Lány 4B ELO'!$A$7:$O$48,14))</f>
        <v>0</v>
      </c>
      <c r="C39" s="246">
        <f>IF($E39="","",VLOOKUP($E39,'Lány 4B ELO'!$A$7:$O$48,15))</f>
        <v>0</v>
      </c>
      <c r="D39" s="270">
        <f>IF($E39="","",VLOOKUP($E39,'Lány 4B ELO'!$A$7:$O$48,5))</f>
        <v>0</v>
      </c>
      <c r="E39" s="134">
        <v>7</v>
      </c>
      <c r="F39" s="135" t="str">
        <f>UPPER(IF($E39="","",VLOOKUP($E39,'Lány 4B ELO'!$A$7:$O$48,2)))</f>
        <v xml:space="preserve">KRETZ </v>
      </c>
      <c r="G39" s="135" t="str">
        <f>IF($E39="","",VLOOKUP($E39,'Lány 4B ELO'!$A$7:$O$48,3))</f>
        <v>Emília</v>
      </c>
      <c r="H39" s="135"/>
      <c r="I39" s="135" t="str">
        <f>IF($E39="","",VLOOKUP($E39,'Lány 4B ELO'!$A$7:$O$48,4))</f>
        <v>Bóly Ált. Isk.</v>
      </c>
      <c r="J39" s="137"/>
      <c r="K39" s="136"/>
      <c r="L39" s="136"/>
      <c r="M39" s="136"/>
      <c r="N39" s="160"/>
      <c r="O39" s="149" t="s">
        <v>0</v>
      </c>
      <c r="P39" s="222"/>
      <c r="Q39" s="136" t="s">
        <v>417</v>
      </c>
      <c r="R39" s="217"/>
      <c r="S39" s="143"/>
    </row>
    <row r="40" spans="1:19" s="34" customFormat="1" ht="9.6" customHeight="1" x14ac:dyDescent="0.25">
      <c r="A40" s="145"/>
      <c r="B40" s="283"/>
      <c r="C40" s="283"/>
      <c r="D40" s="279"/>
      <c r="E40" s="146"/>
      <c r="F40" s="147"/>
      <c r="G40" s="147"/>
      <c r="H40" s="148"/>
      <c r="I40" s="149" t="s">
        <v>0</v>
      </c>
      <c r="J40" s="150" t="s">
        <v>271</v>
      </c>
      <c r="K40" s="151" t="str">
        <f>UPPER(IF(OR(J40="a",J40="as"),F39,IF(OR(J40="b",J40="bs"),F41,)))</f>
        <v xml:space="preserve">KRETZ </v>
      </c>
      <c r="L40" s="151"/>
      <c r="M40" s="136"/>
      <c r="N40" s="160"/>
      <c r="O40" s="139"/>
      <c r="P40" s="140"/>
      <c r="Q40" s="139"/>
      <c r="R40" s="217"/>
      <c r="S40" s="143"/>
    </row>
    <row r="41" spans="1:19" s="34" customFormat="1" ht="9.6" customHeight="1" x14ac:dyDescent="0.25">
      <c r="A41" s="145">
        <v>18</v>
      </c>
      <c r="B41" s="246" t="str">
        <f>IF($E41="","",VLOOKUP($E41,'Lány 4B ELO'!$A$7:$O$48,14))</f>
        <v/>
      </c>
      <c r="C41" s="246" t="str">
        <f>IF($E41="","",VLOOKUP($E41,'Lány 4B ELO'!$A$7:$O$48,15))</f>
        <v/>
      </c>
      <c r="D41" s="270" t="str">
        <f>IF($E41="","",VLOOKUP($E41,'Lány 4B ELO'!$A$7:$O$48,5))</f>
        <v/>
      </c>
      <c r="E41" s="134"/>
      <c r="F41" s="438" t="s">
        <v>268</v>
      </c>
      <c r="G41" s="295" t="str">
        <f>IF($E41="","",VLOOKUP($E41,'Lány 4B ELO'!$A$7:$O$48,3))</f>
        <v/>
      </c>
      <c r="H41" s="295"/>
      <c r="I41" s="295" t="str">
        <f>IF($E41="","",VLOOKUP($E41,'Lány 4B ELO'!$A$7:$O$48,4))</f>
        <v/>
      </c>
      <c r="J41" s="154"/>
      <c r="K41" s="136"/>
      <c r="L41" s="155"/>
      <c r="M41" s="136"/>
      <c r="N41" s="160"/>
      <c r="O41" s="139"/>
      <c r="P41" s="140"/>
      <c r="Q41" s="457" t="str">
        <f>IF(Y3="","",CONCATENATE(AB1," pont"))</f>
        <v/>
      </c>
      <c r="R41" s="458"/>
      <c r="S41" s="143"/>
    </row>
    <row r="42" spans="1:19" s="34" customFormat="1" ht="9.6" customHeight="1" x14ac:dyDescent="0.25">
      <c r="A42" s="145"/>
      <c r="B42" s="283"/>
      <c r="C42" s="283"/>
      <c r="D42" s="279"/>
      <c r="E42" s="156"/>
      <c r="F42" s="296"/>
      <c r="G42" s="296"/>
      <c r="H42" s="297"/>
      <c r="I42" s="296"/>
      <c r="J42" s="157"/>
      <c r="K42" s="149" t="s">
        <v>0</v>
      </c>
      <c r="L42" s="158" t="s">
        <v>270</v>
      </c>
      <c r="M42" s="151" t="str">
        <f>UPPER(IF(OR(L42="a",L42="as"),K40,IF(OR(L42="b",L42="bs"),K44,)))</f>
        <v>SZABÓ</v>
      </c>
      <c r="N42" s="159"/>
      <c r="O42" s="139"/>
      <c r="P42" s="140"/>
      <c r="Q42" s="139"/>
      <c r="R42" s="217"/>
      <c r="S42" s="143"/>
    </row>
    <row r="43" spans="1:19" s="34" customFormat="1" ht="9.6" customHeight="1" x14ac:dyDescent="0.25">
      <c r="A43" s="145">
        <v>19</v>
      </c>
      <c r="B43" s="246">
        <f>IF($E43="","",VLOOKUP($E43,'Lány 4B ELO'!$A$7:$O$48,14))</f>
        <v>0</v>
      </c>
      <c r="C43" s="246">
        <f>IF($E43="","",VLOOKUP($E43,'Lány 4B ELO'!$A$7:$O$48,15))</f>
        <v>0</v>
      </c>
      <c r="D43" s="270">
        <f>IF($E43="","",VLOOKUP($E43,'Lány 4B ELO'!$A$7:$O$48,5))</f>
        <v>0</v>
      </c>
      <c r="E43" s="134">
        <v>20</v>
      </c>
      <c r="F43" s="295" t="str">
        <f>UPPER(IF($E43="","",VLOOKUP($E43,'Lány 4B ELO'!$A$7:$O$48,2)))</f>
        <v>SZABÓ</v>
      </c>
      <c r="G43" s="295" t="str">
        <f>IF($E43="","",VLOOKUP($E43,'Lány 4B ELO'!$A$7:$O$48,3))</f>
        <v>Lily-Rose</v>
      </c>
      <c r="H43" s="295"/>
      <c r="I43" s="295" t="str">
        <f>IF($E43="","",VLOOKUP($E43,'Lány 4B ELO'!$A$7:$O$48,4))</f>
        <v>Dunaföldvári Beszédes József</v>
      </c>
      <c r="J43" s="137"/>
      <c r="K43" s="136"/>
      <c r="L43" s="161"/>
      <c r="M43" s="136" t="s">
        <v>416</v>
      </c>
      <c r="N43" s="162"/>
      <c r="O43" s="139"/>
      <c r="P43" s="140"/>
      <c r="Q43" s="139"/>
      <c r="R43" s="217"/>
      <c r="S43" s="143"/>
    </row>
    <row r="44" spans="1:19" s="34" customFormat="1" ht="9.6" customHeight="1" x14ac:dyDescent="0.25">
      <c r="A44" s="145"/>
      <c r="B44" s="283"/>
      <c r="C44" s="283"/>
      <c r="D44" s="279"/>
      <c r="E44" s="156"/>
      <c r="F44" s="296"/>
      <c r="G44" s="296"/>
      <c r="H44" s="297"/>
      <c r="I44" s="298" t="s">
        <v>0</v>
      </c>
      <c r="J44" s="150" t="s">
        <v>271</v>
      </c>
      <c r="K44" s="151" t="str">
        <f>UPPER(IF(OR(J44="a",J44="as"),F43,IF(OR(J44="b",J44="bs"),F45,)))</f>
        <v>SZABÓ</v>
      </c>
      <c r="L44" s="163"/>
      <c r="M44" s="136"/>
      <c r="N44" s="162"/>
      <c r="O44" s="139"/>
      <c r="P44" s="140"/>
      <c r="Q44" s="139"/>
      <c r="R44" s="217"/>
      <c r="S44" s="143"/>
    </row>
    <row r="45" spans="1:19" s="34" customFormat="1" ht="9.6" customHeight="1" x14ac:dyDescent="0.25">
      <c r="A45" s="145">
        <v>20</v>
      </c>
      <c r="B45" s="246" t="str">
        <f>IF($E45="","",VLOOKUP($E45,'Lány 4B ELO'!$A$7:$O$48,14))</f>
        <v/>
      </c>
      <c r="C45" s="246" t="str">
        <f>IF($E45="","",VLOOKUP($E45,'Lány 4B ELO'!$A$7:$O$48,15))</f>
        <v/>
      </c>
      <c r="D45" s="270" t="str">
        <f>IF($E45="","",VLOOKUP($E45,'Lány 4B ELO'!$A$7:$O$48,5))</f>
        <v/>
      </c>
      <c r="E45" s="134"/>
      <c r="F45" s="438" t="s">
        <v>268</v>
      </c>
      <c r="G45" s="295" t="str">
        <f>IF($E45="","",VLOOKUP($E45,'Lány 4B ELO'!$A$7:$O$48,3))</f>
        <v/>
      </c>
      <c r="H45" s="295"/>
      <c r="I45" s="295" t="str">
        <f>IF($E45="","",VLOOKUP($E45,'Lány 4B ELO'!$A$7:$O$48,4))</f>
        <v/>
      </c>
      <c r="J45" s="164"/>
      <c r="K45" s="136"/>
      <c r="L45" s="136"/>
      <c r="M45" s="136"/>
      <c r="N45" s="162"/>
      <c r="O45" s="139"/>
      <c r="P45" s="140"/>
      <c r="Q45" s="139"/>
      <c r="R45" s="217"/>
      <c r="S45" s="143"/>
    </row>
    <row r="46" spans="1:19" s="34" customFormat="1" ht="9.6" customHeight="1" x14ac:dyDescent="0.25">
      <c r="A46" s="145"/>
      <c r="B46" s="283"/>
      <c r="C46" s="283"/>
      <c r="D46" s="279"/>
      <c r="E46" s="156"/>
      <c r="F46" s="296"/>
      <c r="G46" s="296"/>
      <c r="H46" s="297"/>
      <c r="I46" s="296"/>
      <c r="J46" s="157"/>
      <c r="K46" s="136"/>
      <c r="L46" s="136"/>
      <c r="M46" s="149" t="s">
        <v>0</v>
      </c>
      <c r="N46" s="158" t="s">
        <v>272</v>
      </c>
      <c r="O46" s="151" t="str">
        <f>UPPER(IF(OR(N46="a",N46="as"),M42,IF(OR(N46="b",N46="bs"),M50,)))</f>
        <v>SZABÓ</v>
      </c>
      <c r="P46" s="218"/>
      <c r="Q46" s="139"/>
      <c r="R46" s="217"/>
      <c r="S46" s="143"/>
    </row>
    <row r="47" spans="1:19" s="34" customFormat="1" ht="9.6" customHeight="1" x14ac:dyDescent="0.25">
      <c r="A47" s="145">
        <v>21</v>
      </c>
      <c r="B47" s="246">
        <f>IF($E47="","",VLOOKUP($E47,'Lány 4B ELO'!$A$7:$O$48,14))</f>
        <v>0</v>
      </c>
      <c r="C47" s="246">
        <f>IF($E47="","",VLOOKUP($E47,'Lány 4B ELO'!$A$7:$O$48,15))</f>
        <v>0</v>
      </c>
      <c r="D47" s="270">
        <f>IF($E47="","",VLOOKUP($E47,'Lány 4B ELO'!$A$7:$O$48,5))</f>
        <v>0</v>
      </c>
      <c r="E47" s="134">
        <v>12</v>
      </c>
      <c r="F47" s="295" t="str">
        <f>UPPER(IF($E47="","",VLOOKUP($E47,'Lány 4B ELO'!$A$7:$O$48,2)))</f>
        <v>ANDÓ-DARÁZS</v>
      </c>
      <c r="G47" s="295" t="str">
        <f>IF($E47="","",VLOOKUP($E47,'Lány 4B ELO'!$A$7:$O$48,3))</f>
        <v>Ditta</v>
      </c>
      <c r="H47" s="295"/>
      <c r="I47" s="295" t="str">
        <f>IF($E47="","",VLOOKUP($E47,'Lány 4B ELO'!$A$7:$O$48,4))</f>
        <v>Szent István Sport Általános Iskola és Gimnázium</v>
      </c>
      <c r="J47" s="166"/>
      <c r="K47" s="136"/>
      <c r="L47" s="136"/>
      <c r="M47" s="136"/>
      <c r="N47" s="162"/>
      <c r="O47" s="136"/>
      <c r="P47" s="217"/>
      <c r="Q47" s="139"/>
      <c r="R47" s="217"/>
      <c r="S47" s="143"/>
    </row>
    <row r="48" spans="1:19" s="34" customFormat="1" ht="9.6" customHeight="1" x14ac:dyDescent="0.25">
      <c r="A48" s="145"/>
      <c r="B48" s="283"/>
      <c r="C48" s="283"/>
      <c r="D48" s="279"/>
      <c r="E48" s="156"/>
      <c r="F48" s="296"/>
      <c r="G48" s="296"/>
      <c r="H48" s="297"/>
      <c r="I48" s="298" t="s">
        <v>0</v>
      </c>
      <c r="J48" s="150" t="s">
        <v>269</v>
      </c>
      <c r="K48" s="151" t="str">
        <f>UPPER(IF(OR(J48="a",J48="as"),F47,IF(OR(J48="b",J48="bs"),F49,)))</f>
        <v>ANTAL</v>
      </c>
      <c r="L48" s="151"/>
      <c r="M48" s="136"/>
      <c r="N48" s="162"/>
      <c r="O48" s="139" t="s">
        <v>449</v>
      </c>
      <c r="P48" s="217"/>
      <c r="Q48" s="139"/>
      <c r="R48" s="217"/>
      <c r="S48" s="143"/>
    </row>
    <row r="49" spans="1:19" s="34" customFormat="1" ht="9.6" customHeight="1" x14ac:dyDescent="0.25">
      <c r="A49" s="145">
        <v>22</v>
      </c>
      <c r="B49" s="246">
        <f>IF($E49="","",VLOOKUP($E49,'Lány 4B ELO'!$A$7:$O$48,14))</f>
        <v>0</v>
      </c>
      <c r="C49" s="246">
        <f>IF($E49="","",VLOOKUP($E49,'Lány 4B ELO'!$A$7:$O$48,15))</f>
        <v>0</v>
      </c>
      <c r="D49" s="270">
        <f>IF($E49="","",VLOOKUP($E49,'Lány 4B ELO'!$A$7:$O$48,5))</f>
        <v>0</v>
      </c>
      <c r="E49" s="134">
        <v>18</v>
      </c>
      <c r="F49" s="295" t="str">
        <f>UPPER(IF($E49="","",VLOOKUP($E49,'Lány 4B ELO'!$A$7:$O$48,2)))</f>
        <v>ANTAL</v>
      </c>
      <c r="G49" s="295" t="str">
        <f>IF($E49="","",VLOOKUP($E49,'Lány 4B ELO'!$A$7:$O$48,3))</f>
        <v>Ramóna</v>
      </c>
      <c r="H49" s="295"/>
      <c r="I49" s="295" t="str">
        <f>IF($E49="","",VLOOKUP($E49,'Lány 4B ELO'!$A$7:$O$48,4))</f>
        <v>Boglári Ált Iskola</v>
      </c>
      <c r="J49" s="154"/>
      <c r="K49" s="136" t="s">
        <v>418</v>
      </c>
      <c r="L49" s="155"/>
      <c r="M49" s="136"/>
      <c r="N49" s="162"/>
      <c r="O49" s="139"/>
      <c r="P49" s="217"/>
      <c r="Q49" s="139"/>
      <c r="R49" s="217"/>
      <c r="S49" s="143"/>
    </row>
    <row r="50" spans="1:19" s="34" customFormat="1" ht="9.6" customHeight="1" x14ac:dyDescent="0.25">
      <c r="A50" s="145"/>
      <c r="B50" s="283"/>
      <c r="C50" s="283"/>
      <c r="D50" s="279"/>
      <c r="E50" s="156"/>
      <c r="F50" s="296"/>
      <c r="G50" s="296"/>
      <c r="H50" s="297"/>
      <c r="I50" s="296"/>
      <c r="J50" s="157"/>
      <c r="K50" s="149" t="s">
        <v>0</v>
      </c>
      <c r="L50" s="158" t="s">
        <v>272</v>
      </c>
      <c r="M50" s="151" t="str">
        <f>UPPER(IF(OR(L50="a",L50="as"),K48,IF(OR(L50="b",L50="bs"),K52,)))</f>
        <v>ANTAL</v>
      </c>
      <c r="N50" s="168"/>
      <c r="O50" s="139"/>
      <c r="P50" s="217"/>
      <c r="Q50" s="139"/>
      <c r="R50" s="217"/>
      <c r="S50" s="143"/>
    </row>
    <row r="51" spans="1:19" s="34" customFormat="1" ht="9.6" customHeight="1" x14ac:dyDescent="0.25">
      <c r="A51" s="145">
        <v>23</v>
      </c>
      <c r="B51" s="246" t="str">
        <f>IF($E51="","",VLOOKUP($E51,'Lány 4B ELO'!$A$7:$O$48,14))</f>
        <v/>
      </c>
      <c r="C51" s="246" t="str">
        <f>IF($E51="","",VLOOKUP($E51,'Lány 4B ELO'!$A$7:$O$48,15))</f>
        <v/>
      </c>
      <c r="D51" s="270" t="str">
        <f>IF($E51="","",VLOOKUP($E51,'Lány 4B ELO'!$A$7:$O$48,5))</f>
        <v/>
      </c>
      <c r="E51" s="134"/>
      <c r="F51" s="438" t="s">
        <v>268</v>
      </c>
      <c r="G51" s="295" t="str">
        <f>IF($E51="","",VLOOKUP($E51,'Lány 4B ELO'!$A$7:$O$48,3))</f>
        <v/>
      </c>
      <c r="H51" s="295"/>
      <c r="I51" s="295" t="str">
        <f>IF($E51="","",VLOOKUP($E51,'Lány 4B ELO'!$A$7:$O$48,4))</f>
        <v/>
      </c>
      <c r="J51" s="137"/>
      <c r="K51" s="136"/>
      <c r="L51" s="161"/>
      <c r="M51" s="136" t="s">
        <v>417</v>
      </c>
      <c r="N51" s="160"/>
      <c r="O51" s="139"/>
      <c r="P51" s="217"/>
      <c r="Q51" s="139"/>
      <c r="R51" s="217"/>
      <c r="S51" s="143"/>
    </row>
    <row r="52" spans="1:19" s="34" customFormat="1" ht="9.6" customHeight="1" x14ac:dyDescent="0.25">
      <c r="A52" s="145"/>
      <c r="B52" s="283"/>
      <c r="C52" s="283"/>
      <c r="D52" s="279"/>
      <c r="E52" s="146"/>
      <c r="F52" s="147"/>
      <c r="G52" s="147"/>
      <c r="H52" s="148"/>
      <c r="I52" s="149" t="s">
        <v>0</v>
      </c>
      <c r="J52" s="150" t="s">
        <v>269</v>
      </c>
      <c r="K52" s="151" t="str">
        <f>UPPER(IF(OR(J52="a",J52="as"),F51,IF(OR(J52="b",J52="bs"),F53,)))</f>
        <v>DARAGÓ</v>
      </c>
      <c r="L52" s="163"/>
      <c r="M52" s="136"/>
      <c r="N52" s="160"/>
      <c r="O52" s="139"/>
      <c r="P52" s="217"/>
      <c r="Q52" s="139"/>
      <c r="R52" s="217"/>
      <c r="S52" s="143"/>
    </row>
    <row r="53" spans="1:19" s="34" customFormat="1" ht="9.6" customHeight="1" x14ac:dyDescent="0.25">
      <c r="A53" s="133">
        <v>24</v>
      </c>
      <c r="B53" s="246">
        <f>IF($E53="","",VLOOKUP($E53,'Lány 4B ELO'!$A$7:$O$48,14))</f>
        <v>0</v>
      </c>
      <c r="C53" s="246">
        <f>IF($E53="","",VLOOKUP($E53,'Lány 4B ELO'!$A$7:$O$48,15))</f>
        <v>0</v>
      </c>
      <c r="D53" s="270">
        <f>IF($E53="","",VLOOKUP($E53,'Lány 4B ELO'!$A$7:$O$48,5))</f>
        <v>0</v>
      </c>
      <c r="E53" s="134">
        <v>4</v>
      </c>
      <c r="F53" s="135" t="str">
        <f>UPPER(IF($E53="","",VLOOKUP($E53,'Lány 4B ELO'!$A$7:$O$48,2)))</f>
        <v>DARAGÓ</v>
      </c>
      <c r="G53" s="135" t="str">
        <f>IF($E53="","",VLOOKUP($E53,'Lány 4B ELO'!$A$7:$O$48,3))</f>
        <v>Sarolta</v>
      </c>
      <c r="H53" s="135"/>
      <c r="I53" s="135" t="str">
        <f>IF($E53="","",VLOOKUP($E53,'Lány 4B ELO'!$A$7:$O$48,4))</f>
        <v>Irinyi János Református Oktatási Központ - Óvoda, Általános Iskola, Technikum, Szakgimnázium és Diákotthon</v>
      </c>
      <c r="J53" s="164"/>
      <c r="K53" s="136"/>
      <c r="L53" s="136"/>
      <c r="M53" s="136"/>
      <c r="N53" s="160"/>
      <c r="O53" s="139"/>
      <c r="P53" s="217"/>
      <c r="Q53" s="139"/>
      <c r="R53" s="217"/>
      <c r="S53" s="143"/>
    </row>
    <row r="54" spans="1:19" s="34" customFormat="1" ht="9.6" customHeight="1" x14ac:dyDescent="0.25">
      <c r="A54" s="145"/>
      <c r="B54" s="283"/>
      <c r="C54" s="283"/>
      <c r="D54" s="279"/>
      <c r="E54" s="146"/>
      <c r="F54" s="165"/>
      <c r="G54" s="165"/>
      <c r="H54" s="169"/>
      <c r="I54" s="165"/>
      <c r="J54" s="157"/>
      <c r="K54" s="136"/>
      <c r="L54" s="136"/>
      <c r="M54" s="136"/>
      <c r="N54" s="160"/>
      <c r="O54" s="149" t="s">
        <v>0</v>
      </c>
      <c r="P54" s="158" t="s">
        <v>270</v>
      </c>
      <c r="Q54" s="151" t="str">
        <f>UPPER(IF(OR(P54="a",P54="as"),O46,IF(OR(P54="b",P54="bs"),O62,)))</f>
        <v xml:space="preserve">LÉKÓ </v>
      </c>
      <c r="R54" s="219"/>
      <c r="S54" s="143"/>
    </row>
    <row r="55" spans="1:19" s="34" customFormat="1" ht="9.6" customHeight="1" x14ac:dyDescent="0.25">
      <c r="A55" s="133">
        <v>25</v>
      </c>
      <c r="B55" s="246">
        <f>IF($E55="","",VLOOKUP($E55,'Lány 4B ELO'!$A$7:$O$48,14))</f>
        <v>0</v>
      </c>
      <c r="C55" s="246">
        <f>IF($E55="","",VLOOKUP($E55,'Lány 4B ELO'!$A$7:$O$48,15))</f>
        <v>0</v>
      </c>
      <c r="D55" s="270">
        <f>IF($E55="","",VLOOKUP($E55,'Lány 4B ELO'!$A$7:$O$48,5))</f>
        <v>0</v>
      </c>
      <c r="E55" s="134">
        <v>6</v>
      </c>
      <c r="F55" s="135" t="str">
        <f>UPPER(IF($E55="","",VLOOKUP($E55,'Lány 4B ELO'!$A$7:$O$48,2)))</f>
        <v xml:space="preserve">LÉKÓ </v>
      </c>
      <c r="G55" s="135" t="str">
        <f>IF($E55="","",VLOOKUP($E55,'Lány 4B ELO'!$A$7:$O$48,3))</f>
        <v>Szonja</v>
      </c>
      <c r="H55" s="135"/>
      <c r="I55" s="135" t="str">
        <f>IF($E55="","",VLOOKUP($E55,'Lány 4B ELO'!$A$7:$O$48,4))</f>
        <v>Kodály Zoltán Ének-zenei Általános Iskola, Gimnázium és Zenei Alapfokú Művészeti Iskola</v>
      </c>
      <c r="J55" s="137"/>
      <c r="K55" s="136"/>
      <c r="L55" s="136"/>
      <c r="M55" s="136"/>
      <c r="N55" s="160"/>
      <c r="O55" s="139"/>
      <c r="P55" s="217"/>
      <c r="Q55" s="136" t="s">
        <v>417</v>
      </c>
      <c r="R55" s="140"/>
      <c r="S55" s="143"/>
    </row>
    <row r="56" spans="1:19" s="34" customFormat="1" ht="9.6" customHeight="1" x14ac:dyDescent="0.25">
      <c r="A56" s="145"/>
      <c r="B56" s="283"/>
      <c r="C56" s="283"/>
      <c r="D56" s="279"/>
      <c r="E56" s="146"/>
      <c r="F56" s="147"/>
      <c r="G56" s="147"/>
      <c r="H56" s="148"/>
      <c r="I56" s="149" t="s">
        <v>0</v>
      </c>
      <c r="J56" s="150" t="s">
        <v>271</v>
      </c>
      <c r="K56" s="151" t="str">
        <f>UPPER(IF(OR(J56="a",J56="as"),F55,IF(OR(J56="b",J56="bs"),F57,)))</f>
        <v xml:space="preserve">LÉKÓ </v>
      </c>
      <c r="L56" s="151"/>
      <c r="M56" s="136"/>
      <c r="N56" s="160"/>
      <c r="O56" s="139"/>
      <c r="P56" s="217"/>
      <c r="Q56" s="139"/>
      <c r="R56" s="140"/>
      <c r="S56" s="143"/>
    </row>
    <row r="57" spans="1:19" s="34" customFormat="1" ht="9.6" customHeight="1" x14ac:dyDescent="0.25">
      <c r="A57" s="145">
        <v>26</v>
      </c>
      <c r="B57" s="246" t="str">
        <f>IF($E57="","",VLOOKUP($E57,'Lány 4B ELO'!$A$7:$O$48,14))</f>
        <v/>
      </c>
      <c r="C57" s="246" t="str">
        <f>IF($E57="","",VLOOKUP($E57,'Lány 4B ELO'!$A$7:$O$48,15))</f>
        <v/>
      </c>
      <c r="D57" s="270" t="str">
        <f>IF($E57="","",VLOOKUP($E57,'Lány 4B ELO'!$A$7:$O$48,5))</f>
        <v/>
      </c>
      <c r="E57" s="134"/>
      <c r="F57" s="438" t="s">
        <v>268</v>
      </c>
      <c r="G57" s="295" t="str">
        <f>IF($E57="","",VLOOKUP($E57,'Lány 4B ELO'!$A$7:$O$48,3))</f>
        <v/>
      </c>
      <c r="H57" s="295"/>
      <c r="I57" s="295" t="str">
        <f>IF($E57="","",VLOOKUP($E57,'Lány 4B ELO'!$A$7:$O$48,4))</f>
        <v/>
      </c>
      <c r="J57" s="154"/>
      <c r="K57" s="136"/>
      <c r="L57" s="155"/>
      <c r="M57" s="136"/>
      <c r="N57" s="160"/>
      <c r="O57" s="139"/>
      <c r="P57" s="217"/>
      <c r="Q57" s="139"/>
      <c r="R57" s="140"/>
      <c r="S57" s="143"/>
    </row>
    <row r="58" spans="1:19" s="34" customFormat="1" ht="9.6" customHeight="1" x14ac:dyDescent="0.25">
      <c r="A58" s="145"/>
      <c r="B58" s="283"/>
      <c r="C58" s="283"/>
      <c r="D58" s="279"/>
      <c r="E58" s="156"/>
      <c r="F58" s="296"/>
      <c r="G58" s="296"/>
      <c r="H58" s="297"/>
      <c r="I58" s="296"/>
      <c r="J58" s="157"/>
      <c r="K58" s="149" t="s">
        <v>0</v>
      </c>
      <c r="L58" s="158" t="s">
        <v>272</v>
      </c>
      <c r="M58" s="151" t="str">
        <f>UPPER(IF(OR(L58="a",L58="as"),K56,IF(OR(L58="b",L58="bs"),K60,)))</f>
        <v xml:space="preserve">LÉKÓ </v>
      </c>
      <c r="N58" s="159"/>
      <c r="O58" s="139"/>
      <c r="P58" s="217"/>
      <c r="Q58" s="139"/>
      <c r="R58" s="140"/>
      <c r="S58" s="143"/>
    </row>
    <row r="59" spans="1:19" s="34" customFormat="1" ht="9.6" customHeight="1" x14ac:dyDescent="0.25">
      <c r="A59" s="145">
        <v>27</v>
      </c>
      <c r="B59" s="246">
        <f>IF($E59="","",VLOOKUP($E59,'Lány 4B ELO'!$A$7:$O$48,14))</f>
        <v>0</v>
      </c>
      <c r="C59" s="246">
        <f>IF($E59="","",VLOOKUP($E59,'Lány 4B ELO'!$A$7:$O$48,15))</f>
        <v>0</v>
      </c>
      <c r="D59" s="270">
        <f>IF($E59="","",VLOOKUP($E59,'Lány 4B ELO'!$A$7:$O$48,5))</f>
        <v>0</v>
      </c>
      <c r="E59" s="134">
        <v>11</v>
      </c>
      <c r="F59" s="295" t="str">
        <f>UPPER(IF($E59="","",VLOOKUP($E59,'Lány 4B ELO'!$A$7:$O$48,2)))</f>
        <v>TŐZSÉR</v>
      </c>
      <c r="G59" s="295" t="str">
        <f>IF($E59="","",VLOOKUP($E59,'Lány 4B ELO'!$A$7:$O$48,3))</f>
        <v>Petra</v>
      </c>
      <c r="H59" s="295"/>
      <c r="I59" s="295" t="str">
        <f>IF($E59="","",VLOOKUP($E59,'Lány 4B ELO'!$A$7:$O$48,4))</f>
        <v>Gyöngyösi Felsővárosi Általános Iskola</v>
      </c>
      <c r="J59" s="137"/>
      <c r="K59" s="136"/>
      <c r="L59" s="161"/>
      <c r="M59" s="136" t="s">
        <v>432</v>
      </c>
      <c r="N59" s="162"/>
      <c r="O59" s="139"/>
      <c r="P59" s="217"/>
      <c r="Q59" s="139"/>
      <c r="R59" s="140"/>
      <c r="S59" s="176"/>
    </row>
    <row r="60" spans="1:19" s="34" customFormat="1" ht="9.6" customHeight="1" x14ac:dyDescent="0.25">
      <c r="A60" s="145"/>
      <c r="B60" s="283"/>
      <c r="C60" s="283"/>
      <c r="D60" s="279"/>
      <c r="E60" s="156"/>
      <c r="F60" s="296"/>
      <c r="G60" s="296"/>
      <c r="H60" s="297"/>
      <c r="I60" s="298" t="s">
        <v>0</v>
      </c>
      <c r="J60" s="150" t="s">
        <v>270</v>
      </c>
      <c r="K60" s="151" t="str">
        <f>UPPER(IF(OR(J60="a",J60="as"),F59,IF(OR(J60="b",J60="bs"),F61,)))</f>
        <v>SZABÓ</v>
      </c>
      <c r="L60" s="163"/>
      <c r="M60" s="136"/>
      <c r="N60" s="162"/>
      <c r="O60" s="139"/>
      <c r="P60" s="217"/>
      <c r="Q60" s="139"/>
      <c r="R60" s="140"/>
      <c r="S60" s="143"/>
    </row>
    <row r="61" spans="1:19" s="34" customFormat="1" ht="9.6" customHeight="1" x14ac:dyDescent="0.25">
      <c r="A61" s="145">
        <v>28</v>
      </c>
      <c r="B61" s="246">
        <f>IF($E61="","",VLOOKUP($E61,'Lány 4B ELO'!$A$7:$O$48,14))</f>
        <v>0</v>
      </c>
      <c r="C61" s="246">
        <f>IF($E61="","",VLOOKUP($E61,'Lány 4B ELO'!$A$7:$O$48,15))</f>
        <v>0</v>
      </c>
      <c r="D61" s="270">
        <f>IF($E61="","",VLOOKUP($E61,'Lány 4B ELO'!$A$7:$O$48,5))</f>
        <v>0</v>
      </c>
      <c r="E61" s="134">
        <v>21</v>
      </c>
      <c r="F61" s="295" t="str">
        <f>UPPER(IF($E61="","",VLOOKUP($E61,'Lány 4B ELO'!$A$7:$O$48,2)))</f>
        <v>SZABÓ</v>
      </c>
      <c r="G61" s="295" t="str">
        <f>IF($E61="","",VLOOKUP($E61,'Lány 4B ELO'!$A$7:$O$48,3))</f>
        <v>Emma</v>
      </c>
      <c r="H61" s="295"/>
      <c r="I61" s="295" t="str">
        <f>IF($E61="","",VLOOKUP($E61,'Lány 4B ELO'!$A$7:$O$48,4))</f>
        <v>ELTE Bolyai János Gyakorló Általános Iskola és Gimnázium</v>
      </c>
      <c r="J61" s="164"/>
      <c r="K61" s="136" t="s">
        <v>425</v>
      </c>
      <c r="L61" s="136"/>
      <c r="M61" s="136"/>
      <c r="N61" s="162"/>
      <c r="O61" s="139"/>
      <c r="P61" s="217"/>
      <c r="Q61" s="139"/>
      <c r="R61" s="140"/>
      <c r="S61" s="143"/>
    </row>
    <row r="62" spans="1:19" s="34" customFormat="1" ht="9.6" customHeight="1" x14ac:dyDescent="0.25">
      <c r="A62" s="145"/>
      <c r="B62" s="283"/>
      <c r="C62" s="283"/>
      <c r="D62" s="279"/>
      <c r="E62" s="156"/>
      <c r="F62" s="296"/>
      <c r="G62" s="296"/>
      <c r="H62" s="297"/>
      <c r="I62" s="296"/>
      <c r="J62" s="157"/>
      <c r="K62" s="136"/>
      <c r="L62" s="136"/>
      <c r="M62" s="149" t="s">
        <v>0</v>
      </c>
      <c r="N62" s="158" t="s">
        <v>272</v>
      </c>
      <c r="O62" s="151" t="str">
        <f>UPPER(IF(OR(N62="a",N62="as"),M58,IF(OR(N62="b",N62="bs"),M66,)))</f>
        <v xml:space="preserve">LÉKÓ </v>
      </c>
      <c r="P62" s="219"/>
      <c r="Q62" s="139"/>
      <c r="R62" s="140"/>
      <c r="S62" s="143"/>
    </row>
    <row r="63" spans="1:19" s="34" customFormat="1" ht="9.6" customHeight="1" x14ac:dyDescent="0.25">
      <c r="A63" s="145">
        <v>29</v>
      </c>
      <c r="B63" s="246">
        <f>IF($E63="","",VLOOKUP($E63,'Lány 4B ELO'!$A$7:$O$48,14))</f>
        <v>0</v>
      </c>
      <c r="C63" s="246">
        <f>IF($E63="","",VLOOKUP($E63,'Lány 4B ELO'!$A$7:$O$48,15))</f>
        <v>0</v>
      </c>
      <c r="D63" s="270">
        <f>IF($E63="","",VLOOKUP($E63,'Lány 4B ELO'!$A$7:$O$48,5))</f>
        <v>0</v>
      </c>
      <c r="E63" s="134">
        <v>13</v>
      </c>
      <c r="F63" s="295" t="str">
        <f>UPPER(IF($E63="","",VLOOKUP($E63,'Lány 4B ELO'!$A$7:$O$48,2)))</f>
        <v>KOVÁCS</v>
      </c>
      <c r="G63" s="295" t="str">
        <f>IF($E63="","",VLOOKUP($E63,'Lány 4B ELO'!$A$7:$O$48,3))</f>
        <v>Bianka</v>
      </c>
      <c r="H63" s="295"/>
      <c r="I63" s="295" t="str">
        <f>IF($E63="","",VLOOKUP($E63,'Lány 4B ELO'!$A$7:$O$48,4))</f>
        <v>Szent István Sport Általános Iskola és Gimnázium</v>
      </c>
      <c r="J63" s="166"/>
      <c r="K63" s="136"/>
      <c r="L63" s="136"/>
      <c r="M63" s="136"/>
      <c r="N63" s="162"/>
      <c r="O63" s="136" t="s">
        <v>415</v>
      </c>
      <c r="P63" s="160"/>
      <c r="Q63" s="141"/>
      <c r="R63" s="142"/>
      <c r="S63" s="143"/>
    </row>
    <row r="64" spans="1:19" s="34" customFormat="1" ht="9.6" customHeight="1" x14ac:dyDescent="0.25">
      <c r="A64" s="145"/>
      <c r="B64" s="283"/>
      <c r="C64" s="283"/>
      <c r="D64" s="279"/>
      <c r="E64" s="156"/>
      <c r="F64" s="296"/>
      <c r="G64" s="296"/>
      <c r="H64" s="297"/>
      <c r="I64" s="298" t="s">
        <v>0</v>
      </c>
      <c r="J64" s="150" t="s">
        <v>269</v>
      </c>
      <c r="K64" s="151" t="str">
        <f>UPPER(IF(OR(J64="a",J64="as"),F63,IF(OR(J64="b",J64="bs"),F65,)))</f>
        <v>PINCZÉS</v>
      </c>
      <c r="L64" s="151"/>
      <c r="M64" s="136"/>
      <c r="N64" s="162"/>
      <c r="O64" s="160"/>
      <c r="P64" s="160"/>
      <c r="Q64" s="141"/>
      <c r="R64" s="142"/>
      <c r="S64" s="143"/>
    </row>
    <row r="65" spans="1:19" s="34" customFormat="1" ht="9.6" customHeight="1" x14ac:dyDescent="0.25">
      <c r="A65" s="145">
        <v>30</v>
      </c>
      <c r="B65" s="246">
        <f>IF($E65="","",VLOOKUP($E65,'Lány 4B ELO'!$A$7:$O$48,14))</f>
        <v>0</v>
      </c>
      <c r="C65" s="246">
        <f>IF($E65="","",VLOOKUP($E65,'Lány 4B ELO'!$A$7:$O$48,15))</f>
        <v>0</v>
      </c>
      <c r="D65" s="270">
        <f>IF($E65="","",VLOOKUP($E65,'Lány 4B ELO'!$A$7:$O$48,5))</f>
        <v>0</v>
      </c>
      <c r="E65" s="134">
        <v>9</v>
      </c>
      <c r="F65" s="295" t="str">
        <f>UPPER(IF($E65="","",VLOOKUP($E65,'Lány 4B ELO'!$A$7:$O$48,2)))</f>
        <v>PINCZÉS</v>
      </c>
      <c r="G65" s="295" t="str">
        <f>IF($E65="","",VLOOKUP($E65,'Lány 4B ELO'!$A$7:$O$48,3))</f>
        <v>Eszter</v>
      </c>
      <c r="H65" s="295"/>
      <c r="I65" s="295" t="str">
        <f>IF($E65="","",VLOOKUP($E65,'Lány 4B ELO'!$A$7:$O$48,4))</f>
        <v>Berettyóújfalui József Attila Általános Iskola és Alapfokú Művészeti Iskola</v>
      </c>
      <c r="J65" s="154"/>
      <c r="K65" s="136" t="s">
        <v>426</v>
      </c>
      <c r="L65" s="155"/>
      <c r="M65" s="136"/>
      <c r="N65" s="162"/>
      <c r="O65" s="160"/>
      <c r="P65" s="160"/>
      <c r="Q65" s="141"/>
      <c r="R65" s="142"/>
      <c r="S65" s="143"/>
    </row>
    <row r="66" spans="1:19" s="34" customFormat="1" ht="9.6" customHeight="1" x14ac:dyDescent="0.25">
      <c r="A66" s="145"/>
      <c r="B66" s="283"/>
      <c r="C66" s="283"/>
      <c r="D66" s="279"/>
      <c r="E66" s="156"/>
      <c r="F66" s="296"/>
      <c r="G66" s="296"/>
      <c r="H66" s="297"/>
      <c r="I66" s="296"/>
      <c r="J66" s="157"/>
      <c r="K66" s="149" t="s">
        <v>0</v>
      </c>
      <c r="L66" s="158" t="s">
        <v>272</v>
      </c>
      <c r="M66" s="151" t="str">
        <f>UPPER(IF(OR(L66="a",L66="as"),K64,IF(OR(L66="b",L66="bs"),K68,)))</f>
        <v>PINCZÉS</v>
      </c>
      <c r="N66" s="168"/>
      <c r="O66" s="160"/>
      <c r="P66" s="160"/>
      <c r="Q66" s="141"/>
      <c r="R66" s="142"/>
      <c r="S66" s="143"/>
    </row>
    <row r="67" spans="1:19" s="34" customFormat="1" ht="9.6" customHeight="1" x14ac:dyDescent="0.25">
      <c r="A67" s="145">
        <v>31</v>
      </c>
      <c r="B67" s="246" t="str">
        <f>IF($E67="","",VLOOKUP($E67,'Lány 4B ELO'!$A$7:$O$48,14))</f>
        <v/>
      </c>
      <c r="C67" s="246" t="str">
        <f>IF($E67="","",VLOOKUP($E67,'Lány 4B ELO'!$A$7:$O$48,15))</f>
        <v/>
      </c>
      <c r="D67" s="270" t="str">
        <f>IF($E67="","",VLOOKUP($E67,'Lány 4B ELO'!$A$7:$O$48,5))</f>
        <v/>
      </c>
      <c r="E67" s="134"/>
      <c r="F67" s="438" t="s">
        <v>268</v>
      </c>
      <c r="G67" s="295" t="str">
        <f>IF($E67="","",VLOOKUP($E67,'Lány 4B ELO'!$A$7:$O$48,3))</f>
        <v/>
      </c>
      <c r="H67" s="295"/>
      <c r="I67" s="295" t="str">
        <f>IF($E67="","",VLOOKUP($E67,'Lány 4B ELO'!$A$7:$O$48,4))</f>
        <v/>
      </c>
      <c r="J67" s="137"/>
      <c r="K67" s="136"/>
      <c r="L67" s="161"/>
      <c r="M67" s="136" t="s">
        <v>441</v>
      </c>
      <c r="N67" s="160"/>
      <c r="O67" s="160"/>
      <c r="P67" s="160"/>
      <c r="Q67" s="141"/>
      <c r="R67" s="142"/>
      <c r="S67" s="143"/>
    </row>
    <row r="68" spans="1:19" s="34" customFormat="1" ht="9.6" customHeight="1" x14ac:dyDescent="0.25">
      <c r="A68" s="145"/>
      <c r="B68" s="283"/>
      <c r="C68" s="283"/>
      <c r="D68" s="279"/>
      <c r="E68" s="146"/>
      <c r="F68" s="147"/>
      <c r="G68" s="147"/>
      <c r="H68" s="148"/>
      <c r="I68" s="149" t="s">
        <v>0</v>
      </c>
      <c r="J68" s="150" t="s">
        <v>269</v>
      </c>
      <c r="K68" s="151" t="str">
        <f>UPPER(IF(OR(J68="a",J68="as"),F67,IF(OR(J68="b",J68="bs"),F69,)))</f>
        <v xml:space="preserve">RÁCZ </v>
      </c>
      <c r="L68" s="163"/>
      <c r="M68" s="136"/>
      <c r="N68" s="160"/>
      <c r="O68" s="160"/>
      <c r="P68" s="160"/>
      <c r="Q68" s="141"/>
      <c r="R68" s="142"/>
      <c r="S68" s="143"/>
    </row>
    <row r="69" spans="1:19" s="34" customFormat="1" ht="9.6" customHeight="1" x14ac:dyDescent="0.25">
      <c r="A69" s="133">
        <v>32</v>
      </c>
      <c r="B69" s="246">
        <f>IF($E69="","",VLOOKUP($E69,'Lány 4B ELO'!$A$7:$O$48,14))</f>
        <v>0</v>
      </c>
      <c r="C69" s="246">
        <f>IF($E69="","",VLOOKUP($E69,'Lány 4B ELO'!$A$7:$O$48,15))</f>
        <v>0</v>
      </c>
      <c r="D69" s="270">
        <f>IF($E69="","",VLOOKUP($E69,'Lány 4B ELO'!$A$7:$O$48,5))</f>
        <v>0</v>
      </c>
      <c r="E69" s="134">
        <v>2</v>
      </c>
      <c r="F69" s="135" t="str">
        <f>UPPER(IF($E69="","",VLOOKUP($E69,'Lány 4B ELO'!$A$7:$O$48,2)))</f>
        <v xml:space="preserve">RÁCZ </v>
      </c>
      <c r="G69" s="135" t="str">
        <f>IF($E69="","",VLOOKUP($E69,'Lány 4B ELO'!$A$7:$O$48,3))</f>
        <v>Zsófia</v>
      </c>
      <c r="H69" s="135"/>
      <c r="I69" s="135" t="str">
        <f>IF($E69="","",VLOOKUP($E69,'Lány 4B ELO'!$A$7:$O$48,4))</f>
        <v>Gyula Implom</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44</v>
      </c>
      <c r="B71" s="184"/>
      <c r="C71" s="184"/>
      <c r="D71" s="274"/>
      <c r="E71" s="185" t="s">
        <v>5</v>
      </c>
      <c r="F71" s="186" t="s">
        <v>46</v>
      </c>
      <c r="G71" s="185"/>
      <c r="H71" s="187"/>
      <c r="I71" s="188"/>
      <c r="J71" s="185" t="s">
        <v>5</v>
      </c>
      <c r="K71" s="186" t="s">
        <v>54</v>
      </c>
      <c r="L71" s="189"/>
      <c r="M71" s="186" t="s">
        <v>55</v>
      </c>
      <c r="N71" s="190"/>
      <c r="O71" s="191" t="s">
        <v>56</v>
      </c>
      <c r="P71" s="191"/>
      <c r="Q71" s="192"/>
      <c r="R71" s="193"/>
    </row>
    <row r="72" spans="1:19" s="18" customFormat="1" ht="9" customHeight="1" x14ac:dyDescent="0.25">
      <c r="A72" s="275" t="s">
        <v>45</v>
      </c>
      <c r="B72" s="276"/>
      <c r="C72" s="277"/>
      <c r="D72" s="278"/>
      <c r="E72" s="195">
        <v>1</v>
      </c>
      <c r="F72" s="86" t="str">
        <f>IF(E72&gt;$R$79,,UPPER(VLOOKUP(E72,'Lány 4B ELO'!$A$7:$Q$134,2)))</f>
        <v>BALOGH</v>
      </c>
      <c r="G72" s="196"/>
      <c r="H72" s="86"/>
      <c r="I72" s="85"/>
      <c r="J72" s="197" t="s">
        <v>6</v>
      </c>
      <c r="K72" s="194"/>
      <c r="L72" s="198"/>
      <c r="M72" s="194"/>
      <c r="N72" s="199"/>
      <c r="O72" s="200" t="s">
        <v>47</v>
      </c>
      <c r="P72" s="201"/>
      <c r="Q72" s="201"/>
      <c r="R72" s="202"/>
    </row>
    <row r="73" spans="1:19" s="18" customFormat="1" ht="9" customHeight="1" x14ac:dyDescent="0.25">
      <c r="A73" s="207" t="s">
        <v>53</v>
      </c>
      <c r="B73" s="205"/>
      <c r="C73" s="271"/>
      <c r="D73" s="208"/>
      <c r="E73" s="195">
        <v>2</v>
      </c>
      <c r="F73" s="86" t="str">
        <f>IF(E73&gt;$R$79,,UPPER(VLOOKUP(E73,'Lány 4B ELO'!$A$7:$Q$134,2)))</f>
        <v xml:space="preserve">RÁCZ </v>
      </c>
      <c r="G73" s="196"/>
      <c r="H73" s="86"/>
      <c r="I73" s="85"/>
      <c r="J73" s="197" t="s">
        <v>7</v>
      </c>
      <c r="K73" s="194"/>
      <c r="L73" s="198"/>
      <c r="M73" s="194"/>
      <c r="N73" s="199"/>
      <c r="O73" s="203"/>
      <c r="P73" s="204"/>
      <c r="Q73" s="205"/>
      <c r="R73" s="206"/>
    </row>
    <row r="74" spans="1:19" s="18" customFormat="1" ht="9" customHeight="1" x14ac:dyDescent="0.25">
      <c r="A74" s="240"/>
      <c r="B74" s="241"/>
      <c r="C74" s="272"/>
      <c r="D74" s="242"/>
      <c r="E74" s="195">
        <v>3</v>
      </c>
      <c r="F74" s="86" t="str">
        <f>IF(E74&gt;$R$79,,UPPER(VLOOKUP(E74,'Lány 4B ELO'!$A$7:$Q$134,2)))</f>
        <v>BÁRÁNY</v>
      </c>
      <c r="G74" s="196"/>
      <c r="H74" s="86"/>
      <c r="I74" s="85"/>
      <c r="J74" s="197" t="s">
        <v>8</v>
      </c>
      <c r="K74" s="194"/>
      <c r="L74" s="198"/>
      <c r="M74" s="194"/>
      <c r="N74" s="199"/>
      <c r="O74" s="200" t="s">
        <v>48</v>
      </c>
      <c r="P74" s="201"/>
      <c r="Q74" s="201"/>
      <c r="R74" s="202"/>
    </row>
    <row r="75" spans="1:19" s="18" customFormat="1" ht="9" customHeight="1" x14ac:dyDescent="0.25">
      <c r="A75" s="209"/>
      <c r="B75" s="127"/>
      <c r="C75" s="127"/>
      <c r="D75" s="210"/>
      <c r="E75" s="195">
        <v>4</v>
      </c>
      <c r="F75" s="86" t="str">
        <f>IF(E75&gt;$R$79,,UPPER(VLOOKUP(E75,'Lány 4B ELO'!$A$7:$Q$134,2)))</f>
        <v>DARAGÓ</v>
      </c>
      <c r="G75" s="196"/>
      <c r="H75" s="86"/>
      <c r="I75" s="85"/>
      <c r="J75" s="197" t="s">
        <v>9</v>
      </c>
      <c r="K75" s="194"/>
      <c r="L75" s="198"/>
      <c r="M75" s="194"/>
      <c r="N75" s="199"/>
      <c r="O75" s="194"/>
      <c r="P75" s="198"/>
      <c r="Q75" s="194"/>
      <c r="R75" s="199"/>
    </row>
    <row r="76" spans="1:19" s="18" customFormat="1" ht="9" customHeight="1" x14ac:dyDescent="0.25">
      <c r="A76" s="228"/>
      <c r="B76" s="243"/>
      <c r="C76" s="243"/>
      <c r="D76" s="273"/>
      <c r="E76" s="195">
        <v>5</v>
      </c>
      <c r="F76" s="86" t="str">
        <f>IF(E76&gt;$R$79,,UPPER(VLOOKUP(E76,'Lány 4B ELO'!$A$7:$Q$134,2)))</f>
        <v>SCHILDKRAUDT</v>
      </c>
      <c r="G76" s="196"/>
      <c r="H76" s="86"/>
      <c r="I76" s="85"/>
      <c r="J76" s="197" t="s">
        <v>10</v>
      </c>
      <c r="K76" s="194"/>
      <c r="L76" s="198"/>
      <c r="M76" s="194"/>
      <c r="N76" s="199"/>
      <c r="O76" s="205"/>
      <c r="P76" s="204"/>
      <c r="Q76" s="205"/>
      <c r="R76" s="206"/>
    </row>
    <row r="77" spans="1:19" s="18" customFormat="1" ht="9" customHeight="1" x14ac:dyDescent="0.25">
      <c r="A77" s="229"/>
      <c r="B77" s="22"/>
      <c r="C77" s="127"/>
      <c r="D77" s="210"/>
      <c r="E77" s="195">
        <v>6</v>
      </c>
      <c r="F77" s="86" t="str">
        <f>IF(E77&gt;$R$79,,UPPER(VLOOKUP(E77,'Lány 4B ELO'!$A$7:$Q$134,2)))</f>
        <v xml:space="preserve">LÉKÓ </v>
      </c>
      <c r="G77" s="196"/>
      <c r="H77" s="86"/>
      <c r="I77" s="85"/>
      <c r="J77" s="197" t="s">
        <v>11</v>
      </c>
      <c r="K77" s="194"/>
      <c r="L77" s="198"/>
      <c r="M77" s="194"/>
      <c r="N77" s="199"/>
      <c r="O77" s="200" t="s">
        <v>34</v>
      </c>
      <c r="P77" s="201"/>
      <c r="Q77" s="201"/>
      <c r="R77" s="202"/>
    </row>
    <row r="78" spans="1:19" s="18" customFormat="1" ht="9" customHeight="1" x14ac:dyDescent="0.25">
      <c r="A78" s="229"/>
      <c r="B78" s="22"/>
      <c r="C78" s="268"/>
      <c r="D78" s="238"/>
      <c r="E78" s="195">
        <v>7</v>
      </c>
      <c r="F78" s="86" t="str">
        <f>IF(E78&gt;$R$79,,UPPER(VLOOKUP(E78,'Lány 4B ELO'!$A$7:$Q$134,2)))</f>
        <v xml:space="preserve">KRETZ </v>
      </c>
      <c r="G78" s="196"/>
      <c r="H78" s="86"/>
      <c r="I78" s="85"/>
      <c r="J78" s="197" t="s">
        <v>12</v>
      </c>
      <c r="K78" s="194"/>
      <c r="L78" s="198"/>
      <c r="M78" s="194"/>
      <c r="N78" s="199"/>
      <c r="O78" s="194"/>
      <c r="P78" s="198"/>
      <c r="Q78" s="194"/>
      <c r="R78" s="199"/>
    </row>
    <row r="79" spans="1:19" s="18" customFormat="1" ht="9" customHeight="1" x14ac:dyDescent="0.25">
      <c r="A79" s="230"/>
      <c r="B79" s="227"/>
      <c r="C79" s="269"/>
      <c r="D79" s="239"/>
      <c r="E79" s="211">
        <v>8</v>
      </c>
      <c r="F79" s="212" t="str">
        <f>IF(E79&gt;$R$79,,UPPER(VLOOKUP(E79,'Lány 4B ELO'!$A$7:$Q$134,2)))</f>
        <v>PINCZÉS</v>
      </c>
      <c r="G79" s="213"/>
      <c r="H79" s="212"/>
      <c r="I79" s="214"/>
      <c r="J79" s="215" t="s">
        <v>13</v>
      </c>
      <c r="K79" s="205"/>
      <c r="L79" s="204"/>
      <c r="M79" s="205"/>
      <c r="N79" s="206"/>
      <c r="O79" s="205" t="str">
        <f>R4</f>
        <v>Rákóczi Andrea</v>
      </c>
      <c r="P79" s="204"/>
      <c r="Q79" s="205"/>
      <c r="R79" s="216">
        <f>MIN(8,'Lány 4B ELO'!Q5)</f>
        <v>8</v>
      </c>
    </row>
  </sheetData>
  <mergeCells count="2">
    <mergeCell ref="A4:C4"/>
    <mergeCell ref="Q41:R41"/>
  </mergeCells>
  <conditionalFormatting sqref="E7 E9 E11">
    <cfRule type="expression" dxfId="227" priority="1" stopIfTrue="1">
      <formula>$E7&lt;9</formula>
    </cfRule>
  </conditionalFormatting>
  <conditionalFormatting sqref="E13 E15 E17 E19 E21 E23 E25 E27 E29 E31 E33 E35 E37 E39 E41 E43 E45 E47 E49 E51 E53 E55 E57 E59 E61 E63 E65 E67 E69">
    <cfRule type="expression" dxfId="226" priority="7" stopIfTrue="1">
      <formula>AND($E13&lt;9,$C13&gt;0)</formula>
    </cfRule>
  </conditionalFormatting>
  <conditionalFormatting sqref="H7 H9 H11 H13 H15 H17 H19 H21 H23 H25 H27 H29 H31 H33 H35 H37 H39 H41 H43 H45 H47 H49 H51 H53 H55 H57 H59 H61 H63 H65 H67 H69">
    <cfRule type="expression" dxfId="225" priority="11" stopIfTrue="1">
      <formula>AND($E7&lt;9,$C7&gt;0)</formula>
    </cfRule>
  </conditionalFormatting>
  <conditionalFormatting sqref="I8 K10 I12 M14 I16 K18 I20 O22 I24 K26 I28 M30 I32 K34 I36 O39 I40 K42 I44 M46 I48 K50 I52 O54 I56 K58 I60 M62 I64 K66 I68">
    <cfRule type="expression" dxfId="224" priority="8" stopIfTrue="1">
      <formula>AND($O$1="CU",I8="Umpire")</formula>
    </cfRule>
    <cfRule type="expression" dxfId="223" priority="9" stopIfTrue="1">
      <formula>AND($O$1="CU",I8&lt;&gt;"Umpire",J8&lt;&gt;"")</formula>
    </cfRule>
    <cfRule type="expression" dxfId="222" priority="10" stopIfTrue="1">
      <formula>AND($O$1="CU",I8&lt;&gt;"Umpire")</formula>
    </cfRule>
  </conditionalFormatting>
  <conditionalFormatting sqref="J8 L10 J12 N14 J16 L18 J20 P22 J24 L26 J28 N30 J32 L34 J36 P39 J40 L42 J44 N46 J48 L50 J52 P54 J56 L58 J60 N62 J64 L66 J68 R79">
    <cfRule type="expression" dxfId="221" priority="4" stopIfTrue="1">
      <formula>$O$1="CU"</formula>
    </cfRule>
  </conditionalFormatting>
  <conditionalFormatting sqref="K8 M10 K12 O14 K16 M18 K20 Q22 K24 M26 K28 O30 K32 M34 K36 K40 M42 K44 O46 K48 M50 K52 Q54 K56 M58 K60 O62 K64 M66 K68">
    <cfRule type="expression" dxfId="220" priority="5" stopIfTrue="1">
      <formula>J8="as"</formula>
    </cfRule>
    <cfRule type="expression" dxfId="219" priority="6" stopIfTrue="1">
      <formula>J8="bs"</formula>
    </cfRule>
  </conditionalFormatting>
  <conditionalFormatting sqref="Q38">
    <cfRule type="expression" dxfId="218" priority="2" stopIfTrue="1">
      <formula>P39="as"</formula>
    </cfRule>
    <cfRule type="expression" dxfId="217" priority="3" stopIfTrue="1">
      <formula>P39="bs"</formula>
    </cfRule>
  </conditionalFormatting>
  <dataValidations count="2">
    <dataValidation type="list" allowBlank="1" showInputMessage="1" sqref="O54 O39 O22" xr:uid="{00000000-0002-0000-0700-000000000000}">
      <formula1>$V$8:$V$17</formula1>
    </dataValidation>
    <dataValidation type="list" allowBlank="1" showInputMessage="1" sqref="I8 I24 I12 I28 I16 I40 I20 I44 I48 I52 I32 I36 I56 I60 I64 I68 K66 K58 K50 K42 K34 K26 K18 K10 M14 M30 M46 M62" xr:uid="{00000000-0002-0000-0700-000001000000}">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33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8">
    <tabColor indexed="11"/>
    <pageSetUpPr fitToPage="1"/>
  </sheetPr>
  <dimension ref="A1:AK57"/>
  <sheetViews>
    <sheetView showGridLines="0" showZeros="0" workbookViewId="0">
      <selection activeCell="W1" sqref="W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D2" s="89"/>
      <c r="E2" s="285" t="str">
        <f>Altalanos!$B$8</f>
        <v>4 lány B elo</v>
      </c>
      <c r="F2" s="89"/>
      <c r="G2" s="120" t="s">
        <v>280</v>
      </c>
      <c r="H2" s="99"/>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x14ac:dyDescent="0.3">
      <c r="A4" s="455" t="str">
        <f>Altalanos!$A$10</f>
        <v>2024.05.27-06.01.</v>
      </c>
      <c r="B4" s="455"/>
      <c r="C4" s="455"/>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x14ac:dyDescent="0.3">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x14ac:dyDescent="0.25">
      <c r="A7" s="133">
        <v>1</v>
      </c>
      <c r="B7" s="246">
        <f>IF($E7="","",VLOOKUP($E7,'Lány 4B ELO'!$A$7:$O$22,14))</f>
        <v>0</v>
      </c>
      <c r="C7" s="270">
        <f>IF($E7="","",VLOOKUP($E7,'Lány 4B ELO'!$A$7:$O$22,15))</f>
        <v>0</v>
      </c>
      <c r="D7" s="270">
        <f>IF($E7="","",VLOOKUP($E7,'Lány 4B ELO'!$A$7:$O$22,5))</f>
        <v>0</v>
      </c>
      <c r="E7" s="134">
        <v>1</v>
      </c>
      <c r="F7" s="135" t="str">
        <f>UPPER(IF($E7="","",VLOOKUP($E7,'Lány 4B ELO'!$A$7:$O$22,2)))</f>
        <v>BALOGH</v>
      </c>
      <c r="G7" s="135" t="str">
        <f>IF($E7="","",VLOOKUP($E7,'Lány 4B ELO'!$A$7:$O$22,3))</f>
        <v>Réka</v>
      </c>
      <c r="H7" s="135"/>
      <c r="I7" s="135" t="str">
        <f>IF($E7="","",VLOOKUP($E7,'Lány 4B ELO'!$A$7:$O$22,4))</f>
        <v>Gyula Implom</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x14ac:dyDescent="0.25">
      <c r="A8" s="145"/>
      <c r="B8" s="283"/>
      <c r="C8" s="279"/>
      <c r="D8" s="279"/>
      <c r="E8" s="146"/>
      <c r="F8" s="147"/>
      <c r="G8" s="147"/>
      <c r="H8" s="148"/>
      <c r="I8" s="406" t="s">
        <v>0</v>
      </c>
      <c r="J8" s="150" t="s">
        <v>270</v>
      </c>
      <c r="K8" s="151" t="str">
        <f>UPPER(IF(OR(J8="a",J8="as"),F7,IF(OR(J8="b",J8="bs"),F9,)))</f>
        <v>HERNÁDI</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x14ac:dyDescent="0.25">
      <c r="A9" s="145">
        <v>2</v>
      </c>
      <c r="B9" s="246" t="str">
        <f>IF($E9="","",VLOOKUP($E9,'Lány 4B ELO'!$A$7:$O$22,14))</f>
        <v/>
      </c>
      <c r="C9" s="270" t="str">
        <f>IF($E9="","",VLOOKUP($E9,'Lány 4B ELO'!$A$7:$O$22,15))</f>
        <v/>
      </c>
      <c r="D9" s="270" t="str">
        <f>IF($E9="","",VLOOKUP($E9,'Lány 4B ELO'!$A$7:$O$22,5))</f>
        <v/>
      </c>
      <c r="E9" s="134"/>
      <c r="F9" s="153" t="s">
        <v>443</v>
      </c>
      <c r="G9" s="153" t="s">
        <v>444</v>
      </c>
      <c r="H9" s="153"/>
      <c r="I9" s="135" t="str">
        <f>IF($E9="","",VLOOKUP($E9,'Lány 4B ELO'!$A$7:$O$22,4))</f>
        <v/>
      </c>
      <c r="J9" s="154"/>
      <c r="K9" s="136" t="s">
        <v>452</v>
      </c>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x14ac:dyDescent="0.25">
      <c r="A10" s="145"/>
      <c r="B10" s="283"/>
      <c r="C10" s="279"/>
      <c r="D10" s="279"/>
      <c r="E10" s="156"/>
      <c r="F10" s="147"/>
      <c r="G10" s="147"/>
      <c r="H10" s="148"/>
      <c r="I10" s="136"/>
      <c r="J10" s="157"/>
      <c r="K10" s="149" t="s">
        <v>0</v>
      </c>
      <c r="L10" s="158" t="s">
        <v>270</v>
      </c>
      <c r="M10" s="151" t="str">
        <f>UPPER(IF(OR(L10="a",L10="as"),K8,IF(OR(L10="b",L10="bs"),K12,)))</f>
        <v>PINCZÉS</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x14ac:dyDescent="0.25">
      <c r="A11" s="145">
        <v>3</v>
      </c>
      <c r="B11" s="246" t="str">
        <f>IF($E11="","",VLOOKUP($E11,'Lány 4B ELO'!$A$7:$O$22,14))</f>
        <v/>
      </c>
      <c r="C11" s="270" t="str">
        <f>IF($E11="","",VLOOKUP($E11,'Lány 4B ELO'!$A$7:$O$22,15))</f>
        <v/>
      </c>
      <c r="D11" s="270" t="str">
        <f>IF($E11="","",VLOOKUP($E11,'Lány 4B ELO'!$A$7:$O$22,5))</f>
        <v/>
      </c>
      <c r="E11" s="134"/>
      <c r="F11" s="153" t="str">
        <f>UPPER(IF($E11="","",VLOOKUP($E11,'Lány 4B ELO'!$A$7:$O$22,2)))</f>
        <v/>
      </c>
      <c r="G11" s="153" t="str">
        <f>IF($E11="","",VLOOKUP($E11,'Lány 4B ELO'!$A$7:$O$22,3))</f>
        <v/>
      </c>
      <c r="H11" s="153"/>
      <c r="I11" s="153" t="str">
        <f>IF($E11="","",VLOOKUP($E11,'Lány 4B ELO'!$A$7:$O$22,4))</f>
        <v/>
      </c>
      <c r="J11" s="137"/>
      <c r="K11" s="136"/>
      <c r="L11" s="161"/>
      <c r="M11" s="136" t="s">
        <v>428</v>
      </c>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x14ac:dyDescent="0.25">
      <c r="A12" s="145"/>
      <c r="B12" s="283"/>
      <c r="C12" s="279"/>
      <c r="D12" s="279"/>
      <c r="E12" s="156"/>
      <c r="F12" s="147"/>
      <c r="G12" s="147"/>
      <c r="H12" s="148"/>
      <c r="I12" s="406" t="s">
        <v>0</v>
      </c>
      <c r="J12" s="150" t="s">
        <v>270</v>
      </c>
      <c r="K12" s="151" t="str">
        <f>UPPER(IF(OR(J12="a",J12="as"),F11,IF(OR(J12="b",J12="bs"),F13,)))</f>
        <v>PINCZÉS</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x14ac:dyDescent="0.25">
      <c r="A13" s="145">
        <v>4</v>
      </c>
      <c r="B13" s="246">
        <f>IF($E13="","",VLOOKUP($E13,'Lány 4B ELO'!$A$7:$O$22,14))</f>
        <v>0</v>
      </c>
      <c r="C13" s="270">
        <f>IF($E13="","",VLOOKUP($E13,'Lány 4B ELO'!$A$7:$O$22,15))</f>
        <v>0</v>
      </c>
      <c r="D13" s="270">
        <f>IF($E13="","",VLOOKUP($E13,'Lány 4B ELO'!$A$7:$O$22,5))</f>
        <v>0</v>
      </c>
      <c r="E13" s="134">
        <v>8</v>
      </c>
      <c r="F13" s="153" t="str">
        <f>UPPER(IF($E13="","",VLOOKUP($E13,'Lány 4B ELO'!$A$7:$O$22,2)))</f>
        <v>PINCZÉS</v>
      </c>
      <c r="G13" s="153" t="str">
        <f>IF($E13="","",VLOOKUP($E13,'Lány 4B ELO'!$A$7:$O$22,3))</f>
        <v>Emese</v>
      </c>
      <c r="H13" s="153"/>
      <c r="I13" s="153" t="str">
        <f>IF($E13="","",VLOOKUP($E13,'Lány 4B ELO'!$A$7:$O$22,4))</f>
        <v>Berettyóújfalui József Attila Általános Iskola és Alapfokú Művészeti Iskola</v>
      </c>
      <c r="J13" s="164"/>
      <c r="K13" s="136"/>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x14ac:dyDescent="0.25">
      <c r="A14" s="145"/>
      <c r="B14" s="283"/>
      <c r="C14" s="279"/>
      <c r="D14" s="279"/>
      <c r="E14" s="156"/>
      <c r="F14" s="136"/>
      <c r="G14" s="136"/>
      <c r="H14" s="65"/>
      <c r="I14" s="165"/>
      <c r="J14" s="157"/>
      <c r="K14" s="136"/>
      <c r="L14" s="136"/>
      <c r="M14" s="149" t="s">
        <v>0</v>
      </c>
      <c r="N14" s="158" t="s">
        <v>270</v>
      </c>
      <c r="O14" s="151" t="str">
        <f>UPPER(IF(OR(N14="a",N14="as"),M10,IF(OR(N14="b",N14="bs"),M18,)))</f>
        <v>ŐSZ</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x14ac:dyDescent="0.25">
      <c r="A15" s="133">
        <v>5</v>
      </c>
      <c r="B15" s="246" t="str">
        <f>IF($E15="","",VLOOKUP($E15,'Lány 4B ELO'!$A$7:$O$22,14))</f>
        <v/>
      </c>
      <c r="C15" s="270" t="str">
        <f>IF($E15="","",VLOOKUP($E15,'Lány 4B ELO'!$A$7:$O$22,15))</f>
        <v/>
      </c>
      <c r="D15" s="270" t="str">
        <f>IF($E15="","",VLOOKUP($E15,'Lány 4B ELO'!$A$7:$O$22,5))</f>
        <v/>
      </c>
      <c r="E15" s="134"/>
      <c r="F15" s="135" t="str">
        <f>UPPER(IF($E15="","",VLOOKUP($E15,'Lány 4B ELO'!$A$7:$O$22,2)))</f>
        <v/>
      </c>
      <c r="G15" s="135" t="str">
        <f>IF($E15="","",VLOOKUP($E15,'Lány 4B ELO'!$A$7:$O$22,3))</f>
        <v/>
      </c>
      <c r="H15" s="135"/>
      <c r="I15" s="135" t="str">
        <f>IF($E15="","",VLOOKUP($E15,'Lány 4B ELO'!$A$7:$O$22,4))</f>
        <v/>
      </c>
      <c r="J15" s="166"/>
      <c r="K15" s="136"/>
      <c r="L15" s="136"/>
      <c r="M15" s="136"/>
      <c r="N15" s="162"/>
      <c r="O15" s="136" t="s">
        <v>450</v>
      </c>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x14ac:dyDescent="0.3">
      <c r="A16" s="145"/>
      <c r="B16" s="283"/>
      <c r="C16" s="279"/>
      <c r="D16" s="279"/>
      <c r="E16" s="156"/>
      <c r="F16" s="147"/>
      <c r="G16" s="147"/>
      <c r="H16" s="148"/>
      <c r="I16" s="406" t="s">
        <v>0</v>
      </c>
      <c r="J16" s="150" t="s">
        <v>270</v>
      </c>
      <c r="K16" s="151" t="str">
        <f>UPPER(IF(OR(J16="a",J16="as"),F15,IF(OR(J16="b",J16="bs"),F17,)))</f>
        <v>BÁRÁNY</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x14ac:dyDescent="0.25">
      <c r="A17" s="145">
        <v>6</v>
      </c>
      <c r="B17" s="246">
        <f>IF($E17="","",VLOOKUP($E17,'Lány 4B ELO'!$A$7:$O$22,14))</f>
        <v>0</v>
      </c>
      <c r="C17" s="270">
        <f>IF($E17="","",VLOOKUP($E17,'Lány 4B ELO'!$A$7:$O$22,15))</f>
        <v>0</v>
      </c>
      <c r="D17" s="270">
        <f>IF($E17="","",VLOOKUP($E17,'Lány 4B ELO'!$A$7:$O$22,5))</f>
        <v>0</v>
      </c>
      <c r="E17" s="134">
        <v>3</v>
      </c>
      <c r="F17" s="153" t="str">
        <f>UPPER(IF($E17="","",VLOOKUP($E17,'Lány 4B ELO'!$A$7:$O$22,2)))</f>
        <v>BÁRÁNY</v>
      </c>
      <c r="G17" s="153" t="str">
        <f>IF($E17="","",VLOOKUP($E17,'Lány 4B ELO'!$A$7:$O$22,3))</f>
        <v>Boglárka</v>
      </c>
      <c r="H17" s="153"/>
      <c r="I17" s="153" t="str">
        <f>IF($E17="","",VLOOKUP($E17,'Lány 4B ELO'!$A$7:$O$22,4))</f>
        <v>Kazincbarcikai Pollack Mihály Általános Iskola</v>
      </c>
      <c r="J17" s="154"/>
      <c r="K17" s="136"/>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x14ac:dyDescent="0.25">
      <c r="A18" s="145"/>
      <c r="B18" s="283"/>
      <c r="C18" s="279"/>
      <c r="D18" s="279"/>
      <c r="E18" s="156"/>
      <c r="F18" s="147"/>
      <c r="G18" s="147"/>
      <c r="H18" s="148"/>
      <c r="I18" s="136"/>
      <c r="J18" s="157"/>
      <c r="K18" s="149" t="s">
        <v>0</v>
      </c>
      <c r="L18" s="158" t="s">
        <v>270</v>
      </c>
      <c r="M18" s="151" t="str">
        <f>UPPER(IF(OR(L18="a",L18="as"),K16,IF(OR(L18="b",L18="bs"),K20,)))</f>
        <v>ŐSZ</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x14ac:dyDescent="0.25">
      <c r="A19" s="145">
        <v>7</v>
      </c>
      <c r="B19" s="246" t="str">
        <f>IF($E19="","",VLOOKUP($E19,'Lány 4B ELO'!$A$7:$O$22,14))</f>
        <v/>
      </c>
      <c r="C19" s="270" t="str">
        <f>IF($E19="","",VLOOKUP($E19,'Lány 4B ELO'!$A$7:$O$22,15))</f>
        <v/>
      </c>
      <c r="D19" s="270" t="str">
        <f>IF($E19="","",VLOOKUP($E19,'Lány 4B ELO'!$A$7:$O$22,5))</f>
        <v/>
      </c>
      <c r="E19" s="134"/>
      <c r="F19" s="153" t="s">
        <v>446</v>
      </c>
      <c r="G19" s="153" t="s">
        <v>244</v>
      </c>
      <c r="H19" s="153"/>
      <c r="I19" s="153" t="s">
        <v>445</v>
      </c>
      <c r="J19" s="137"/>
      <c r="K19" s="136"/>
      <c r="L19" s="161"/>
      <c r="M19" s="136" t="s">
        <v>415</v>
      </c>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x14ac:dyDescent="0.25">
      <c r="A20" s="145"/>
      <c r="B20" s="283"/>
      <c r="C20" s="279"/>
      <c r="D20" s="279"/>
      <c r="E20" s="146"/>
      <c r="F20" s="147"/>
      <c r="G20" s="147"/>
      <c r="H20" s="148"/>
      <c r="I20" s="406" t="s">
        <v>0</v>
      </c>
      <c r="J20" s="150" t="s">
        <v>272</v>
      </c>
      <c r="K20" s="151" t="str">
        <f>UPPER(IF(OR(J20="a",J20="as"),F19,IF(OR(J20="b",J20="bs"),F21,)))</f>
        <v>ŐSZ</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x14ac:dyDescent="0.25">
      <c r="A21" s="145">
        <v>8</v>
      </c>
      <c r="B21" s="246" t="str">
        <f>IF($E21="","",VLOOKUP($E21,'Lány 4B ELO'!$A$7:$O$22,14))</f>
        <v/>
      </c>
      <c r="C21" s="270" t="str">
        <f>IF($E21="","",VLOOKUP($E21,'Lány 4B ELO'!$A$7:$O$22,15))</f>
        <v/>
      </c>
      <c r="D21" s="270" t="str">
        <f>IF($E21="","",VLOOKUP($E21,'Lány 4B ELO'!$A$7:$O$22,5))</f>
        <v/>
      </c>
      <c r="E21" s="134"/>
      <c r="F21" s="153" t="str">
        <f>UPPER(IF($E21="","",VLOOKUP($E21,'Lány 4B ELO'!$A$7:$O$22,2)))</f>
        <v/>
      </c>
      <c r="G21" s="153" t="str">
        <f>IF($E21="","",VLOOKUP($E21,'Lány 4B ELO'!$A$7:$O$22,3))</f>
        <v/>
      </c>
      <c r="H21" s="153"/>
      <c r="I21" s="153" t="str">
        <f>IF($E21="","",VLOOKUP($E21,'Lány 4B ELO'!$A$7:$O$22,4))</f>
        <v/>
      </c>
      <c r="J21" s="164"/>
      <c r="K21" s="136"/>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x14ac:dyDescent="0.25">
      <c r="A22" s="145"/>
      <c r="B22" s="283"/>
      <c r="C22" s="279"/>
      <c r="D22" s="279"/>
      <c r="E22" s="146"/>
      <c r="F22" s="165"/>
      <c r="G22" s="165"/>
      <c r="H22" s="169"/>
      <c r="I22" s="165"/>
      <c r="J22" s="157"/>
      <c r="K22" s="136"/>
      <c r="L22" s="136"/>
      <c r="M22" s="136"/>
      <c r="N22" s="160"/>
      <c r="O22" s="149" t="s">
        <v>0</v>
      </c>
      <c r="P22" s="158" t="s">
        <v>272</v>
      </c>
      <c r="Q22" s="151" t="str">
        <f>UPPER(IF(OR(P22="a",P22="as"),O14,IF(OR(P22="b",P22="bs"),O30,)))</f>
        <v>ŐSZ</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x14ac:dyDescent="0.25">
      <c r="A23" s="145">
        <v>9</v>
      </c>
      <c r="B23" s="246" t="str">
        <f>IF($E23="","",VLOOKUP($E23,'Lány 4B ELO'!$A$7:$O$22,14))</f>
        <v/>
      </c>
      <c r="C23" s="270" t="str">
        <f>IF($E23="","",VLOOKUP($E23,'Lány 4B ELO'!$A$7:$O$22,15))</f>
        <v/>
      </c>
      <c r="D23" s="270" t="str">
        <f>IF($E23="","",VLOOKUP($E23,'Lány 4B ELO'!$A$7:$O$22,5))</f>
        <v/>
      </c>
      <c r="E23" s="134"/>
      <c r="F23" s="153" t="str">
        <f>UPPER(IF($E23="","",VLOOKUP($E23,'Lány 4B ELO'!$A$7:$O$22,2)))</f>
        <v/>
      </c>
      <c r="G23" s="153" t="str">
        <f>IF($E23="","",VLOOKUP($E23,'Lány 4B ELO'!$A$7:$O$22,3))</f>
        <v/>
      </c>
      <c r="H23" s="153"/>
      <c r="I23" s="153" t="str">
        <f>IF($E23="","",VLOOKUP($E23,'Lány 4B ELO'!$A$7:$O$22,4))</f>
        <v/>
      </c>
      <c r="J23" s="137"/>
      <c r="K23" s="136"/>
      <c r="L23" s="136"/>
      <c r="M23" s="136"/>
      <c r="N23" s="160"/>
      <c r="O23" s="136"/>
      <c r="P23" s="162"/>
      <c r="Q23" s="136" t="s">
        <v>417</v>
      </c>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x14ac:dyDescent="0.25">
      <c r="A24" s="145"/>
      <c r="B24" s="283"/>
      <c r="C24" s="279"/>
      <c r="D24" s="279"/>
      <c r="E24" s="146"/>
      <c r="F24" s="147"/>
      <c r="G24" s="147"/>
      <c r="H24" s="148"/>
      <c r="I24" s="406" t="s">
        <v>0</v>
      </c>
      <c r="J24" s="150" t="s">
        <v>270</v>
      </c>
      <c r="K24" s="151" t="str">
        <f>UPPER(IF(OR(J24="a",J24="as"),F23,IF(OR(J24="b",J24="bs"),F25,)))</f>
        <v>TÓTH</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x14ac:dyDescent="0.25">
      <c r="A25" s="145">
        <v>10</v>
      </c>
      <c r="B25" s="246" t="str">
        <f>IF($E25="","",VLOOKUP($E25,'Lány 4B ELO'!$A$7:$O$22,14))</f>
        <v/>
      </c>
      <c r="C25" s="270" t="str">
        <f>IF($E25="","",VLOOKUP($E25,'Lány 4B ELO'!$A$7:$O$22,15))</f>
        <v/>
      </c>
      <c r="D25" s="270" t="str">
        <f>IF($E25="","",VLOOKUP($E25,'Lány 4B ELO'!$A$7:$O$22,5))</f>
        <v/>
      </c>
      <c r="E25" s="134"/>
      <c r="F25" s="153" t="s">
        <v>447</v>
      </c>
      <c r="G25" s="153" t="s">
        <v>216</v>
      </c>
      <c r="H25" s="153"/>
      <c r="I25" s="153" t="s">
        <v>448</v>
      </c>
      <c r="J25" s="154"/>
      <c r="K25" s="136"/>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x14ac:dyDescent="0.25">
      <c r="A26" s="145"/>
      <c r="B26" s="283"/>
      <c r="C26" s="279"/>
      <c r="D26" s="279"/>
      <c r="E26" s="156"/>
      <c r="F26" s="147"/>
      <c r="G26" s="147"/>
      <c r="H26" s="148"/>
      <c r="I26" s="136"/>
      <c r="J26" s="157"/>
      <c r="K26" s="149" t="s">
        <v>0</v>
      </c>
      <c r="L26" s="158" t="s">
        <v>272</v>
      </c>
      <c r="M26" s="151" t="str">
        <f>UPPER(IF(OR(L26="a",L26="as"),K24,IF(OR(L26="b",L26="bs"),K28,)))</f>
        <v>TÓTH</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46">
        <f>IF($E27="","",VLOOKUP($E27,'Lány 4B ELO'!$A$7:$O$22,14))</f>
        <v>0</v>
      </c>
      <c r="C27" s="270">
        <f>IF($E27="","",VLOOKUP($E27,'Lány 4B ELO'!$A$7:$O$22,15))</f>
        <v>0</v>
      </c>
      <c r="D27" s="270">
        <f>IF($E27="","",VLOOKUP($E27,'Lány 4B ELO'!$A$7:$O$22,5))</f>
        <v>0</v>
      </c>
      <c r="E27" s="134">
        <v>4</v>
      </c>
      <c r="F27" s="153" t="str">
        <f>UPPER(IF($E27="","",VLOOKUP($E27,'Lány 4B ELO'!$A$7:$O$22,2)))</f>
        <v>DARAGÓ</v>
      </c>
      <c r="G27" s="153" t="str">
        <f>IF($E27="","",VLOOKUP($E27,'Lány 4B ELO'!$A$7:$O$22,3))</f>
        <v>Sarolta</v>
      </c>
      <c r="H27" s="153"/>
      <c r="I27" s="153" t="str">
        <f>IF($E27="","",VLOOKUP($E27,'Lány 4B ELO'!$A$7:$O$22,4))</f>
        <v>Irinyi János Református Oktatási Központ - Óvoda, Általános Iskola, Technikum, Szakgimnázium és Diákotthon</v>
      </c>
      <c r="J27" s="137"/>
      <c r="K27" s="136"/>
      <c r="L27" s="161"/>
      <c r="M27" s="136" t="s">
        <v>455</v>
      </c>
      <c r="N27" s="162"/>
      <c r="O27" s="160"/>
      <c r="P27" s="162"/>
      <c r="Q27" s="141"/>
      <c r="R27" s="142"/>
      <c r="S27" s="143"/>
      <c r="Y27"/>
      <c r="Z27"/>
      <c r="AA27"/>
      <c r="AB27"/>
      <c r="AC27"/>
      <c r="AD27"/>
      <c r="AE27"/>
      <c r="AF27"/>
      <c r="AG27"/>
      <c r="AH27"/>
      <c r="AI27"/>
      <c r="AJ27"/>
      <c r="AK27"/>
    </row>
    <row r="28" spans="1:37" s="34" customFormat="1" ht="12.9" customHeight="1" x14ac:dyDescent="0.25">
      <c r="A28" s="170"/>
      <c r="B28" s="283"/>
      <c r="C28" s="279"/>
      <c r="D28" s="279"/>
      <c r="E28" s="156"/>
      <c r="F28" s="147"/>
      <c r="G28" s="147"/>
      <c r="H28" s="148"/>
      <c r="I28" s="406" t="s">
        <v>0</v>
      </c>
      <c r="J28" s="150" t="s">
        <v>272</v>
      </c>
      <c r="K28" s="151" t="str">
        <f>UPPER(IF(OR(J28="a",J28="as"),F27,IF(OR(J28="b",J28="bs"),F29,)))</f>
        <v>DARAGÓ</v>
      </c>
      <c r="L28" s="163"/>
      <c r="M28" s="136"/>
      <c r="N28" s="162"/>
      <c r="O28" s="160"/>
      <c r="P28" s="162"/>
      <c r="Q28" s="141"/>
      <c r="R28" s="142"/>
      <c r="S28" s="143"/>
    </row>
    <row r="29" spans="1:37" s="34" customFormat="1" ht="12.9" customHeight="1" x14ac:dyDescent="0.25">
      <c r="A29" s="133">
        <v>12</v>
      </c>
      <c r="B29" s="246" t="str">
        <f>IF($E29="","",VLOOKUP($E29,'Lány 4B ELO'!$A$7:$O$22,14))</f>
        <v/>
      </c>
      <c r="C29" s="270" t="str">
        <f>IF($E29="","",VLOOKUP($E29,'Lány 4B ELO'!$A$7:$O$22,15))</f>
        <v/>
      </c>
      <c r="D29" s="270" t="str">
        <f>IF($E29="","",VLOOKUP($E29,'Lány 4B ELO'!$A$7:$O$22,5))</f>
        <v/>
      </c>
      <c r="E29" s="134"/>
      <c r="F29" s="135" t="str">
        <f>UPPER(IF($E29="","",VLOOKUP($E29,'Lány 4B ELO'!$A$7:$O$22,2)))</f>
        <v/>
      </c>
      <c r="G29" s="135" t="str">
        <f>IF($E29="","",VLOOKUP($E29,'Lány 4B ELO'!$A$7:$O$22,3))</f>
        <v/>
      </c>
      <c r="H29" s="135"/>
      <c r="I29" s="135" t="str">
        <f>IF($E29="","",VLOOKUP($E29,'Lány 4B ELO'!$A$7:$O$22,4))</f>
        <v/>
      </c>
      <c r="J29" s="164"/>
      <c r="K29" s="136"/>
      <c r="L29" s="136"/>
      <c r="M29" s="136"/>
      <c r="N29" s="162"/>
      <c r="O29" s="160"/>
      <c r="P29" s="162"/>
      <c r="Q29" s="141"/>
      <c r="R29" s="142"/>
      <c r="S29" s="143"/>
    </row>
    <row r="30" spans="1:37" s="34" customFormat="1" ht="12.9" customHeight="1" x14ac:dyDescent="0.25">
      <c r="A30" s="145"/>
      <c r="B30" s="283"/>
      <c r="C30" s="279"/>
      <c r="D30" s="279"/>
      <c r="E30" s="156"/>
      <c r="F30" s="136"/>
      <c r="G30" s="136"/>
      <c r="H30" s="65"/>
      <c r="I30" s="165"/>
      <c r="J30" s="157"/>
      <c r="K30" s="136"/>
      <c r="L30" s="136"/>
      <c r="M30" s="149" t="s">
        <v>0</v>
      </c>
      <c r="N30" s="158" t="s">
        <v>272</v>
      </c>
      <c r="O30" s="151" t="str">
        <f>UPPER(IF(OR(N30="a",N30="as"),M26,IF(OR(N30="b",N30="bs"),M34,)))</f>
        <v>TÓTH</v>
      </c>
      <c r="P30" s="168"/>
      <c r="Q30" s="141"/>
      <c r="R30" s="142"/>
      <c r="S30" s="143"/>
    </row>
    <row r="31" spans="1:37" s="34" customFormat="1" ht="12.9" customHeight="1" x14ac:dyDescent="0.25">
      <c r="A31" s="145">
        <v>13</v>
      </c>
      <c r="B31" s="246" t="str">
        <f>IF($E31="","",VLOOKUP($E31,'Lány 4B ELO'!$A$7:$O$22,14))</f>
        <v/>
      </c>
      <c r="C31" s="270" t="str">
        <f>IF($E31="","",VLOOKUP($E31,'Lány 4B ELO'!$A$7:$O$22,15))</f>
        <v/>
      </c>
      <c r="D31" s="270" t="str">
        <f>IF($E31="","",VLOOKUP($E31,'Lány 4B ELO'!$A$7:$O$22,5))</f>
        <v/>
      </c>
      <c r="E31" s="134"/>
      <c r="F31" s="153" t="str">
        <f>UPPER(IF($E31="","",VLOOKUP($E31,'Lány 4B ELO'!$A$7:$O$22,2)))</f>
        <v/>
      </c>
      <c r="G31" s="153" t="str">
        <f>IF($E31="","",VLOOKUP($E31,'Lány 4B ELO'!$A$7:$O$22,3))</f>
        <v/>
      </c>
      <c r="H31" s="153"/>
      <c r="I31" s="153" t="str">
        <f>IF($E31="","",VLOOKUP($E31,'Lány 4B ELO'!$A$7:$O$22,4))</f>
        <v/>
      </c>
      <c r="J31" s="166"/>
      <c r="K31" s="136"/>
      <c r="L31" s="136"/>
      <c r="M31" s="136"/>
      <c r="N31" s="162"/>
      <c r="O31" s="136" t="s">
        <v>417</v>
      </c>
      <c r="P31" s="160"/>
      <c r="Q31" s="141"/>
      <c r="R31" s="142"/>
      <c r="S31" s="143"/>
    </row>
    <row r="32" spans="1:37" s="34" customFormat="1" ht="12.9" customHeight="1" x14ac:dyDescent="0.25">
      <c r="A32" s="145"/>
      <c r="B32" s="283"/>
      <c r="C32" s="279"/>
      <c r="D32" s="279"/>
      <c r="E32" s="156"/>
      <c r="F32" s="147"/>
      <c r="G32" s="147"/>
      <c r="H32" s="148"/>
      <c r="I32" s="149" t="s">
        <v>0</v>
      </c>
      <c r="J32" s="150" t="s">
        <v>270</v>
      </c>
      <c r="K32" s="151" t="str">
        <f>UPPER(IF(OR(J32="a",J32="as"),F31,IF(OR(J32="b",J32="bs"),F33,)))</f>
        <v>TŐZSÉR</v>
      </c>
      <c r="L32" s="151"/>
      <c r="M32" s="136"/>
      <c r="N32" s="162"/>
      <c r="O32" s="160"/>
      <c r="P32" s="160"/>
      <c r="Q32" s="141"/>
      <c r="R32" s="142"/>
      <c r="S32" s="143"/>
    </row>
    <row r="33" spans="1:19" s="34" customFormat="1" ht="12.9" customHeight="1" x14ac:dyDescent="0.25">
      <c r="A33" s="145">
        <v>14</v>
      </c>
      <c r="B33" s="246">
        <f>IF($E33="","",VLOOKUP($E33,'Lány 4B ELO'!$A$7:$O$22,14))</f>
        <v>0</v>
      </c>
      <c r="C33" s="270">
        <f>IF($E33="","",VLOOKUP($E33,'Lány 4B ELO'!$A$7:$O$22,15))</f>
        <v>0</v>
      </c>
      <c r="D33" s="270">
        <f>IF($E33="","",VLOOKUP($E33,'Lány 4B ELO'!$A$7:$O$22,5))</f>
        <v>0</v>
      </c>
      <c r="E33" s="134">
        <v>11</v>
      </c>
      <c r="F33" s="153" t="str">
        <f>UPPER(IF($E33="","",VLOOKUP($E33,'Lány 4B ELO'!$A$7:$O$22,2)))</f>
        <v>TŐZSÉR</v>
      </c>
      <c r="G33" s="153" t="str">
        <f>IF($E33="","",VLOOKUP($E33,'Lány 4B ELO'!$A$7:$O$22,3))</f>
        <v>Petra</v>
      </c>
      <c r="H33" s="153"/>
      <c r="I33" s="153" t="str">
        <f>IF($E33="","",VLOOKUP($E33,'Lány 4B ELO'!$A$7:$O$22,4))</f>
        <v>Gyöngyösi Felsővárosi Általános Iskola</v>
      </c>
      <c r="J33" s="154"/>
      <c r="K33" s="136"/>
      <c r="L33" s="155"/>
      <c r="M33" s="136"/>
      <c r="N33" s="162"/>
      <c r="O33" s="160"/>
      <c r="P33" s="160"/>
      <c r="Q33" s="141"/>
      <c r="R33" s="142"/>
      <c r="S33" s="143"/>
    </row>
    <row r="34" spans="1:19" s="34" customFormat="1" ht="12.9" customHeight="1" x14ac:dyDescent="0.25">
      <c r="A34" s="145"/>
      <c r="B34" s="283"/>
      <c r="C34" s="279"/>
      <c r="D34" s="279"/>
      <c r="E34" s="156"/>
      <c r="F34" s="147"/>
      <c r="G34" s="147"/>
      <c r="H34" s="148"/>
      <c r="I34" s="136"/>
      <c r="J34" s="157"/>
      <c r="K34" s="149" t="s">
        <v>0</v>
      </c>
      <c r="L34" s="158" t="s">
        <v>270</v>
      </c>
      <c r="M34" s="151" t="str">
        <f>UPPER(IF(OR(L34="a",L34="as"),K32,IF(OR(L34="b",L34="bs"),K36,)))</f>
        <v>KOVÁCS</v>
      </c>
      <c r="N34" s="168"/>
      <c r="O34" s="160"/>
      <c r="P34" s="160"/>
      <c r="Q34" s="141"/>
      <c r="R34" s="142"/>
      <c r="S34" s="143"/>
    </row>
    <row r="35" spans="1:19" s="34" customFormat="1" ht="12.9" customHeight="1" x14ac:dyDescent="0.25">
      <c r="A35" s="145">
        <v>15</v>
      </c>
      <c r="B35" s="246">
        <f>IF($E35="","",VLOOKUP($E35,'Lány 4B ELO'!$A$7:$O$22,14))</f>
        <v>0</v>
      </c>
      <c r="C35" s="270">
        <f>IF($E35="","",VLOOKUP($E35,'Lány 4B ELO'!$A$7:$O$22,15))</f>
        <v>0</v>
      </c>
      <c r="D35" s="270">
        <f>IF($E35="","",VLOOKUP($E35,'Lány 4B ELO'!$A$7:$O$22,5))</f>
        <v>0</v>
      </c>
      <c r="E35" s="134">
        <v>13</v>
      </c>
      <c r="F35" s="153" t="str">
        <f>UPPER(IF($E35="","",VLOOKUP($E35,'Lány 4B ELO'!$A$7:$O$22,2)))</f>
        <v>KOVÁCS</v>
      </c>
      <c r="G35" s="153" t="str">
        <f>IF($E35="","",VLOOKUP($E35,'Lány 4B ELO'!$A$7:$O$22,3))</f>
        <v>Bianka</v>
      </c>
      <c r="H35" s="153"/>
      <c r="I35" s="153" t="str">
        <f>IF($E35="","",VLOOKUP($E35,'Lány 4B ELO'!$A$7:$O$22,4))</f>
        <v>Szent István Sport Általános Iskola és Gimnázium</v>
      </c>
      <c r="J35" s="137"/>
      <c r="K35" s="136"/>
      <c r="L35" s="161"/>
      <c r="M35" s="136" t="s">
        <v>453</v>
      </c>
      <c r="N35" s="160"/>
      <c r="O35" s="160"/>
      <c r="P35" s="160"/>
      <c r="Q35" s="141"/>
      <c r="R35" s="142"/>
      <c r="S35" s="143"/>
    </row>
    <row r="36" spans="1:19" s="34" customFormat="1" ht="12.9" customHeight="1" x14ac:dyDescent="0.25">
      <c r="A36" s="145"/>
      <c r="B36" s="283"/>
      <c r="C36" s="279"/>
      <c r="D36" s="279"/>
      <c r="E36" s="146"/>
      <c r="F36" s="147"/>
      <c r="G36" s="147"/>
      <c r="H36" s="148"/>
      <c r="I36" s="149" t="s">
        <v>0</v>
      </c>
      <c r="J36" s="150" t="s">
        <v>272</v>
      </c>
      <c r="K36" s="151" t="str">
        <f>UPPER(IF(OR(J36="a",J36="as"),F35,IF(OR(J36="b",J36="bs"),F37,)))</f>
        <v>KOVÁCS</v>
      </c>
      <c r="L36" s="163"/>
      <c r="M36" s="136"/>
      <c r="N36" s="160"/>
      <c r="O36" s="160"/>
      <c r="P36" s="160"/>
      <c r="Q36" s="141"/>
      <c r="R36" s="142"/>
      <c r="S36" s="143"/>
    </row>
    <row r="37" spans="1:19" s="34" customFormat="1" ht="12.9" customHeight="1" x14ac:dyDescent="0.25">
      <c r="A37" s="133">
        <v>16</v>
      </c>
      <c r="B37" s="246" t="str">
        <f>IF($E37="","",VLOOKUP($E37,'Lány 4B ELO'!$A$7:$O$22,14))</f>
        <v/>
      </c>
      <c r="C37" s="270" t="str">
        <f>IF($E37="","",VLOOKUP($E37,'Lány 4B ELO'!$A$7:$O$22,15))</f>
        <v/>
      </c>
      <c r="D37" s="270" t="str">
        <f>IF($E37="","",VLOOKUP($E37,'Lány 4B ELO'!$A$7:$O$22,5))</f>
        <v/>
      </c>
      <c r="E37" s="134"/>
      <c r="F37" s="135" t="str">
        <f>UPPER(IF($E37="","",VLOOKUP($E37,'Lány 4B ELO'!$A$7:$O$22,2)))</f>
        <v/>
      </c>
      <c r="G37" s="135" t="str">
        <f>IF($E37="","",VLOOKUP($E37,'Lány 4B ELO'!$A$7:$O$22,3))</f>
        <v/>
      </c>
      <c r="H37" s="153"/>
      <c r="I37" s="135" t="str">
        <f>IF($E37="","",VLOOKUP($E37,'Lány 4B ELO'!$A$7:$O$22,4))</f>
        <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x14ac:dyDescent="0.25">
      <c r="A50" s="275" t="s">
        <v>45</v>
      </c>
      <c r="B50" s="276"/>
      <c r="C50" s="277"/>
      <c r="D50" s="278"/>
      <c r="E50" s="195">
        <v>1</v>
      </c>
      <c r="F50" s="86" t="str">
        <f>IF(E50&gt;$R$57,,UPPER(VLOOKUP(E50,'Lány 4B ELO'!$A$7:$Q$134,2)))</f>
        <v>BALOGH</v>
      </c>
      <c r="G50" s="196"/>
      <c r="H50" s="86"/>
      <c r="I50" s="85"/>
      <c r="J50" s="197" t="s">
        <v>6</v>
      </c>
      <c r="K50" s="194"/>
      <c r="L50" s="198"/>
      <c r="M50" s="194"/>
      <c r="N50" s="199"/>
      <c r="O50" s="200" t="s">
        <v>47</v>
      </c>
      <c r="P50" s="201"/>
      <c r="Q50" s="201"/>
      <c r="R50" s="202"/>
    </row>
    <row r="51" spans="1:18" s="18" customFormat="1" ht="9" customHeight="1" x14ac:dyDescent="0.25">
      <c r="A51" s="207" t="s">
        <v>53</v>
      </c>
      <c r="B51" s="205"/>
      <c r="C51" s="271"/>
      <c r="D51" s="208"/>
      <c r="E51" s="195">
        <v>2</v>
      </c>
      <c r="F51" s="86" t="str">
        <f>IF(E51&gt;$R$57,,UPPER(VLOOKUP(E51,'Lány 4B ELO'!$A$7:$Q$134,2)))</f>
        <v xml:space="preserve">RÁCZ </v>
      </c>
      <c r="G51" s="196"/>
      <c r="H51" s="86"/>
      <c r="I51" s="85"/>
      <c r="J51" s="197" t="s">
        <v>7</v>
      </c>
      <c r="K51" s="194"/>
      <c r="L51" s="198"/>
      <c r="M51" s="194"/>
      <c r="N51" s="199"/>
      <c r="O51" s="203"/>
      <c r="P51" s="204"/>
      <c r="Q51" s="205"/>
      <c r="R51" s="206"/>
    </row>
    <row r="52" spans="1:18" s="18" customFormat="1" ht="9" customHeight="1" x14ac:dyDescent="0.25">
      <c r="A52" s="240"/>
      <c r="B52" s="241"/>
      <c r="C52" s="272"/>
      <c r="D52" s="242"/>
      <c r="E52" s="195">
        <v>3</v>
      </c>
      <c r="F52" s="86" t="str">
        <f>IF(E52&gt;$R$57,,UPPER(VLOOKUP(E52,'Lány 4B ELO'!$A$7:$Q$134,2)))</f>
        <v>BÁRÁNY</v>
      </c>
      <c r="G52" s="196"/>
      <c r="H52" s="86"/>
      <c r="I52" s="85"/>
      <c r="J52" s="197" t="s">
        <v>8</v>
      </c>
      <c r="K52" s="194"/>
      <c r="L52" s="198"/>
      <c r="M52" s="194"/>
      <c r="N52" s="199"/>
      <c r="O52" s="200" t="s">
        <v>48</v>
      </c>
      <c r="P52" s="201"/>
      <c r="Q52" s="201"/>
      <c r="R52" s="202"/>
    </row>
    <row r="53" spans="1:18" s="18" customFormat="1" ht="9" customHeight="1" x14ac:dyDescent="0.25">
      <c r="A53" s="209"/>
      <c r="B53" s="127"/>
      <c r="C53" s="127"/>
      <c r="D53" s="210"/>
      <c r="E53" s="195">
        <v>4</v>
      </c>
      <c r="F53" s="86" t="str">
        <f>IF(E53&gt;$R$57,,UPPER(VLOOKUP(E53,'Lány 4B ELO'!$A$7:$Q$134,2)))</f>
        <v>DARAGÓ</v>
      </c>
      <c r="G53" s="196"/>
      <c r="H53" s="86"/>
      <c r="I53" s="85"/>
      <c r="J53" s="197" t="s">
        <v>9</v>
      </c>
      <c r="K53" s="194"/>
      <c r="L53" s="198"/>
      <c r="M53" s="194"/>
      <c r="N53" s="199"/>
      <c r="O53" s="194"/>
      <c r="P53" s="198"/>
      <c r="Q53" s="194"/>
      <c r="R53" s="199"/>
    </row>
    <row r="54" spans="1:18" s="18" customFormat="1" ht="9" customHeight="1" x14ac:dyDescent="0.25">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x14ac:dyDescent="0.25">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5">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x14ac:dyDescent="0.25">
      <c r="A57" s="230"/>
      <c r="B57" s="227"/>
      <c r="C57" s="269"/>
      <c r="D57" s="239"/>
      <c r="E57" s="211"/>
      <c r="F57" s="212"/>
      <c r="G57" s="213"/>
      <c r="H57" s="212"/>
      <c r="I57" s="214"/>
      <c r="J57" s="215" t="s">
        <v>13</v>
      </c>
      <c r="K57" s="205"/>
      <c r="L57" s="204"/>
      <c r="M57" s="205"/>
      <c r="N57" s="206"/>
      <c r="O57" s="205" t="str">
        <f>R4</f>
        <v>Rákóczi Andrea</v>
      </c>
      <c r="P57" s="204"/>
      <c r="Q57" s="205"/>
      <c r="R57" s="216">
        <f>MIN(4,'Lány 4B ELO'!Q5)</f>
        <v>4</v>
      </c>
    </row>
  </sheetData>
  <mergeCells count="1">
    <mergeCell ref="A4:C4"/>
  </mergeCells>
  <conditionalFormatting sqref="B39 B41 B43 B45 B47">
    <cfRule type="cellIs" dxfId="216" priority="4" stopIfTrue="1" operator="equal">
      <formula>"QA"</formula>
    </cfRule>
    <cfRule type="cellIs" dxfId="215" priority="5" stopIfTrue="1" operator="equal">
      <formula>"DA"</formula>
    </cfRule>
  </conditionalFormatting>
  <conditionalFormatting sqref="E7 E9 E11 E13 E15 E17 E19 E21 E23 E25 E27 E29 E31 E33 E35 E37">
    <cfRule type="expression" dxfId="214" priority="2" stopIfTrue="1">
      <formula>$E7&lt;5</formula>
    </cfRule>
  </conditionalFormatting>
  <conditionalFormatting sqref="E39 E41 E43 E45 E47">
    <cfRule type="expression" dxfId="213" priority="10" stopIfTrue="1">
      <formula>AND($E39&lt;9,$C39&gt;0)</formula>
    </cfRule>
  </conditionalFormatting>
  <conditionalFormatting sqref="F7 F9 F11 F13 F15 F17 F19 F21 F23 F25 F27 F29 F31 F33 F35 F37">
    <cfRule type="cellIs" dxfId="212" priority="1" stopIfTrue="1" operator="equal">
      <formula>"Bye"</formula>
    </cfRule>
  </conditionalFormatting>
  <conditionalFormatting sqref="F39 F41 F43 F45 F47">
    <cfRule type="cellIs" dxfId="211" priority="8" stopIfTrue="1" operator="equal">
      <formula>"Bye"</formula>
    </cfRule>
  </conditionalFormatting>
  <conditionalFormatting sqref="F39:I39 F41:I41 F43:I43 F45:I45 F47:I47">
    <cfRule type="expression" dxfId="210" priority="9" stopIfTrue="1">
      <formula>AND($E39&lt;9,$C39&gt;0)</formula>
    </cfRule>
  </conditionalFormatting>
  <conditionalFormatting sqref="H7 H9 H11 H13 H15 H17 H19 H21 H23 H25 H27 H29 H31 H33 H35 H37">
    <cfRule type="expression" dxfId="209" priority="14" stopIfTrue="1">
      <formula>AND($E7&lt;9,$C7&gt;0)</formula>
    </cfRule>
  </conditionalFormatting>
  <conditionalFormatting sqref="I8 K10 I12 M14 I16 K18 I20 O22 I24 K26 I28 M30 I32 K34 I36 M40 I42 K44 I46">
    <cfRule type="expression" dxfId="208" priority="11" stopIfTrue="1">
      <formula>AND($O$1="CU",I8="Umpire")</formula>
    </cfRule>
    <cfRule type="expression" dxfId="207" priority="12" stopIfTrue="1">
      <formula>AND($O$1="CU",I8&lt;&gt;"Umpire",J8&lt;&gt;"")</formula>
    </cfRule>
    <cfRule type="expression" dxfId="206" priority="13" stopIfTrue="1">
      <formula>AND($O$1="CU",I8&lt;&gt;"Umpire")</formula>
    </cfRule>
  </conditionalFormatting>
  <conditionalFormatting sqref="J8 L10 J12 N14 J16 L18 J20 P22 J24 L26 J28 N30 J32 L34 J36 R57">
    <cfRule type="expression" dxfId="205" priority="3" stopIfTrue="1">
      <formula>$O$1="CU"</formula>
    </cfRule>
  </conditionalFormatting>
  <conditionalFormatting sqref="K8 M10 K12 O14 K16 M18 K20 Q22 K24 M26 K28 O30 K32 M34 K36 O40 K42 M44 K46">
    <cfRule type="expression" dxfId="204" priority="6" stopIfTrue="1">
      <formula>J8="as"</formula>
    </cfRule>
    <cfRule type="expression" dxfId="203" priority="7" stopIfTrue="1">
      <formula>J8="bs"</formula>
    </cfRule>
  </conditionalFormatting>
  <dataValidations count="1">
    <dataValidation type="list" allowBlank="1" showInputMessage="1" sqref="I46 I42 K44 M40 I8 M14 K10 K18 K26 K34 M30 I12 I36 O22 I16 I32 I24 I20 I28" xr:uid="{00000000-0002-0000-0800-000000000000}">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22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tabColor indexed="42"/>
  </sheetPr>
  <dimension ref="A1:Q156"/>
  <sheetViews>
    <sheetView showGridLines="0" showZeros="0" workbookViewId="0">
      <pane ySplit="6" topLeftCell="A7" activePane="bottomLeft" state="frozen"/>
      <selection activeCell="F3" sqref="F3"/>
      <selection pane="bottomLeft" activeCell="T1" sqref="T1"/>
    </sheetView>
  </sheetViews>
  <sheetFormatPr defaultRowHeight="13.2" x14ac:dyDescent="0.25"/>
  <cols>
    <col min="1" max="1" width="3.88671875" customWidth="1"/>
    <col min="2" max="2" width="16.5546875" customWidth="1"/>
    <col min="3" max="3" width="14" customWidth="1"/>
    <col min="4" max="4" width="13.88671875" style="40" customWidth="1"/>
    <col min="5" max="5" width="12.109375" style="411" customWidth="1"/>
    <col min="6" max="6" width="6.109375" style="93" hidden="1" customWidth="1"/>
    <col min="7" max="7" width="29.8867187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48" t="str">
        <f>Altalanos!$A$6</f>
        <v>Diákolimpia</v>
      </c>
      <c r="B1" s="87"/>
      <c r="C1" s="87"/>
      <c r="D1" s="244"/>
      <c r="E1" s="264" t="s">
        <v>52</v>
      </c>
      <c r="F1" s="106"/>
      <c r="G1" s="255"/>
      <c r="H1" s="88"/>
      <c r="I1" s="88"/>
      <c r="J1" s="256"/>
      <c r="K1" s="256"/>
      <c r="L1" s="256"/>
      <c r="M1" s="256"/>
      <c r="N1" s="256"/>
      <c r="O1" s="256"/>
      <c r="P1" s="256"/>
      <c r="Q1" s="257"/>
    </row>
    <row r="2" spans="1:17" ht="13.8" thickBot="1" x14ac:dyDescent="0.3">
      <c r="B2" s="89" t="s">
        <v>51</v>
      </c>
      <c r="C2" s="422" t="str">
        <f>Altalanos!$C$8</f>
        <v>4 fiú A elo</v>
      </c>
      <c r="D2" s="106"/>
      <c r="E2" s="264" t="s">
        <v>35</v>
      </c>
      <c r="F2" s="94"/>
      <c r="G2" s="94"/>
      <c r="H2" s="399"/>
      <c r="I2" s="399"/>
      <c r="J2" s="88"/>
      <c r="K2" s="88"/>
      <c r="L2" s="88"/>
      <c r="M2" s="88"/>
      <c r="N2" s="100"/>
      <c r="O2" s="81"/>
      <c r="P2" s="81"/>
      <c r="Q2" s="100"/>
    </row>
    <row r="3" spans="1:17" s="2" customFormat="1" ht="13.8" thickBot="1" x14ac:dyDescent="0.3">
      <c r="A3" s="393" t="s">
        <v>50</v>
      </c>
      <c r="B3" s="397"/>
      <c r="C3" s="397"/>
      <c r="D3" s="397"/>
      <c r="E3" s="397"/>
      <c r="F3" s="397"/>
      <c r="G3" s="397"/>
      <c r="H3" s="397"/>
      <c r="I3" s="398"/>
      <c r="J3" s="101"/>
      <c r="K3" s="107"/>
      <c r="L3" s="107"/>
      <c r="M3" s="107"/>
      <c r="N3" s="294" t="s">
        <v>34</v>
      </c>
      <c r="O3" s="102"/>
      <c r="P3" s="108"/>
      <c r="Q3" s="265"/>
    </row>
    <row r="4" spans="1:17" s="2" customFormat="1" x14ac:dyDescent="0.25">
      <c r="A4" s="50" t="s">
        <v>25</v>
      </c>
      <c r="B4" s="50"/>
      <c r="C4" s="48" t="s">
        <v>22</v>
      </c>
      <c r="D4" s="50" t="s">
        <v>30</v>
      </c>
      <c r="E4" s="82"/>
      <c r="G4" s="109"/>
      <c r="H4" s="413" t="s">
        <v>31</v>
      </c>
      <c r="I4" s="403"/>
      <c r="J4" s="110"/>
      <c r="K4" s="111"/>
      <c r="L4" s="111"/>
      <c r="M4" s="111"/>
      <c r="N4" s="110"/>
      <c r="O4" s="266"/>
      <c r="P4" s="266"/>
      <c r="Q4" s="112"/>
    </row>
    <row r="5" spans="1:17" s="2" customFormat="1" ht="13.8" thickBot="1" x14ac:dyDescent="0.3">
      <c r="A5" s="258" t="str">
        <f>Altalanos!$A$10</f>
        <v>2024.05.27-06.01.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x14ac:dyDescent="0.3">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x14ac:dyDescent="0.25">
      <c r="A7" s="254">
        <v>1</v>
      </c>
      <c r="B7" s="429" t="s">
        <v>99</v>
      </c>
      <c r="C7" s="429" t="s">
        <v>100</v>
      </c>
      <c r="D7" s="96" t="s">
        <v>439</v>
      </c>
      <c r="E7" s="267"/>
      <c r="F7" s="396"/>
      <c r="G7" s="287"/>
      <c r="H7" s="96"/>
      <c r="I7" s="96"/>
      <c r="J7" s="251"/>
      <c r="K7" s="249"/>
      <c r="L7" s="253"/>
      <c r="M7" s="249"/>
      <c r="N7" s="245"/>
      <c r="O7" s="96">
        <v>14</v>
      </c>
      <c r="P7" s="114"/>
      <c r="Q7" s="97"/>
    </row>
    <row r="8" spans="1:17" s="11" customFormat="1" ht="18.899999999999999" customHeight="1" x14ac:dyDescent="0.3">
      <c r="A8" s="254">
        <v>2</v>
      </c>
      <c r="B8" s="426" t="s">
        <v>105</v>
      </c>
      <c r="C8" s="426" t="s">
        <v>101</v>
      </c>
      <c r="D8" s="427" t="s">
        <v>102</v>
      </c>
      <c r="E8" s="267"/>
      <c r="F8" s="396"/>
      <c r="G8" s="287"/>
      <c r="H8" s="96"/>
      <c r="I8" s="96"/>
      <c r="J8" s="251"/>
      <c r="K8" s="249"/>
      <c r="L8" s="253"/>
      <c r="M8" s="249"/>
      <c r="N8" s="245"/>
      <c r="O8" s="96">
        <v>17</v>
      </c>
      <c r="P8" s="114"/>
      <c r="Q8" s="97"/>
    </row>
    <row r="9" spans="1:17" s="11" customFormat="1" ht="18.899999999999999" customHeight="1" x14ac:dyDescent="0.3">
      <c r="A9" s="254">
        <v>3</v>
      </c>
      <c r="B9" s="441" t="s">
        <v>249</v>
      </c>
      <c r="C9" s="441" t="s">
        <v>281</v>
      </c>
      <c r="D9" s="442" t="s">
        <v>282</v>
      </c>
      <c r="E9" s="267"/>
      <c r="F9" s="97"/>
      <c r="G9" s="97"/>
      <c r="H9" s="96"/>
      <c r="I9" s="96"/>
      <c r="J9" s="251"/>
      <c r="K9" s="249"/>
      <c r="L9" s="253"/>
      <c r="M9" s="286"/>
      <c r="N9" s="245"/>
      <c r="O9" s="96">
        <v>18</v>
      </c>
      <c r="P9" s="405"/>
      <c r="Q9" s="281"/>
    </row>
    <row r="10" spans="1:17" s="11" customFormat="1" ht="18.899999999999999" customHeight="1" x14ac:dyDescent="0.3">
      <c r="A10" s="254">
        <v>4</v>
      </c>
      <c r="B10" s="426" t="s">
        <v>106</v>
      </c>
      <c r="C10" s="426" t="s">
        <v>103</v>
      </c>
      <c r="D10" s="427" t="s">
        <v>104</v>
      </c>
      <c r="E10" s="267"/>
      <c r="F10" s="396"/>
      <c r="G10" s="287"/>
      <c r="H10" s="96"/>
      <c r="I10" s="96"/>
      <c r="J10" s="251"/>
      <c r="K10" s="249"/>
      <c r="L10" s="253"/>
      <c r="M10" s="249"/>
      <c r="N10" s="245"/>
      <c r="O10" s="96">
        <v>27</v>
      </c>
      <c r="P10" s="404"/>
      <c r="Q10" s="402"/>
    </row>
    <row r="11" spans="1:17" s="11" customFormat="1" ht="18.899999999999999" customHeight="1" x14ac:dyDescent="0.3">
      <c r="A11" s="254">
        <v>5</v>
      </c>
      <c r="B11" s="426" t="s">
        <v>110</v>
      </c>
      <c r="C11" s="426" t="s">
        <v>111</v>
      </c>
      <c r="D11" s="427" t="s">
        <v>112</v>
      </c>
      <c r="E11" s="267"/>
      <c r="F11" s="396"/>
      <c r="G11" s="287"/>
      <c r="H11" s="96"/>
      <c r="I11" s="96"/>
      <c r="J11" s="251"/>
      <c r="K11" s="249"/>
      <c r="L11" s="253"/>
      <c r="M11" s="249"/>
      <c r="N11" s="245"/>
      <c r="O11" s="96">
        <v>38</v>
      </c>
      <c r="P11" s="404"/>
      <c r="Q11" s="402"/>
    </row>
    <row r="12" spans="1:17" s="11" customFormat="1" ht="18.899999999999999" customHeight="1" x14ac:dyDescent="0.25">
      <c r="A12" s="254">
        <v>6</v>
      </c>
      <c r="B12" s="428" t="s">
        <v>123</v>
      </c>
      <c r="C12" s="428" t="s">
        <v>124</v>
      </c>
      <c r="D12" s="428" t="s">
        <v>125</v>
      </c>
      <c r="E12" s="267"/>
      <c r="F12" s="396"/>
      <c r="G12" s="287"/>
      <c r="H12" s="96"/>
      <c r="I12" s="96"/>
      <c r="J12" s="251"/>
      <c r="K12" s="249"/>
      <c r="L12" s="253"/>
      <c r="M12" s="249"/>
      <c r="N12" s="245"/>
      <c r="O12" s="96">
        <v>39</v>
      </c>
      <c r="P12" s="404"/>
      <c r="Q12" s="402"/>
    </row>
    <row r="13" spans="1:17" s="11" customFormat="1" ht="18.899999999999999" customHeight="1" x14ac:dyDescent="0.25">
      <c r="A13" s="254">
        <v>7</v>
      </c>
      <c r="B13" s="428" t="s">
        <v>120</v>
      </c>
      <c r="C13" s="428" t="s">
        <v>121</v>
      </c>
      <c r="D13" s="428" t="s">
        <v>122</v>
      </c>
      <c r="E13" s="267"/>
      <c r="F13" s="97"/>
      <c r="G13" s="97"/>
      <c r="H13" s="96"/>
      <c r="I13" s="96"/>
      <c r="J13" s="251"/>
      <c r="K13" s="249"/>
      <c r="L13" s="253"/>
      <c r="M13" s="286"/>
      <c r="N13" s="245"/>
      <c r="O13" s="96">
        <v>49</v>
      </c>
      <c r="P13" s="404"/>
      <c r="Q13" s="402"/>
    </row>
    <row r="14" spans="1:17" s="11" customFormat="1" ht="18.899999999999999" customHeight="1" x14ac:dyDescent="0.3">
      <c r="A14" s="254">
        <v>8</v>
      </c>
      <c r="B14" s="430" t="s">
        <v>263</v>
      </c>
      <c r="C14" s="426" t="s">
        <v>264</v>
      </c>
      <c r="D14" s="426" t="s">
        <v>132</v>
      </c>
      <c r="E14" s="267"/>
      <c r="F14" s="97"/>
      <c r="G14" s="97"/>
      <c r="H14" s="96"/>
      <c r="I14" s="96"/>
      <c r="J14" s="251"/>
      <c r="K14" s="249"/>
      <c r="L14" s="253"/>
      <c r="M14" s="286"/>
      <c r="N14" s="245"/>
      <c r="O14" s="96">
        <v>63</v>
      </c>
      <c r="P14" s="404"/>
      <c r="Q14" s="402"/>
    </row>
    <row r="15" spans="1:17" s="11" customFormat="1" ht="18.899999999999999" customHeight="1" x14ac:dyDescent="0.25">
      <c r="A15" s="254">
        <v>9</v>
      </c>
      <c r="B15" s="428" t="s">
        <v>116</v>
      </c>
      <c r="C15" s="428" t="s">
        <v>117</v>
      </c>
      <c r="D15" s="428" t="s">
        <v>98</v>
      </c>
      <c r="E15" s="267"/>
      <c r="F15" s="97"/>
      <c r="G15" s="97"/>
      <c r="H15" s="96"/>
      <c r="I15" s="96"/>
      <c r="J15" s="251"/>
      <c r="K15" s="249"/>
      <c r="L15" s="253"/>
      <c r="M15" s="286"/>
      <c r="N15" s="245"/>
      <c r="O15" s="96">
        <v>66</v>
      </c>
      <c r="P15" s="97"/>
      <c r="Q15" s="97"/>
    </row>
    <row r="16" spans="1:17" s="11" customFormat="1" ht="18.899999999999999" customHeight="1" x14ac:dyDescent="0.3">
      <c r="A16" s="254">
        <v>10</v>
      </c>
      <c r="B16" s="426" t="s">
        <v>129</v>
      </c>
      <c r="C16" s="426" t="s">
        <v>130</v>
      </c>
      <c r="D16" s="426" t="s">
        <v>131</v>
      </c>
      <c r="E16" s="267"/>
      <c r="F16" s="97"/>
      <c r="G16" s="97"/>
      <c r="H16" s="96"/>
      <c r="I16" s="96"/>
      <c r="J16" s="251"/>
      <c r="K16" s="249"/>
      <c r="L16" s="253"/>
      <c r="M16" s="286"/>
      <c r="N16" s="245"/>
      <c r="O16" s="96">
        <v>68</v>
      </c>
      <c r="P16" s="114"/>
      <c r="Q16" s="97"/>
    </row>
    <row r="17" spans="1:17" s="11" customFormat="1" ht="18.899999999999999" customHeight="1" x14ac:dyDescent="0.3">
      <c r="A17" s="254">
        <v>11</v>
      </c>
      <c r="B17" s="426" t="s">
        <v>126</v>
      </c>
      <c r="C17" s="426" t="s">
        <v>127</v>
      </c>
      <c r="D17" s="426" t="s">
        <v>128</v>
      </c>
      <c r="E17" s="267"/>
      <c r="F17" s="97"/>
      <c r="G17" s="97"/>
      <c r="H17" s="96"/>
      <c r="I17" s="96"/>
      <c r="J17" s="251"/>
      <c r="K17" s="249"/>
      <c r="L17" s="253"/>
      <c r="M17" s="286"/>
      <c r="N17" s="245"/>
      <c r="O17" s="96">
        <v>76</v>
      </c>
      <c r="P17" s="114"/>
      <c r="Q17" s="97"/>
    </row>
    <row r="18" spans="1:17" s="11" customFormat="1" ht="18.899999999999999" customHeight="1" x14ac:dyDescent="0.3">
      <c r="A18" s="254">
        <v>12</v>
      </c>
      <c r="B18" s="425" t="s">
        <v>107</v>
      </c>
      <c r="C18" s="426" t="s">
        <v>108</v>
      </c>
      <c r="D18" s="426" t="s">
        <v>109</v>
      </c>
      <c r="E18" s="267"/>
      <c r="F18" s="97"/>
      <c r="G18" s="97"/>
      <c r="H18" s="96"/>
      <c r="I18" s="96"/>
      <c r="J18" s="251"/>
      <c r="K18" s="249"/>
      <c r="L18" s="253"/>
      <c r="M18" s="286"/>
      <c r="N18" s="245"/>
      <c r="O18" s="96"/>
      <c r="P18" s="114"/>
      <c r="Q18" s="97"/>
    </row>
    <row r="19" spans="1:17" s="11" customFormat="1" ht="18.899999999999999" customHeight="1" x14ac:dyDescent="0.3">
      <c r="A19" s="254">
        <v>13</v>
      </c>
      <c r="B19" s="426" t="s">
        <v>113</v>
      </c>
      <c r="C19" s="426" t="s">
        <v>114</v>
      </c>
      <c r="D19" s="427" t="s">
        <v>115</v>
      </c>
      <c r="E19" s="267"/>
      <c r="F19" s="97"/>
      <c r="G19" s="97"/>
      <c r="H19" s="96"/>
      <c r="I19" s="96"/>
      <c r="J19" s="251"/>
      <c r="K19" s="249"/>
      <c r="L19" s="253"/>
      <c r="M19" s="286"/>
      <c r="N19" s="245"/>
      <c r="O19" s="96"/>
      <c r="P19" s="114"/>
      <c r="Q19" s="97"/>
    </row>
    <row r="20" spans="1:17" s="11" customFormat="1" ht="18.899999999999999" customHeight="1" x14ac:dyDescent="0.3">
      <c r="A20" s="254">
        <v>14</v>
      </c>
      <c r="B20" s="426" t="s">
        <v>118</v>
      </c>
      <c r="C20" s="426" t="s">
        <v>100</v>
      </c>
      <c r="D20" s="427" t="s">
        <v>119</v>
      </c>
      <c r="E20" s="267"/>
      <c r="F20" s="97"/>
      <c r="G20" s="97"/>
      <c r="H20" s="96"/>
      <c r="I20" s="96"/>
      <c r="J20" s="251"/>
      <c r="K20" s="249"/>
      <c r="L20" s="253"/>
      <c r="M20" s="286"/>
      <c r="N20" s="245"/>
      <c r="O20" s="96"/>
      <c r="P20" s="114"/>
      <c r="Q20" s="97"/>
    </row>
    <row r="21" spans="1:17" s="11" customFormat="1" ht="18.899999999999999" customHeight="1" x14ac:dyDescent="0.3">
      <c r="A21" s="254">
        <v>15</v>
      </c>
      <c r="B21" s="426" t="s">
        <v>265</v>
      </c>
      <c r="C21" s="426" t="s">
        <v>266</v>
      </c>
      <c r="D21" s="427" t="s">
        <v>132</v>
      </c>
      <c r="E21" s="267"/>
      <c r="F21" s="97"/>
      <c r="G21" s="97"/>
      <c r="H21" s="96"/>
      <c r="I21" s="96"/>
      <c r="J21" s="251"/>
      <c r="K21" s="249"/>
      <c r="L21" s="253"/>
      <c r="M21" s="286"/>
      <c r="N21" s="245"/>
      <c r="O21" s="96"/>
      <c r="P21" s="114"/>
      <c r="Q21" s="97"/>
    </row>
    <row r="22" spans="1:17" s="11" customFormat="1" ht="18.899999999999999" customHeight="1" x14ac:dyDescent="0.25">
      <c r="A22" s="254">
        <v>16</v>
      </c>
      <c r="B22" s="440" t="s">
        <v>156</v>
      </c>
      <c r="C22" s="440" t="s">
        <v>111</v>
      </c>
      <c r="D22" s="440" t="s">
        <v>279</v>
      </c>
      <c r="E22" s="267"/>
      <c r="F22" s="97"/>
      <c r="G22" s="97"/>
      <c r="H22" s="96"/>
      <c r="I22" s="96"/>
      <c r="J22" s="251"/>
      <c r="K22" s="249"/>
      <c r="L22" s="253"/>
      <c r="M22" s="286"/>
      <c r="N22" s="245"/>
      <c r="O22" s="96">
        <v>99</v>
      </c>
      <c r="P22" s="114"/>
      <c r="Q22" s="97"/>
    </row>
    <row r="23" spans="1:17" s="11" customFormat="1" ht="18.899999999999999" customHeight="1" x14ac:dyDescent="0.3">
      <c r="A23" s="254">
        <v>17</v>
      </c>
      <c r="B23" s="426"/>
      <c r="C23" s="426"/>
      <c r="D23" s="427"/>
      <c r="E23" s="267"/>
      <c r="F23" s="97"/>
      <c r="G23" s="97"/>
      <c r="H23" s="96"/>
      <c r="I23" s="96"/>
      <c r="J23" s="251"/>
      <c r="K23" s="249"/>
      <c r="L23" s="253"/>
      <c r="M23" s="286"/>
      <c r="N23" s="245"/>
      <c r="O23" s="96"/>
      <c r="P23" s="114"/>
      <c r="Q23" s="97"/>
    </row>
    <row r="24" spans="1:17" s="11" customFormat="1" ht="18.899999999999999" customHeight="1" x14ac:dyDescent="0.25">
      <c r="A24" s="254">
        <v>18</v>
      </c>
      <c r="B24" s="429" t="s">
        <v>99</v>
      </c>
      <c r="C24" s="429" t="s">
        <v>100</v>
      </c>
      <c r="D24" s="96"/>
      <c r="E24" s="267"/>
      <c r="F24" s="396"/>
      <c r="G24" s="287"/>
      <c r="H24" s="96"/>
      <c r="I24" s="96"/>
      <c r="J24" s="251"/>
      <c r="K24" s="249"/>
      <c r="L24" s="253"/>
      <c r="M24" s="249"/>
      <c r="N24" s="245"/>
      <c r="O24" s="96">
        <v>14</v>
      </c>
      <c r="P24" s="114"/>
      <c r="Q24" s="97"/>
    </row>
    <row r="25" spans="1:17" s="11" customFormat="1" ht="18.899999999999999" customHeight="1" x14ac:dyDescent="0.25">
      <c r="A25" s="254">
        <v>19</v>
      </c>
      <c r="B25" s="440"/>
      <c r="C25" s="440"/>
      <c r="D25" s="440"/>
      <c r="E25" s="267"/>
      <c r="F25" s="97"/>
      <c r="G25" s="97"/>
      <c r="H25" s="96"/>
      <c r="I25" s="96"/>
      <c r="J25" s="251"/>
      <c r="K25" s="249"/>
      <c r="L25" s="253"/>
      <c r="M25" s="286"/>
      <c r="N25" s="245"/>
      <c r="O25" s="96"/>
      <c r="P25" s="114"/>
      <c r="Q25" s="97"/>
    </row>
    <row r="26" spans="1:17" s="11" customFormat="1" ht="18.899999999999999" customHeight="1" x14ac:dyDescent="0.25">
      <c r="A26" s="254">
        <v>20</v>
      </c>
      <c r="B26" s="95"/>
      <c r="C26" s="95"/>
      <c r="D26" s="96"/>
      <c r="E26" s="267"/>
      <c r="F26" s="97"/>
      <c r="G26" s="97"/>
      <c r="H26" s="96"/>
      <c r="I26" s="96"/>
      <c r="J26" s="251"/>
      <c r="K26" s="249"/>
      <c r="L26" s="253"/>
      <c r="M26" s="286"/>
      <c r="N26" s="245"/>
      <c r="O26" s="96"/>
      <c r="P26" s="114"/>
      <c r="Q26" s="97"/>
    </row>
    <row r="27" spans="1:17" s="11" customFormat="1" ht="18.899999999999999" customHeight="1" x14ac:dyDescent="0.25">
      <c r="A27" s="254">
        <v>21</v>
      </c>
      <c r="B27" s="95"/>
      <c r="C27" s="95"/>
      <c r="D27" s="96"/>
      <c r="E27" s="267"/>
      <c r="F27" s="97"/>
      <c r="G27" s="97"/>
      <c r="H27" s="96"/>
      <c r="I27" s="96"/>
      <c r="J27" s="251"/>
      <c r="K27" s="249"/>
      <c r="L27" s="253"/>
      <c r="M27" s="286"/>
      <c r="N27" s="245"/>
      <c r="O27" s="96"/>
      <c r="P27" s="114"/>
      <c r="Q27" s="97"/>
    </row>
    <row r="28" spans="1:17" s="11" customFormat="1" ht="18.899999999999999" customHeight="1" x14ac:dyDescent="0.25">
      <c r="A28" s="254">
        <v>22</v>
      </c>
      <c r="B28" s="95"/>
      <c r="C28" s="95"/>
      <c r="D28" s="96"/>
      <c r="E28" s="420"/>
      <c r="F28" s="415"/>
      <c r="G28" s="281"/>
      <c r="H28" s="96"/>
      <c r="I28" s="96"/>
      <c r="J28" s="251"/>
      <c r="K28" s="249"/>
      <c r="L28" s="253"/>
      <c r="M28" s="286"/>
      <c r="N28" s="245"/>
      <c r="O28" s="96"/>
      <c r="P28" s="114"/>
      <c r="Q28" s="97"/>
    </row>
    <row r="29" spans="1:17" s="11" customFormat="1" ht="18.899999999999999" customHeight="1" x14ac:dyDescent="0.25">
      <c r="A29" s="254">
        <v>23</v>
      </c>
      <c r="B29" s="95"/>
      <c r="C29" s="95"/>
      <c r="D29" s="96"/>
      <c r="E29" s="421"/>
      <c r="F29" s="97"/>
      <c r="G29" s="97"/>
      <c r="H29" s="96"/>
      <c r="I29" s="96"/>
      <c r="J29" s="251"/>
      <c r="K29" s="249"/>
      <c r="L29" s="253"/>
      <c r="M29" s="286"/>
      <c r="N29" s="245"/>
      <c r="O29" s="96"/>
      <c r="P29" s="114"/>
      <c r="Q29" s="97"/>
    </row>
    <row r="30" spans="1:17" s="11" customFormat="1" ht="18.899999999999999" customHeight="1" x14ac:dyDescent="0.25">
      <c r="A30" s="254">
        <v>24</v>
      </c>
      <c r="B30" s="95"/>
      <c r="C30" s="95"/>
      <c r="D30" s="96"/>
      <c r="E30" s="267"/>
      <c r="F30" s="97"/>
      <c r="G30" s="97"/>
      <c r="H30" s="96"/>
      <c r="I30" s="96"/>
      <c r="J30" s="251"/>
      <c r="K30" s="249"/>
      <c r="L30" s="253"/>
      <c r="M30" s="286"/>
      <c r="N30" s="245"/>
      <c r="O30" s="96"/>
      <c r="P30" s="114"/>
      <c r="Q30" s="97"/>
    </row>
    <row r="31" spans="1:17" s="11" customFormat="1" ht="18.899999999999999" customHeight="1" x14ac:dyDescent="0.25">
      <c r="A31" s="254">
        <v>25</v>
      </c>
      <c r="B31" s="95"/>
      <c r="C31" s="95"/>
      <c r="D31" s="96"/>
      <c r="E31" s="267"/>
      <c r="F31" s="97"/>
      <c r="G31" s="97"/>
      <c r="H31" s="96"/>
      <c r="I31" s="96"/>
      <c r="J31" s="251"/>
      <c r="K31" s="249"/>
      <c r="L31" s="253"/>
      <c r="M31" s="286"/>
      <c r="N31" s="245"/>
      <c r="O31" s="96"/>
      <c r="P31" s="114"/>
      <c r="Q31" s="97"/>
    </row>
    <row r="32" spans="1:17" s="11" customFormat="1" ht="18.899999999999999" customHeight="1" x14ac:dyDescent="0.25">
      <c r="A32" s="254">
        <v>26</v>
      </c>
      <c r="B32" s="95"/>
      <c r="C32" s="95"/>
      <c r="D32" s="96"/>
      <c r="E32" s="412"/>
      <c r="F32" s="97"/>
      <c r="G32" s="97"/>
      <c r="H32" s="96"/>
      <c r="I32" s="96"/>
      <c r="J32" s="251"/>
      <c r="K32" s="249"/>
      <c r="L32" s="253"/>
      <c r="M32" s="286"/>
      <c r="N32" s="245"/>
      <c r="O32" s="96"/>
      <c r="P32" s="114"/>
      <c r="Q32" s="97"/>
    </row>
    <row r="33" spans="1:17" s="11" customFormat="1" ht="18.899999999999999" customHeight="1" x14ac:dyDescent="0.25">
      <c r="A33" s="254">
        <v>27</v>
      </c>
      <c r="B33" s="95"/>
      <c r="C33" s="95"/>
      <c r="D33" s="96"/>
      <c r="E33" s="267"/>
      <c r="F33" s="97"/>
      <c r="G33" s="97"/>
      <c r="H33" s="96"/>
      <c r="I33" s="96"/>
      <c r="J33" s="251"/>
      <c r="K33" s="249"/>
      <c r="L33" s="253"/>
      <c r="M33" s="286"/>
      <c r="N33" s="245"/>
      <c r="O33" s="96"/>
      <c r="P33" s="114"/>
      <c r="Q33" s="97"/>
    </row>
    <row r="34" spans="1:17" s="11" customFormat="1" ht="18.899999999999999" customHeight="1" x14ac:dyDescent="0.25">
      <c r="A34" s="254">
        <v>28</v>
      </c>
      <c r="B34" s="95"/>
      <c r="C34" s="95"/>
      <c r="D34" s="96"/>
      <c r="E34" s="267"/>
      <c r="F34" s="97"/>
      <c r="G34" s="97"/>
      <c r="H34" s="96"/>
      <c r="I34" s="96"/>
      <c r="J34" s="251"/>
      <c r="K34" s="249"/>
      <c r="L34" s="253"/>
      <c r="M34" s="286"/>
      <c r="N34" s="245"/>
      <c r="O34" s="96"/>
      <c r="P34" s="114"/>
      <c r="Q34" s="97"/>
    </row>
    <row r="35" spans="1:17" s="11" customFormat="1" ht="18.899999999999999" customHeight="1" x14ac:dyDescent="0.25">
      <c r="A35" s="254">
        <v>29</v>
      </c>
      <c r="B35" s="95"/>
      <c r="C35" s="95"/>
      <c r="D35" s="96"/>
      <c r="E35" s="267"/>
      <c r="F35" s="97"/>
      <c r="G35" s="97"/>
      <c r="H35" s="96"/>
      <c r="I35" s="96"/>
      <c r="J35" s="251"/>
      <c r="K35" s="249"/>
      <c r="L35" s="253"/>
      <c r="M35" s="286"/>
      <c r="N35" s="245"/>
      <c r="O35" s="96"/>
      <c r="P35" s="114"/>
      <c r="Q35" s="97"/>
    </row>
    <row r="36" spans="1:17" s="11" customFormat="1" ht="18.899999999999999" customHeight="1" x14ac:dyDescent="0.25">
      <c r="A36" s="254">
        <v>30</v>
      </c>
      <c r="B36" s="95"/>
      <c r="C36" s="95"/>
      <c r="D36" s="96"/>
      <c r="E36" s="267"/>
      <c r="F36" s="97"/>
      <c r="G36" s="97"/>
      <c r="H36" s="96"/>
      <c r="I36" s="96"/>
      <c r="J36" s="251"/>
      <c r="K36" s="249"/>
      <c r="L36" s="253"/>
      <c r="M36" s="286"/>
      <c r="N36" s="245"/>
      <c r="O36" s="96"/>
      <c r="P36" s="114"/>
      <c r="Q36" s="97"/>
    </row>
    <row r="37" spans="1:17" s="11" customFormat="1" ht="18.899999999999999" customHeight="1" x14ac:dyDescent="0.25">
      <c r="A37" s="254">
        <v>31</v>
      </c>
      <c r="B37" s="95"/>
      <c r="C37" s="95"/>
      <c r="D37" s="96"/>
      <c r="E37" s="267"/>
      <c r="F37" s="97"/>
      <c r="G37" s="97"/>
      <c r="H37" s="96"/>
      <c r="I37" s="96"/>
      <c r="J37" s="251"/>
      <c r="K37" s="249"/>
      <c r="L37" s="253"/>
      <c r="M37" s="286"/>
      <c r="N37" s="245"/>
      <c r="O37" s="96"/>
      <c r="P37" s="114"/>
      <c r="Q37" s="97"/>
    </row>
    <row r="38" spans="1:17" s="11" customFormat="1" ht="18.899999999999999" customHeight="1" x14ac:dyDescent="0.25">
      <c r="A38" s="254">
        <v>32</v>
      </c>
      <c r="B38" s="95"/>
      <c r="C38" s="95"/>
      <c r="D38" s="96"/>
      <c r="E38" s="267"/>
      <c r="F38" s="97"/>
      <c r="G38" s="97"/>
      <c r="H38" s="396"/>
      <c r="I38" s="287"/>
      <c r="J38" s="251"/>
      <c r="K38" s="249"/>
      <c r="L38" s="253"/>
      <c r="M38" s="286"/>
      <c r="N38" s="245"/>
      <c r="O38" s="97"/>
      <c r="P38" s="114"/>
      <c r="Q38" s="97"/>
    </row>
    <row r="39" spans="1:17" s="11" customFormat="1" ht="18.899999999999999" customHeight="1" x14ac:dyDescent="0.25">
      <c r="A39" s="254">
        <v>33</v>
      </c>
      <c r="B39" s="95"/>
      <c r="C39" s="95"/>
      <c r="D39" s="96"/>
      <c r="E39" s="267"/>
      <c r="F39" s="97"/>
      <c r="G39" s="97"/>
      <c r="H39" s="396"/>
      <c r="I39" s="287"/>
      <c r="J39" s="251"/>
      <c r="K39" s="249"/>
      <c r="L39" s="253"/>
      <c r="M39" s="286"/>
      <c r="N39" s="281"/>
      <c r="O39" s="97"/>
      <c r="P39" s="114"/>
      <c r="Q39" s="97"/>
    </row>
    <row r="40" spans="1:17" s="11" customFormat="1" ht="18.899999999999999" customHeight="1" x14ac:dyDescent="0.25">
      <c r="A40" s="254">
        <v>34</v>
      </c>
      <c r="B40" s="95"/>
      <c r="C40" s="95"/>
      <c r="D40" s="96"/>
      <c r="E40" s="267"/>
      <c r="F40" s="97"/>
      <c r="G40" s="97"/>
      <c r="H40" s="396"/>
      <c r="I40" s="287"/>
      <c r="J40" s="251" t="e">
        <f>IF(AND(Q40="",#REF!&gt;0,#REF!&lt;5),K40,)</f>
        <v>#REF!</v>
      </c>
      <c r="K40" s="249" t="str">
        <f>IF(D40="","ZZZ9",IF(AND(#REF!&gt;0,#REF!&lt;5),D40&amp;#REF!,D40&amp;"9"))</f>
        <v>ZZZ9</v>
      </c>
      <c r="L40" s="253">
        <f t="shared" ref="L40:L103" si="0">IF(Q40="",999,Q40)</f>
        <v>999</v>
      </c>
      <c r="M40" s="286">
        <f t="shared" ref="M40:M103" si="1">IF(P40=999,999,1)</f>
        <v>999</v>
      </c>
      <c r="N40" s="281"/>
      <c r="O40" s="97"/>
      <c r="P40" s="114">
        <f t="shared" ref="P40:P103" si="2">IF(N40="DA",1,IF(N40="WC",2,IF(N40="SE",3,IF(N40="Q",4,IF(N40="LL",5,999)))))</f>
        <v>999</v>
      </c>
      <c r="Q40" s="97"/>
    </row>
    <row r="41" spans="1:17" s="11" customFormat="1" ht="18.899999999999999" customHeight="1" x14ac:dyDescent="0.25">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x14ac:dyDescent="0.25">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x14ac:dyDescent="0.25">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x14ac:dyDescent="0.25">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x14ac:dyDescent="0.25">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x14ac:dyDescent="0.25">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x14ac:dyDescent="0.25">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x14ac:dyDescent="0.25">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x14ac:dyDescent="0.25">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x14ac:dyDescent="0.25">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x14ac:dyDescent="0.25">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x14ac:dyDescent="0.25">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x14ac:dyDescent="0.25">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x14ac:dyDescent="0.25">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x14ac:dyDescent="0.25">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x14ac:dyDescent="0.25">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x14ac:dyDescent="0.25">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x14ac:dyDescent="0.25">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x14ac:dyDescent="0.25">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x14ac:dyDescent="0.25">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x14ac:dyDescent="0.25">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x14ac:dyDescent="0.25">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x14ac:dyDescent="0.25">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x14ac:dyDescent="0.25">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x14ac:dyDescent="0.25">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x14ac:dyDescent="0.25">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x14ac:dyDescent="0.25">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x14ac:dyDescent="0.25">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x14ac:dyDescent="0.25">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x14ac:dyDescent="0.25">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x14ac:dyDescent="0.25">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x14ac:dyDescent="0.25">
      <c r="A72" s="254">
        <v>66</v>
      </c>
      <c r="B72" s="95"/>
      <c r="C72" s="95"/>
      <c r="D72" s="96"/>
      <c r="E72" s="267"/>
      <c r="F72" s="97"/>
      <c r="G72" s="97"/>
      <c r="H72" s="396"/>
      <c r="I72" s="287"/>
      <c r="J72" s="251" t="e">
        <f>IF(AND(Q72="",#REF!&gt;0,#REF!&lt;5),K72,)</f>
        <v>#REF!</v>
      </c>
      <c r="K72" s="249" t="str">
        <f>IF(D72="","ZZZ9",IF(AND(#REF!&gt;0,#REF!&lt;5),D72&amp;#REF!,D72&amp;"9"))</f>
        <v>ZZZ9</v>
      </c>
      <c r="L72" s="253">
        <f t="shared" si="0"/>
        <v>999</v>
      </c>
      <c r="M72" s="286">
        <f t="shared" si="1"/>
        <v>999</v>
      </c>
      <c r="N72" s="281"/>
      <c r="O72" s="97"/>
      <c r="P72" s="114">
        <f t="shared" si="2"/>
        <v>999</v>
      </c>
      <c r="Q72" s="97"/>
    </row>
    <row r="73" spans="1:17" s="11" customFormat="1" ht="18.899999999999999" customHeight="1" x14ac:dyDescent="0.25">
      <c r="A73" s="254">
        <v>67</v>
      </c>
      <c r="B73" s="95"/>
      <c r="C73" s="95"/>
      <c r="D73" s="96"/>
      <c r="E73" s="267"/>
      <c r="F73" s="97"/>
      <c r="G73" s="97"/>
      <c r="H73" s="396"/>
      <c r="I73" s="287"/>
      <c r="J73" s="251" t="e">
        <f>IF(AND(Q73="",#REF!&gt;0,#REF!&lt;5),K73,)</f>
        <v>#REF!</v>
      </c>
      <c r="K73" s="249" t="str">
        <f>IF(D73="","ZZZ9",IF(AND(#REF!&gt;0,#REF!&lt;5),D73&amp;#REF!,D73&amp;"9"))</f>
        <v>ZZZ9</v>
      </c>
      <c r="L73" s="253">
        <f t="shared" si="0"/>
        <v>999</v>
      </c>
      <c r="M73" s="286">
        <f t="shared" si="1"/>
        <v>999</v>
      </c>
      <c r="N73" s="281"/>
      <c r="O73" s="97"/>
      <c r="P73" s="114">
        <f t="shared" si="2"/>
        <v>999</v>
      </c>
      <c r="Q73" s="97"/>
    </row>
    <row r="74" spans="1:17" s="11" customFormat="1" ht="18.899999999999999" customHeight="1" x14ac:dyDescent="0.25">
      <c r="A74" s="254">
        <v>68</v>
      </c>
      <c r="B74" s="95"/>
      <c r="C74" s="95"/>
      <c r="D74" s="96"/>
      <c r="E74" s="267"/>
      <c r="F74" s="97"/>
      <c r="G74" s="97"/>
      <c r="H74" s="396"/>
      <c r="I74" s="287"/>
      <c r="J74" s="251" t="e">
        <f>IF(AND(Q74="",#REF!&gt;0,#REF!&lt;5),K74,)</f>
        <v>#REF!</v>
      </c>
      <c r="K74" s="249" t="str">
        <f>IF(D74="","ZZZ9",IF(AND(#REF!&gt;0,#REF!&lt;5),D74&amp;#REF!,D74&amp;"9"))</f>
        <v>ZZZ9</v>
      </c>
      <c r="L74" s="253">
        <f t="shared" si="0"/>
        <v>999</v>
      </c>
      <c r="M74" s="286">
        <f t="shared" si="1"/>
        <v>999</v>
      </c>
      <c r="N74" s="281"/>
      <c r="O74" s="97"/>
      <c r="P74" s="114">
        <f t="shared" si="2"/>
        <v>999</v>
      </c>
      <c r="Q74" s="97"/>
    </row>
    <row r="75" spans="1:17" s="11" customFormat="1" ht="18.899999999999999" customHeight="1" x14ac:dyDescent="0.25">
      <c r="A75" s="254">
        <v>69</v>
      </c>
      <c r="B75" s="95"/>
      <c r="C75" s="95"/>
      <c r="D75" s="96"/>
      <c r="E75" s="267"/>
      <c r="F75" s="97"/>
      <c r="G75" s="97"/>
      <c r="H75" s="396"/>
      <c r="I75" s="287"/>
      <c r="J75" s="251" t="e">
        <f>IF(AND(Q75="",#REF!&gt;0,#REF!&lt;5),K75,)</f>
        <v>#REF!</v>
      </c>
      <c r="K75" s="249" t="str">
        <f>IF(D75="","ZZZ9",IF(AND(#REF!&gt;0,#REF!&lt;5),D75&amp;#REF!,D75&amp;"9"))</f>
        <v>ZZZ9</v>
      </c>
      <c r="L75" s="253">
        <f t="shared" si="0"/>
        <v>999</v>
      </c>
      <c r="M75" s="286">
        <f t="shared" si="1"/>
        <v>999</v>
      </c>
      <c r="N75" s="281"/>
      <c r="O75" s="97"/>
      <c r="P75" s="114">
        <f t="shared" si="2"/>
        <v>999</v>
      </c>
      <c r="Q75" s="97"/>
    </row>
    <row r="76" spans="1:17" s="11" customFormat="1" ht="18.899999999999999" customHeight="1" x14ac:dyDescent="0.25">
      <c r="A76" s="254">
        <v>70</v>
      </c>
      <c r="B76" s="95"/>
      <c r="C76" s="95"/>
      <c r="D76" s="96"/>
      <c r="E76" s="267"/>
      <c r="F76" s="97"/>
      <c r="G76" s="97"/>
      <c r="H76" s="396"/>
      <c r="I76" s="287"/>
      <c r="J76" s="251" t="e">
        <f>IF(AND(Q76="",#REF!&gt;0,#REF!&lt;5),K76,)</f>
        <v>#REF!</v>
      </c>
      <c r="K76" s="249" t="str">
        <f>IF(D76="","ZZZ9",IF(AND(#REF!&gt;0,#REF!&lt;5),D76&amp;#REF!,D76&amp;"9"))</f>
        <v>ZZZ9</v>
      </c>
      <c r="L76" s="253">
        <f t="shared" si="0"/>
        <v>999</v>
      </c>
      <c r="M76" s="286">
        <f t="shared" si="1"/>
        <v>999</v>
      </c>
      <c r="N76" s="281"/>
      <c r="O76" s="97"/>
      <c r="P76" s="114">
        <f t="shared" si="2"/>
        <v>999</v>
      </c>
      <c r="Q76" s="97"/>
    </row>
    <row r="77" spans="1:17" s="11" customFormat="1" ht="18.899999999999999" customHeight="1" x14ac:dyDescent="0.25">
      <c r="A77" s="254">
        <v>71</v>
      </c>
      <c r="B77" s="95"/>
      <c r="C77" s="95"/>
      <c r="D77" s="96"/>
      <c r="E77" s="267"/>
      <c r="F77" s="97"/>
      <c r="G77" s="97"/>
      <c r="H77" s="396"/>
      <c r="I77" s="287"/>
      <c r="J77" s="251" t="e">
        <f>IF(AND(Q77="",#REF!&gt;0,#REF!&lt;5),K77,)</f>
        <v>#REF!</v>
      </c>
      <c r="K77" s="249" t="str">
        <f>IF(D77="","ZZZ9",IF(AND(#REF!&gt;0,#REF!&lt;5),D77&amp;#REF!,D77&amp;"9"))</f>
        <v>ZZZ9</v>
      </c>
      <c r="L77" s="253">
        <f t="shared" si="0"/>
        <v>999</v>
      </c>
      <c r="M77" s="286">
        <f t="shared" si="1"/>
        <v>999</v>
      </c>
      <c r="N77" s="281"/>
      <c r="O77" s="97"/>
      <c r="P77" s="114">
        <f t="shared" si="2"/>
        <v>999</v>
      </c>
      <c r="Q77" s="97"/>
    </row>
    <row r="78" spans="1:17" s="11" customFormat="1" ht="18.899999999999999" customHeight="1" x14ac:dyDescent="0.25">
      <c r="A78" s="254">
        <v>72</v>
      </c>
      <c r="B78" s="95"/>
      <c r="C78" s="95"/>
      <c r="D78" s="96"/>
      <c r="E78" s="267"/>
      <c r="F78" s="97"/>
      <c r="G78" s="97"/>
      <c r="H78" s="396"/>
      <c r="I78" s="287"/>
      <c r="J78" s="251" t="e">
        <f>IF(AND(Q78="",#REF!&gt;0,#REF!&lt;5),K78,)</f>
        <v>#REF!</v>
      </c>
      <c r="K78" s="249" t="str">
        <f>IF(D78="","ZZZ9",IF(AND(#REF!&gt;0,#REF!&lt;5),D78&amp;#REF!,D78&amp;"9"))</f>
        <v>ZZZ9</v>
      </c>
      <c r="L78" s="253">
        <f t="shared" si="0"/>
        <v>999</v>
      </c>
      <c r="M78" s="286">
        <f t="shared" si="1"/>
        <v>999</v>
      </c>
      <c r="N78" s="281"/>
      <c r="O78" s="97"/>
      <c r="P78" s="114">
        <f t="shared" si="2"/>
        <v>999</v>
      </c>
      <c r="Q78" s="97"/>
    </row>
    <row r="79" spans="1:17" s="11" customFormat="1" ht="18.899999999999999" customHeight="1" x14ac:dyDescent="0.25">
      <c r="A79" s="254">
        <v>73</v>
      </c>
      <c r="B79" s="95"/>
      <c r="C79" s="95"/>
      <c r="D79" s="96"/>
      <c r="E79" s="267"/>
      <c r="F79" s="97"/>
      <c r="G79" s="97"/>
      <c r="H79" s="396"/>
      <c r="I79" s="287"/>
      <c r="J79" s="251" t="e">
        <f>IF(AND(Q79="",#REF!&gt;0,#REF!&lt;5),K79,)</f>
        <v>#REF!</v>
      </c>
      <c r="K79" s="249" t="str">
        <f>IF(D79="","ZZZ9",IF(AND(#REF!&gt;0,#REF!&lt;5),D79&amp;#REF!,D79&amp;"9"))</f>
        <v>ZZZ9</v>
      </c>
      <c r="L79" s="253">
        <f t="shared" si="0"/>
        <v>999</v>
      </c>
      <c r="M79" s="286">
        <f t="shared" si="1"/>
        <v>999</v>
      </c>
      <c r="N79" s="281"/>
      <c r="O79" s="97"/>
      <c r="P79" s="114">
        <f t="shared" si="2"/>
        <v>999</v>
      </c>
      <c r="Q79" s="97"/>
    </row>
    <row r="80" spans="1:17" s="11" customFormat="1" ht="18.899999999999999" customHeight="1" x14ac:dyDescent="0.25">
      <c r="A80" s="254">
        <v>74</v>
      </c>
      <c r="B80" s="95"/>
      <c r="C80" s="95"/>
      <c r="D80" s="96"/>
      <c r="E80" s="267"/>
      <c r="F80" s="97"/>
      <c r="G80" s="97"/>
      <c r="H80" s="396"/>
      <c r="I80" s="287"/>
      <c r="J80" s="251" t="e">
        <f>IF(AND(Q80="",#REF!&gt;0,#REF!&lt;5),K80,)</f>
        <v>#REF!</v>
      </c>
      <c r="K80" s="249" t="str">
        <f>IF(D80="","ZZZ9",IF(AND(#REF!&gt;0,#REF!&lt;5),D80&amp;#REF!,D80&amp;"9"))</f>
        <v>ZZZ9</v>
      </c>
      <c r="L80" s="253">
        <f t="shared" si="0"/>
        <v>999</v>
      </c>
      <c r="M80" s="286">
        <f t="shared" si="1"/>
        <v>999</v>
      </c>
      <c r="N80" s="281"/>
      <c r="O80" s="97"/>
      <c r="P80" s="114">
        <f t="shared" si="2"/>
        <v>999</v>
      </c>
      <c r="Q80" s="97"/>
    </row>
    <row r="81" spans="1:17" s="11" customFormat="1" ht="18.899999999999999" customHeight="1" x14ac:dyDescent="0.25">
      <c r="A81" s="254">
        <v>75</v>
      </c>
      <c r="B81" s="95"/>
      <c r="C81" s="95"/>
      <c r="D81" s="96"/>
      <c r="E81" s="267"/>
      <c r="F81" s="97"/>
      <c r="G81" s="97"/>
      <c r="H81" s="396"/>
      <c r="I81" s="287"/>
      <c r="J81" s="251" t="e">
        <f>IF(AND(Q81="",#REF!&gt;0,#REF!&lt;5),K81,)</f>
        <v>#REF!</v>
      </c>
      <c r="K81" s="249" t="str">
        <f>IF(D81="","ZZZ9",IF(AND(#REF!&gt;0,#REF!&lt;5),D81&amp;#REF!,D81&amp;"9"))</f>
        <v>ZZZ9</v>
      </c>
      <c r="L81" s="253">
        <f t="shared" si="0"/>
        <v>999</v>
      </c>
      <c r="M81" s="286">
        <f t="shared" si="1"/>
        <v>999</v>
      </c>
      <c r="N81" s="281"/>
      <c r="O81" s="97"/>
      <c r="P81" s="114">
        <f t="shared" si="2"/>
        <v>999</v>
      </c>
      <c r="Q81" s="97"/>
    </row>
    <row r="82" spans="1:17" s="11" customFormat="1" ht="18.899999999999999" customHeight="1" x14ac:dyDescent="0.25">
      <c r="A82" s="254">
        <v>76</v>
      </c>
      <c r="B82" s="95"/>
      <c r="C82" s="95"/>
      <c r="D82" s="96"/>
      <c r="E82" s="267"/>
      <c r="F82" s="97"/>
      <c r="G82" s="97"/>
      <c r="H82" s="396"/>
      <c r="I82" s="287"/>
      <c r="J82" s="251" t="e">
        <f>IF(AND(Q82="",#REF!&gt;0,#REF!&lt;5),K82,)</f>
        <v>#REF!</v>
      </c>
      <c r="K82" s="249" t="str">
        <f>IF(D82="","ZZZ9",IF(AND(#REF!&gt;0,#REF!&lt;5),D82&amp;#REF!,D82&amp;"9"))</f>
        <v>ZZZ9</v>
      </c>
      <c r="L82" s="253">
        <f t="shared" si="0"/>
        <v>999</v>
      </c>
      <c r="M82" s="286">
        <f t="shared" si="1"/>
        <v>999</v>
      </c>
      <c r="N82" s="281"/>
      <c r="O82" s="97"/>
      <c r="P82" s="114">
        <f t="shared" si="2"/>
        <v>999</v>
      </c>
      <c r="Q82" s="97"/>
    </row>
    <row r="83" spans="1:17" s="11" customFormat="1" ht="18.899999999999999" customHeight="1" x14ac:dyDescent="0.25">
      <c r="A83" s="254">
        <v>77</v>
      </c>
      <c r="B83" s="95"/>
      <c r="C83" s="95"/>
      <c r="D83" s="96"/>
      <c r="E83" s="267"/>
      <c r="F83" s="97"/>
      <c r="G83" s="97"/>
      <c r="H83" s="396"/>
      <c r="I83" s="287"/>
      <c r="J83" s="251" t="e">
        <f>IF(AND(Q83="",#REF!&gt;0,#REF!&lt;5),K83,)</f>
        <v>#REF!</v>
      </c>
      <c r="K83" s="249" t="str">
        <f>IF(D83="","ZZZ9",IF(AND(#REF!&gt;0,#REF!&lt;5),D83&amp;#REF!,D83&amp;"9"))</f>
        <v>ZZZ9</v>
      </c>
      <c r="L83" s="253">
        <f t="shared" si="0"/>
        <v>999</v>
      </c>
      <c r="M83" s="286">
        <f t="shared" si="1"/>
        <v>999</v>
      </c>
      <c r="N83" s="281"/>
      <c r="O83" s="97"/>
      <c r="P83" s="114">
        <f t="shared" si="2"/>
        <v>999</v>
      </c>
      <c r="Q83" s="97"/>
    </row>
    <row r="84" spans="1:17" s="11" customFormat="1" ht="18.899999999999999" customHeight="1" x14ac:dyDescent="0.25">
      <c r="A84" s="254">
        <v>78</v>
      </c>
      <c r="B84" s="95"/>
      <c r="C84" s="95"/>
      <c r="D84" s="96"/>
      <c r="E84" s="267"/>
      <c r="F84" s="97"/>
      <c r="G84" s="97"/>
      <c r="H84" s="396"/>
      <c r="I84" s="287"/>
      <c r="J84" s="251" t="e">
        <f>IF(AND(Q84="",#REF!&gt;0,#REF!&lt;5),K84,)</f>
        <v>#REF!</v>
      </c>
      <c r="K84" s="249" t="str">
        <f>IF(D84="","ZZZ9",IF(AND(#REF!&gt;0,#REF!&lt;5),D84&amp;#REF!,D84&amp;"9"))</f>
        <v>ZZZ9</v>
      </c>
      <c r="L84" s="253">
        <f t="shared" si="0"/>
        <v>999</v>
      </c>
      <c r="M84" s="286">
        <f t="shared" si="1"/>
        <v>999</v>
      </c>
      <c r="N84" s="281"/>
      <c r="O84" s="97"/>
      <c r="P84" s="114">
        <f t="shared" si="2"/>
        <v>999</v>
      </c>
      <c r="Q84" s="97"/>
    </row>
    <row r="85" spans="1:17" s="11" customFormat="1" ht="18.899999999999999" customHeight="1" x14ac:dyDescent="0.25">
      <c r="A85" s="254">
        <v>79</v>
      </c>
      <c r="B85" s="95"/>
      <c r="C85" s="95"/>
      <c r="D85" s="96"/>
      <c r="E85" s="267"/>
      <c r="F85" s="97"/>
      <c r="G85" s="97"/>
      <c r="H85" s="396"/>
      <c r="I85" s="287"/>
      <c r="J85" s="251" t="e">
        <f>IF(AND(Q85="",#REF!&gt;0,#REF!&lt;5),K85,)</f>
        <v>#REF!</v>
      </c>
      <c r="K85" s="249" t="str">
        <f>IF(D85="","ZZZ9",IF(AND(#REF!&gt;0,#REF!&lt;5),D85&amp;#REF!,D85&amp;"9"))</f>
        <v>ZZZ9</v>
      </c>
      <c r="L85" s="253">
        <f t="shared" si="0"/>
        <v>999</v>
      </c>
      <c r="M85" s="286">
        <f t="shared" si="1"/>
        <v>999</v>
      </c>
      <c r="N85" s="281"/>
      <c r="O85" s="97"/>
      <c r="P85" s="114">
        <f t="shared" si="2"/>
        <v>999</v>
      </c>
      <c r="Q85" s="97"/>
    </row>
    <row r="86" spans="1:17" s="11" customFormat="1" ht="18.899999999999999" customHeight="1" x14ac:dyDescent="0.25">
      <c r="A86" s="254">
        <v>80</v>
      </c>
      <c r="B86" s="95"/>
      <c r="C86" s="95"/>
      <c r="D86" s="96"/>
      <c r="E86" s="267"/>
      <c r="F86" s="97"/>
      <c r="G86" s="97"/>
      <c r="H86" s="396"/>
      <c r="I86" s="287"/>
      <c r="J86" s="251" t="e">
        <f>IF(AND(Q86="",#REF!&gt;0,#REF!&lt;5),K86,)</f>
        <v>#REF!</v>
      </c>
      <c r="K86" s="249" t="str">
        <f>IF(D86="","ZZZ9",IF(AND(#REF!&gt;0,#REF!&lt;5),D86&amp;#REF!,D86&amp;"9"))</f>
        <v>ZZZ9</v>
      </c>
      <c r="L86" s="253">
        <f t="shared" si="0"/>
        <v>999</v>
      </c>
      <c r="M86" s="286">
        <f t="shared" si="1"/>
        <v>999</v>
      </c>
      <c r="N86" s="281"/>
      <c r="O86" s="97"/>
      <c r="P86" s="114">
        <f t="shared" si="2"/>
        <v>999</v>
      </c>
      <c r="Q86" s="97"/>
    </row>
    <row r="87" spans="1:17" s="11" customFormat="1" ht="18.899999999999999" customHeight="1" x14ac:dyDescent="0.25">
      <c r="A87" s="254">
        <v>81</v>
      </c>
      <c r="B87" s="95"/>
      <c r="C87" s="95"/>
      <c r="D87" s="96"/>
      <c r="E87" s="267"/>
      <c r="F87" s="97"/>
      <c r="G87" s="97"/>
      <c r="H87" s="396"/>
      <c r="I87" s="287"/>
      <c r="J87" s="251" t="e">
        <f>IF(AND(Q87="",#REF!&gt;0,#REF!&lt;5),K87,)</f>
        <v>#REF!</v>
      </c>
      <c r="K87" s="249" t="str">
        <f>IF(D87="","ZZZ9",IF(AND(#REF!&gt;0,#REF!&lt;5),D87&amp;#REF!,D87&amp;"9"))</f>
        <v>ZZZ9</v>
      </c>
      <c r="L87" s="253">
        <f t="shared" si="0"/>
        <v>999</v>
      </c>
      <c r="M87" s="286">
        <f t="shared" si="1"/>
        <v>999</v>
      </c>
      <c r="N87" s="281"/>
      <c r="O87" s="97"/>
      <c r="P87" s="114">
        <f t="shared" si="2"/>
        <v>999</v>
      </c>
      <c r="Q87" s="97"/>
    </row>
    <row r="88" spans="1:17" s="11" customFormat="1" ht="18.899999999999999" customHeight="1" x14ac:dyDescent="0.25">
      <c r="A88" s="254">
        <v>82</v>
      </c>
      <c r="B88" s="95"/>
      <c r="C88" s="95"/>
      <c r="D88" s="96"/>
      <c r="E88" s="267"/>
      <c r="F88" s="97"/>
      <c r="G88" s="97"/>
      <c r="H88" s="396"/>
      <c r="I88" s="287"/>
      <c r="J88" s="251" t="e">
        <f>IF(AND(Q88="",#REF!&gt;0,#REF!&lt;5),K88,)</f>
        <v>#REF!</v>
      </c>
      <c r="K88" s="249" t="str">
        <f>IF(D88="","ZZZ9",IF(AND(#REF!&gt;0,#REF!&lt;5),D88&amp;#REF!,D88&amp;"9"))</f>
        <v>ZZZ9</v>
      </c>
      <c r="L88" s="253">
        <f t="shared" si="0"/>
        <v>999</v>
      </c>
      <c r="M88" s="286">
        <f t="shared" si="1"/>
        <v>999</v>
      </c>
      <c r="N88" s="281"/>
      <c r="O88" s="97"/>
      <c r="P88" s="114">
        <f t="shared" si="2"/>
        <v>999</v>
      </c>
      <c r="Q88" s="97"/>
    </row>
    <row r="89" spans="1:17" s="11" customFormat="1" ht="18.899999999999999" customHeight="1" x14ac:dyDescent="0.25">
      <c r="A89" s="254">
        <v>83</v>
      </c>
      <c r="B89" s="95"/>
      <c r="C89" s="95"/>
      <c r="D89" s="96"/>
      <c r="E89" s="267"/>
      <c r="F89" s="97"/>
      <c r="G89" s="97"/>
      <c r="H89" s="396"/>
      <c r="I89" s="287"/>
      <c r="J89" s="251" t="e">
        <f>IF(AND(Q89="",#REF!&gt;0,#REF!&lt;5),K89,)</f>
        <v>#REF!</v>
      </c>
      <c r="K89" s="249" t="str">
        <f>IF(D89="","ZZZ9",IF(AND(#REF!&gt;0,#REF!&lt;5),D89&amp;#REF!,D89&amp;"9"))</f>
        <v>ZZZ9</v>
      </c>
      <c r="L89" s="253">
        <f t="shared" si="0"/>
        <v>999</v>
      </c>
      <c r="M89" s="286">
        <f t="shared" si="1"/>
        <v>999</v>
      </c>
      <c r="N89" s="281"/>
      <c r="O89" s="97"/>
      <c r="P89" s="114">
        <f t="shared" si="2"/>
        <v>999</v>
      </c>
      <c r="Q89" s="97"/>
    </row>
    <row r="90" spans="1:17" s="11" customFormat="1" ht="18.899999999999999" customHeight="1" x14ac:dyDescent="0.25">
      <c r="A90" s="254">
        <v>84</v>
      </c>
      <c r="B90" s="95"/>
      <c r="C90" s="95"/>
      <c r="D90" s="96"/>
      <c r="E90" s="267"/>
      <c r="F90" s="97"/>
      <c r="G90" s="97"/>
      <c r="H90" s="396"/>
      <c r="I90" s="287"/>
      <c r="J90" s="251" t="e">
        <f>IF(AND(Q90="",#REF!&gt;0,#REF!&lt;5),K90,)</f>
        <v>#REF!</v>
      </c>
      <c r="K90" s="249" t="str">
        <f>IF(D90="","ZZZ9",IF(AND(#REF!&gt;0,#REF!&lt;5),D90&amp;#REF!,D90&amp;"9"))</f>
        <v>ZZZ9</v>
      </c>
      <c r="L90" s="253">
        <f t="shared" si="0"/>
        <v>999</v>
      </c>
      <c r="M90" s="286">
        <f t="shared" si="1"/>
        <v>999</v>
      </c>
      <c r="N90" s="281"/>
      <c r="O90" s="97"/>
      <c r="P90" s="114">
        <f t="shared" si="2"/>
        <v>999</v>
      </c>
      <c r="Q90" s="97"/>
    </row>
    <row r="91" spans="1:17" s="11" customFormat="1" ht="18.899999999999999" customHeight="1" x14ac:dyDescent="0.25">
      <c r="A91" s="254">
        <v>85</v>
      </c>
      <c r="B91" s="95"/>
      <c r="C91" s="95"/>
      <c r="D91" s="96"/>
      <c r="E91" s="267"/>
      <c r="F91" s="97"/>
      <c r="G91" s="97"/>
      <c r="H91" s="396"/>
      <c r="I91" s="287"/>
      <c r="J91" s="251" t="e">
        <f>IF(AND(Q91="",#REF!&gt;0,#REF!&lt;5),K91,)</f>
        <v>#REF!</v>
      </c>
      <c r="K91" s="249" t="str">
        <f>IF(D91="","ZZZ9",IF(AND(#REF!&gt;0,#REF!&lt;5),D91&amp;#REF!,D91&amp;"9"))</f>
        <v>ZZZ9</v>
      </c>
      <c r="L91" s="253">
        <f t="shared" si="0"/>
        <v>999</v>
      </c>
      <c r="M91" s="286">
        <f t="shared" si="1"/>
        <v>999</v>
      </c>
      <c r="N91" s="281"/>
      <c r="O91" s="97"/>
      <c r="P91" s="114">
        <f t="shared" si="2"/>
        <v>999</v>
      </c>
      <c r="Q91" s="97"/>
    </row>
    <row r="92" spans="1:17" s="11" customFormat="1" ht="18.899999999999999" customHeight="1" x14ac:dyDescent="0.25">
      <c r="A92" s="254">
        <v>86</v>
      </c>
      <c r="B92" s="95"/>
      <c r="C92" s="95"/>
      <c r="D92" s="96"/>
      <c r="E92" s="267"/>
      <c r="F92" s="97"/>
      <c r="G92" s="97"/>
      <c r="H92" s="396"/>
      <c r="I92" s="287"/>
      <c r="J92" s="251" t="e">
        <f>IF(AND(Q92="",#REF!&gt;0,#REF!&lt;5),K92,)</f>
        <v>#REF!</v>
      </c>
      <c r="K92" s="249" t="str">
        <f>IF(D92="","ZZZ9",IF(AND(#REF!&gt;0,#REF!&lt;5),D92&amp;#REF!,D92&amp;"9"))</f>
        <v>ZZZ9</v>
      </c>
      <c r="L92" s="253">
        <f t="shared" si="0"/>
        <v>999</v>
      </c>
      <c r="M92" s="286">
        <f t="shared" si="1"/>
        <v>999</v>
      </c>
      <c r="N92" s="281"/>
      <c r="O92" s="97"/>
      <c r="P92" s="114">
        <f t="shared" si="2"/>
        <v>999</v>
      </c>
      <c r="Q92" s="97"/>
    </row>
    <row r="93" spans="1:17" s="11" customFormat="1" ht="18.899999999999999" customHeight="1" x14ac:dyDescent="0.25">
      <c r="A93" s="254">
        <v>87</v>
      </c>
      <c r="B93" s="95"/>
      <c r="C93" s="95"/>
      <c r="D93" s="96"/>
      <c r="E93" s="267"/>
      <c r="F93" s="97"/>
      <c r="G93" s="97"/>
      <c r="H93" s="396"/>
      <c r="I93" s="287"/>
      <c r="J93" s="251" t="e">
        <f>IF(AND(Q93="",#REF!&gt;0,#REF!&lt;5),K93,)</f>
        <v>#REF!</v>
      </c>
      <c r="K93" s="249" t="str">
        <f>IF(D93="","ZZZ9",IF(AND(#REF!&gt;0,#REF!&lt;5),D93&amp;#REF!,D93&amp;"9"))</f>
        <v>ZZZ9</v>
      </c>
      <c r="L93" s="253">
        <f t="shared" si="0"/>
        <v>999</v>
      </c>
      <c r="M93" s="286">
        <f t="shared" si="1"/>
        <v>999</v>
      </c>
      <c r="N93" s="281"/>
      <c r="O93" s="97"/>
      <c r="P93" s="114">
        <f t="shared" si="2"/>
        <v>999</v>
      </c>
      <c r="Q93" s="97"/>
    </row>
    <row r="94" spans="1:17" s="11" customFormat="1" ht="18.899999999999999" customHeight="1" x14ac:dyDescent="0.25">
      <c r="A94" s="254">
        <v>88</v>
      </c>
      <c r="B94" s="95"/>
      <c r="C94" s="95"/>
      <c r="D94" s="96"/>
      <c r="E94" s="267"/>
      <c r="F94" s="97"/>
      <c r="G94" s="97"/>
      <c r="H94" s="396"/>
      <c r="I94" s="287"/>
      <c r="J94" s="251" t="e">
        <f>IF(AND(Q94="",#REF!&gt;0,#REF!&lt;5),K94,)</f>
        <v>#REF!</v>
      </c>
      <c r="K94" s="249" t="str">
        <f>IF(D94="","ZZZ9",IF(AND(#REF!&gt;0,#REF!&lt;5),D94&amp;#REF!,D94&amp;"9"))</f>
        <v>ZZZ9</v>
      </c>
      <c r="L94" s="253">
        <f t="shared" si="0"/>
        <v>999</v>
      </c>
      <c r="M94" s="286">
        <f t="shared" si="1"/>
        <v>999</v>
      </c>
      <c r="N94" s="281"/>
      <c r="O94" s="97"/>
      <c r="P94" s="114">
        <f t="shared" si="2"/>
        <v>999</v>
      </c>
      <c r="Q94" s="97"/>
    </row>
    <row r="95" spans="1:17" s="11" customFormat="1" ht="18.899999999999999" customHeight="1" x14ac:dyDescent="0.25">
      <c r="A95" s="254">
        <v>89</v>
      </c>
      <c r="B95" s="95"/>
      <c r="C95" s="95"/>
      <c r="D95" s="96"/>
      <c r="E95" s="267"/>
      <c r="F95" s="97"/>
      <c r="G95" s="97"/>
      <c r="H95" s="396"/>
      <c r="I95" s="287"/>
      <c r="J95" s="251" t="e">
        <f>IF(AND(Q95="",#REF!&gt;0,#REF!&lt;5),K95,)</f>
        <v>#REF!</v>
      </c>
      <c r="K95" s="249" t="str">
        <f>IF(D95="","ZZZ9",IF(AND(#REF!&gt;0,#REF!&lt;5),D95&amp;#REF!,D95&amp;"9"))</f>
        <v>ZZZ9</v>
      </c>
      <c r="L95" s="253">
        <f t="shared" si="0"/>
        <v>999</v>
      </c>
      <c r="M95" s="286">
        <f t="shared" si="1"/>
        <v>999</v>
      </c>
      <c r="N95" s="281"/>
      <c r="O95" s="97"/>
      <c r="P95" s="114">
        <f t="shared" si="2"/>
        <v>999</v>
      </c>
      <c r="Q95" s="97"/>
    </row>
    <row r="96" spans="1:17" s="11" customFormat="1" ht="18.899999999999999" customHeight="1" x14ac:dyDescent="0.25">
      <c r="A96" s="254">
        <v>90</v>
      </c>
      <c r="B96" s="95"/>
      <c r="C96" s="95"/>
      <c r="D96" s="96"/>
      <c r="E96" s="267"/>
      <c r="F96" s="97"/>
      <c r="G96" s="97"/>
      <c r="H96" s="396"/>
      <c r="I96" s="287"/>
      <c r="J96" s="251" t="e">
        <f>IF(AND(Q96="",#REF!&gt;0,#REF!&lt;5),K96,)</f>
        <v>#REF!</v>
      </c>
      <c r="K96" s="249" t="str">
        <f>IF(D96="","ZZZ9",IF(AND(#REF!&gt;0,#REF!&lt;5),D96&amp;#REF!,D96&amp;"9"))</f>
        <v>ZZZ9</v>
      </c>
      <c r="L96" s="253">
        <f t="shared" si="0"/>
        <v>999</v>
      </c>
      <c r="M96" s="286">
        <f t="shared" si="1"/>
        <v>999</v>
      </c>
      <c r="N96" s="281"/>
      <c r="O96" s="97"/>
      <c r="P96" s="114">
        <f t="shared" si="2"/>
        <v>999</v>
      </c>
      <c r="Q96" s="97"/>
    </row>
    <row r="97" spans="1:17" s="11" customFormat="1" ht="18.899999999999999" customHeight="1" x14ac:dyDescent="0.25">
      <c r="A97" s="254">
        <v>91</v>
      </c>
      <c r="B97" s="95"/>
      <c r="C97" s="95"/>
      <c r="D97" s="96"/>
      <c r="E97" s="267"/>
      <c r="F97" s="97"/>
      <c r="G97" s="97"/>
      <c r="H97" s="396"/>
      <c r="I97" s="287"/>
      <c r="J97" s="251" t="e">
        <f>IF(AND(Q97="",#REF!&gt;0,#REF!&lt;5),K97,)</f>
        <v>#REF!</v>
      </c>
      <c r="K97" s="249" t="str">
        <f>IF(D97="","ZZZ9",IF(AND(#REF!&gt;0,#REF!&lt;5),D97&amp;#REF!,D97&amp;"9"))</f>
        <v>ZZZ9</v>
      </c>
      <c r="L97" s="253">
        <f t="shared" si="0"/>
        <v>999</v>
      </c>
      <c r="M97" s="286">
        <f t="shared" si="1"/>
        <v>999</v>
      </c>
      <c r="N97" s="281"/>
      <c r="O97" s="97"/>
      <c r="P97" s="114">
        <f t="shared" si="2"/>
        <v>999</v>
      </c>
      <c r="Q97" s="97"/>
    </row>
    <row r="98" spans="1:17" s="11" customFormat="1" ht="18.899999999999999" customHeight="1" x14ac:dyDescent="0.25">
      <c r="A98" s="254">
        <v>92</v>
      </c>
      <c r="B98" s="95"/>
      <c r="C98" s="95"/>
      <c r="D98" s="96"/>
      <c r="E98" s="267"/>
      <c r="F98" s="97"/>
      <c r="G98" s="97"/>
      <c r="H98" s="396"/>
      <c r="I98" s="287"/>
      <c r="J98" s="251" t="e">
        <f>IF(AND(Q98="",#REF!&gt;0,#REF!&lt;5),K98,)</f>
        <v>#REF!</v>
      </c>
      <c r="K98" s="249" t="str">
        <f>IF(D98="","ZZZ9",IF(AND(#REF!&gt;0,#REF!&lt;5),D98&amp;#REF!,D98&amp;"9"))</f>
        <v>ZZZ9</v>
      </c>
      <c r="L98" s="253">
        <f t="shared" si="0"/>
        <v>999</v>
      </c>
      <c r="M98" s="286">
        <f t="shared" si="1"/>
        <v>999</v>
      </c>
      <c r="N98" s="281"/>
      <c r="O98" s="97"/>
      <c r="P98" s="114">
        <f t="shared" si="2"/>
        <v>999</v>
      </c>
      <c r="Q98" s="97"/>
    </row>
    <row r="99" spans="1:17" s="11" customFormat="1" ht="18.899999999999999" customHeight="1" x14ac:dyDescent="0.25">
      <c r="A99" s="254">
        <v>93</v>
      </c>
      <c r="B99" s="95"/>
      <c r="C99" s="95"/>
      <c r="D99" s="96"/>
      <c r="E99" s="267"/>
      <c r="F99" s="97"/>
      <c r="G99" s="97"/>
      <c r="H99" s="396"/>
      <c r="I99" s="287"/>
      <c r="J99" s="251" t="e">
        <f>IF(AND(Q99="",#REF!&gt;0,#REF!&lt;5),K99,)</f>
        <v>#REF!</v>
      </c>
      <c r="K99" s="249" t="str">
        <f>IF(D99="","ZZZ9",IF(AND(#REF!&gt;0,#REF!&lt;5),D99&amp;#REF!,D99&amp;"9"))</f>
        <v>ZZZ9</v>
      </c>
      <c r="L99" s="253">
        <f t="shared" si="0"/>
        <v>999</v>
      </c>
      <c r="M99" s="286">
        <f t="shared" si="1"/>
        <v>999</v>
      </c>
      <c r="N99" s="281"/>
      <c r="O99" s="97"/>
      <c r="P99" s="114">
        <f t="shared" si="2"/>
        <v>999</v>
      </c>
      <c r="Q99" s="97"/>
    </row>
    <row r="100" spans="1:17" s="11" customFormat="1" ht="18.899999999999999" customHeight="1" x14ac:dyDescent="0.25">
      <c r="A100" s="254">
        <v>94</v>
      </c>
      <c r="B100" s="95"/>
      <c r="C100" s="95"/>
      <c r="D100" s="96"/>
      <c r="E100" s="267"/>
      <c r="F100" s="97"/>
      <c r="G100" s="97"/>
      <c r="H100" s="396"/>
      <c r="I100" s="287"/>
      <c r="J100" s="251" t="e">
        <f>IF(AND(Q100="",#REF!&gt;0,#REF!&lt;5),K100,)</f>
        <v>#REF!</v>
      </c>
      <c r="K100" s="249" t="str">
        <f>IF(D100="","ZZZ9",IF(AND(#REF!&gt;0,#REF!&lt;5),D100&amp;#REF!,D100&amp;"9"))</f>
        <v>ZZZ9</v>
      </c>
      <c r="L100" s="253">
        <f t="shared" si="0"/>
        <v>999</v>
      </c>
      <c r="M100" s="286">
        <f t="shared" si="1"/>
        <v>999</v>
      </c>
      <c r="N100" s="281"/>
      <c r="O100" s="97"/>
      <c r="P100" s="114">
        <f t="shared" si="2"/>
        <v>999</v>
      </c>
      <c r="Q100" s="97"/>
    </row>
    <row r="101" spans="1:17" s="11" customFormat="1" ht="18.899999999999999" customHeight="1" x14ac:dyDescent="0.25">
      <c r="A101" s="254">
        <v>95</v>
      </c>
      <c r="B101" s="95"/>
      <c r="C101" s="95"/>
      <c r="D101" s="96"/>
      <c r="E101" s="267"/>
      <c r="F101" s="97"/>
      <c r="G101" s="97"/>
      <c r="H101" s="396"/>
      <c r="I101" s="287"/>
      <c r="J101" s="251" t="e">
        <f>IF(AND(Q101="",#REF!&gt;0,#REF!&lt;5),K101,)</f>
        <v>#REF!</v>
      </c>
      <c r="K101" s="249" t="str">
        <f>IF(D101="","ZZZ9",IF(AND(#REF!&gt;0,#REF!&lt;5),D101&amp;#REF!,D101&amp;"9"))</f>
        <v>ZZZ9</v>
      </c>
      <c r="L101" s="253">
        <f t="shared" si="0"/>
        <v>999</v>
      </c>
      <c r="M101" s="286">
        <f t="shared" si="1"/>
        <v>999</v>
      </c>
      <c r="N101" s="281"/>
      <c r="O101" s="97"/>
      <c r="P101" s="114">
        <f t="shared" si="2"/>
        <v>999</v>
      </c>
      <c r="Q101" s="97"/>
    </row>
    <row r="102" spans="1:17" s="11" customFormat="1" ht="18.899999999999999" customHeight="1" x14ac:dyDescent="0.25">
      <c r="A102" s="254">
        <v>96</v>
      </c>
      <c r="B102" s="95"/>
      <c r="C102" s="95"/>
      <c r="D102" s="96"/>
      <c r="E102" s="267"/>
      <c r="F102" s="97"/>
      <c r="G102" s="97"/>
      <c r="H102" s="396"/>
      <c r="I102" s="287"/>
      <c r="J102" s="251" t="e">
        <f>IF(AND(Q102="",#REF!&gt;0,#REF!&lt;5),K102,)</f>
        <v>#REF!</v>
      </c>
      <c r="K102" s="249" t="str">
        <f>IF(D102="","ZZZ9",IF(AND(#REF!&gt;0,#REF!&lt;5),D102&amp;#REF!,D102&amp;"9"))</f>
        <v>ZZZ9</v>
      </c>
      <c r="L102" s="253">
        <f t="shared" si="0"/>
        <v>999</v>
      </c>
      <c r="M102" s="286">
        <f t="shared" si="1"/>
        <v>999</v>
      </c>
      <c r="N102" s="281"/>
      <c r="O102" s="97"/>
      <c r="P102" s="114">
        <f t="shared" si="2"/>
        <v>999</v>
      </c>
      <c r="Q102" s="97"/>
    </row>
    <row r="103" spans="1:17" s="11" customFormat="1" ht="18.899999999999999" customHeight="1" x14ac:dyDescent="0.25">
      <c r="A103" s="254">
        <v>97</v>
      </c>
      <c r="B103" s="95"/>
      <c r="C103" s="95"/>
      <c r="D103" s="96"/>
      <c r="E103" s="267"/>
      <c r="F103" s="97"/>
      <c r="G103" s="97"/>
      <c r="H103" s="396"/>
      <c r="I103" s="287"/>
      <c r="J103" s="251" t="e">
        <f>IF(AND(Q103="",#REF!&gt;0,#REF!&lt;5),K103,)</f>
        <v>#REF!</v>
      </c>
      <c r="K103" s="249" t="str">
        <f>IF(D103="","ZZZ9",IF(AND(#REF!&gt;0,#REF!&lt;5),D103&amp;#REF!,D103&amp;"9"))</f>
        <v>ZZZ9</v>
      </c>
      <c r="L103" s="253">
        <f t="shared" si="0"/>
        <v>999</v>
      </c>
      <c r="M103" s="286">
        <f t="shared" si="1"/>
        <v>999</v>
      </c>
      <c r="N103" s="281"/>
      <c r="O103" s="97"/>
      <c r="P103" s="114">
        <f t="shared" si="2"/>
        <v>999</v>
      </c>
      <c r="Q103" s="97"/>
    </row>
    <row r="104" spans="1:17" s="11" customFormat="1" ht="18.899999999999999" customHeight="1" x14ac:dyDescent="0.25">
      <c r="A104" s="254">
        <v>98</v>
      </c>
      <c r="B104" s="95"/>
      <c r="C104" s="95"/>
      <c r="D104" s="96"/>
      <c r="E104" s="267"/>
      <c r="F104" s="97"/>
      <c r="G104" s="97"/>
      <c r="H104" s="396"/>
      <c r="I104" s="287"/>
      <c r="J104" s="251" t="e">
        <f>IF(AND(Q104="",#REF!&gt;0,#REF!&lt;5),K104,)</f>
        <v>#REF!</v>
      </c>
      <c r="K104" s="249" t="str">
        <f>IF(D104="","ZZZ9",IF(AND(#REF!&gt;0,#REF!&lt;5),D104&amp;#REF!,D104&amp;"9"))</f>
        <v>ZZZ9</v>
      </c>
      <c r="L104" s="253">
        <f t="shared" ref="L104:L156" si="3">IF(Q104="",999,Q104)</f>
        <v>999</v>
      </c>
      <c r="M104" s="286">
        <f t="shared" ref="M104:M156" si="4">IF(P104=999,999,1)</f>
        <v>999</v>
      </c>
      <c r="N104" s="281"/>
      <c r="O104" s="97"/>
      <c r="P104" s="114">
        <f t="shared" ref="P104:P156" si="5">IF(N104="DA",1,IF(N104="WC",2,IF(N104="SE",3,IF(N104="Q",4,IF(N104="LL",5,999)))))</f>
        <v>999</v>
      </c>
      <c r="Q104" s="97"/>
    </row>
    <row r="105" spans="1:17" s="11" customFormat="1" ht="18.899999999999999" customHeight="1" x14ac:dyDescent="0.25">
      <c r="A105" s="254">
        <v>99</v>
      </c>
      <c r="B105" s="95"/>
      <c r="C105" s="95"/>
      <c r="D105" s="96"/>
      <c r="E105" s="267"/>
      <c r="F105" s="97"/>
      <c r="G105" s="97"/>
      <c r="H105" s="396"/>
      <c r="I105" s="287"/>
      <c r="J105" s="251" t="e">
        <f>IF(AND(Q105="",#REF!&gt;0,#REF!&lt;5),K105,)</f>
        <v>#REF!</v>
      </c>
      <c r="K105" s="249" t="str">
        <f>IF(D105="","ZZZ9",IF(AND(#REF!&gt;0,#REF!&lt;5),D105&amp;#REF!,D105&amp;"9"))</f>
        <v>ZZZ9</v>
      </c>
      <c r="L105" s="253">
        <f t="shared" si="3"/>
        <v>999</v>
      </c>
      <c r="M105" s="286">
        <f t="shared" si="4"/>
        <v>999</v>
      </c>
      <c r="N105" s="281"/>
      <c r="O105" s="97"/>
      <c r="P105" s="114">
        <f t="shared" si="5"/>
        <v>999</v>
      </c>
      <c r="Q105" s="97"/>
    </row>
    <row r="106" spans="1:17" s="11" customFormat="1" ht="18.899999999999999" customHeight="1" x14ac:dyDescent="0.25">
      <c r="A106" s="254">
        <v>100</v>
      </c>
      <c r="B106" s="95"/>
      <c r="C106" s="95"/>
      <c r="D106" s="96"/>
      <c r="E106" s="267"/>
      <c r="F106" s="97"/>
      <c r="G106" s="97"/>
      <c r="H106" s="396"/>
      <c r="I106" s="287"/>
      <c r="J106" s="251" t="e">
        <f>IF(AND(Q106="",#REF!&gt;0,#REF!&lt;5),K106,)</f>
        <v>#REF!</v>
      </c>
      <c r="K106" s="249" t="str">
        <f>IF(D106="","ZZZ9",IF(AND(#REF!&gt;0,#REF!&lt;5),D106&amp;#REF!,D106&amp;"9"))</f>
        <v>ZZZ9</v>
      </c>
      <c r="L106" s="253">
        <f t="shared" si="3"/>
        <v>999</v>
      </c>
      <c r="M106" s="286">
        <f t="shared" si="4"/>
        <v>999</v>
      </c>
      <c r="N106" s="281"/>
      <c r="O106" s="97"/>
      <c r="P106" s="114">
        <f t="shared" si="5"/>
        <v>999</v>
      </c>
      <c r="Q106" s="97"/>
    </row>
    <row r="107" spans="1:17" s="11" customFormat="1" ht="18.899999999999999" customHeight="1" x14ac:dyDescent="0.25">
      <c r="A107" s="254">
        <v>101</v>
      </c>
      <c r="B107" s="95"/>
      <c r="C107" s="95"/>
      <c r="D107" s="96"/>
      <c r="E107" s="267"/>
      <c r="F107" s="97"/>
      <c r="G107" s="97"/>
      <c r="H107" s="396"/>
      <c r="I107" s="287"/>
      <c r="J107" s="251" t="e">
        <f>IF(AND(Q107="",#REF!&gt;0,#REF!&lt;5),K107,)</f>
        <v>#REF!</v>
      </c>
      <c r="K107" s="249" t="str">
        <f>IF(D107="","ZZZ9",IF(AND(#REF!&gt;0,#REF!&lt;5),D107&amp;#REF!,D107&amp;"9"))</f>
        <v>ZZZ9</v>
      </c>
      <c r="L107" s="253">
        <f t="shared" si="3"/>
        <v>999</v>
      </c>
      <c r="M107" s="286">
        <f t="shared" si="4"/>
        <v>999</v>
      </c>
      <c r="N107" s="281"/>
      <c r="O107" s="97"/>
      <c r="P107" s="114">
        <f t="shared" si="5"/>
        <v>999</v>
      </c>
      <c r="Q107" s="97"/>
    </row>
    <row r="108" spans="1:17" s="11" customFormat="1" ht="18.899999999999999" customHeight="1" x14ac:dyDescent="0.25">
      <c r="A108" s="254">
        <v>102</v>
      </c>
      <c r="B108" s="95"/>
      <c r="C108" s="95"/>
      <c r="D108" s="96"/>
      <c r="E108" s="267"/>
      <c r="F108" s="97"/>
      <c r="G108" s="97"/>
      <c r="H108" s="396"/>
      <c r="I108" s="287"/>
      <c r="J108" s="251" t="e">
        <f>IF(AND(Q108="",#REF!&gt;0,#REF!&lt;5),K108,)</f>
        <v>#REF!</v>
      </c>
      <c r="K108" s="249" t="str">
        <f>IF(D108="","ZZZ9",IF(AND(#REF!&gt;0,#REF!&lt;5),D108&amp;#REF!,D108&amp;"9"))</f>
        <v>ZZZ9</v>
      </c>
      <c r="L108" s="253">
        <f t="shared" si="3"/>
        <v>999</v>
      </c>
      <c r="M108" s="286">
        <f t="shared" si="4"/>
        <v>999</v>
      </c>
      <c r="N108" s="281"/>
      <c r="O108" s="97"/>
      <c r="P108" s="114">
        <f t="shared" si="5"/>
        <v>999</v>
      </c>
      <c r="Q108" s="97"/>
    </row>
    <row r="109" spans="1:17" s="11" customFormat="1" ht="18.899999999999999" customHeight="1" x14ac:dyDescent="0.25">
      <c r="A109" s="254">
        <v>103</v>
      </c>
      <c r="B109" s="95"/>
      <c r="C109" s="95"/>
      <c r="D109" s="96"/>
      <c r="E109" s="267"/>
      <c r="F109" s="97"/>
      <c r="G109" s="97"/>
      <c r="H109" s="396"/>
      <c r="I109" s="287"/>
      <c r="J109" s="251" t="e">
        <f>IF(AND(Q109="",#REF!&gt;0,#REF!&lt;5),K109,)</f>
        <v>#REF!</v>
      </c>
      <c r="K109" s="249" t="str">
        <f>IF(D109="","ZZZ9",IF(AND(#REF!&gt;0,#REF!&lt;5),D109&amp;#REF!,D109&amp;"9"))</f>
        <v>ZZZ9</v>
      </c>
      <c r="L109" s="253">
        <f t="shared" si="3"/>
        <v>999</v>
      </c>
      <c r="M109" s="286">
        <f t="shared" si="4"/>
        <v>999</v>
      </c>
      <c r="N109" s="281"/>
      <c r="O109" s="97"/>
      <c r="P109" s="114">
        <f t="shared" si="5"/>
        <v>999</v>
      </c>
      <c r="Q109" s="97"/>
    </row>
    <row r="110" spans="1:17" s="11" customFormat="1" ht="18.899999999999999" customHeight="1" x14ac:dyDescent="0.25">
      <c r="A110" s="254">
        <v>104</v>
      </c>
      <c r="B110" s="95"/>
      <c r="C110" s="95"/>
      <c r="D110" s="96"/>
      <c r="E110" s="267"/>
      <c r="F110" s="97"/>
      <c r="G110" s="97"/>
      <c r="H110" s="396"/>
      <c r="I110" s="287"/>
      <c r="J110" s="251" t="e">
        <f>IF(AND(Q110="",#REF!&gt;0,#REF!&lt;5),K110,)</f>
        <v>#REF!</v>
      </c>
      <c r="K110" s="249" t="str">
        <f>IF(D110="","ZZZ9",IF(AND(#REF!&gt;0,#REF!&lt;5),D110&amp;#REF!,D110&amp;"9"))</f>
        <v>ZZZ9</v>
      </c>
      <c r="L110" s="253">
        <f t="shared" si="3"/>
        <v>999</v>
      </c>
      <c r="M110" s="286">
        <f t="shared" si="4"/>
        <v>999</v>
      </c>
      <c r="N110" s="281"/>
      <c r="O110" s="97"/>
      <c r="P110" s="114">
        <f t="shared" si="5"/>
        <v>999</v>
      </c>
      <c r="Q110" s="97"/>
    </row>
    <row r="111" spans="1:17" s="11" customFormat="1" ht="18.899999999999999" customHeight="1" x14ac:dyDescent="0.25">
      <c r="A111" s="254">
        <v>105</v>
      </c>
      <c r="B111" s="95"/>
      <c r="C111" s="95"/>
      <c r="D111" s="96"/>
      <c r="E111" s="267"/>
      <c r="F111" s="97"/>
      <c r="G111" s="97"/>
      <c r="H111" s="396"/>
      <c r="I111" s="287"/>
      <c r="J111" s="251" t="e">
        <f>IF(AND(Q111="",#REF!&gt;0,#REF!&lt;5),K111,)</f>
        <v>#REF!</v>
      </c>
      <c r="K111" s="249" t="str">
        <f>IF(D111="","ZZZ9",IF(AND(#REF!&gt;0,#REF!&lt;5),D111&amp;#REF!,D111&amp;"9"))</f>
        <v>ZZZ9</v>
      </c>
      <c r="L111" s="253">
        <f t="shared" si="3"/>
        <v>999</v>
      </c>
      <c r="M111" s="286">
        <f t="shared" si="4"/>
        <v>999</v>
      </c>
      <c r="N111" s="281"/>
      <c r="O111" s="97"/>
      <c r="P111" s="114">
        <f t="shared" si="5"/>
        <v>999</v>
      </c>
      <c r="Q111" s="97"/>
    </row>
    <row r="112" spans="1:17" s="11" customFormat="1" ht="18.899999999999999" customHeight="1" x14ac:dyDescent="0.25">
      <c r="A112" s="254">
        <v>106</v>
      </c>
      <c r="B112" s="95"/>
      <c r="C112" s="95"/>
      <c r="D112" s="96"/>
      <c r="E112" s="267"/>
      <c r="F112" s="97"/>
      <c r="G112" s="97"/>
      <c r="H112" s="396"/>
      <c r="I112" s="287"/>
      <c r="J112" s="251" t="e">
        <f>IF(AND(Q112="",#REF!&gt;0,#REF!&lt;5),K112,)</f>
        <v>#REF!</v>
      </c>
      <c r="K112" s="249" t="str">
        <f>IF(D112="","ZZZ9",IF(AND(#REF!&gt;0,#REF!&lt;5),D112&amp;#REF!,D112&amp;"9"))</f>
        <v>ZZZ9</v>
      </c>
      <c r="L112" s="253">
        <f t="shared" si="3"/>
        <v>999</v>
      </c>
      <c r="M112" s="286">
        <f t="shared" si="4"/>
        <v>999</v>
      </c>
      <c r="N112" s="281"/>
      <c r="O112" s="97"/>
      <c r="P112" s="114">
        <f t="shared" si="5"/>
        <v>999</v>
      </c>
      <c r="Q112" s="97"/>
    </row>
    <row r="113" spans="1:17" s="11" customFormat="1" ht="18.899999999999999" customHeight="1" x14ac:dyDescent="0.25">
      <c r="A113" s="254">
        <v>107</v>
      </c>
      <c r="B113" s="95"/>
      <c r="C113" s="95"/>
      <c r="D113" s="96"/>
      <c r="E113" s="267"/>
      <c r="F113" s="97"/>
      <c r="G113" s="97"/>
      <c r="H113" s="396"/>
      <c r="I113" s="287"/>
      <c r="J113" s="251" t="e">
        <f>IF(AND(Q113="",#REF!&gt;0,#REF!&lt;5),K113,)</f>
        <v>#REF!</v>
      </c>
      <c r="K113" s="249" t="str">
        <f>IF(D113="","ZZZ9",IF(AND(#REF!&gt;0,#REF!&lt;5),D113&amp;#REF!,D113&amp;"9"))</f>
        <v>ZZZ9</v>
      </c>
      <c r="L113" s="253">
        <f t="shared" si="3"/>
        <v>999</v>
      </c>
      <c r="M113" s="286">
        <f t="shared" si="4"/>
        <v>999</v>
      </c>
      <c r="N113" s="281"/>
      <c r="O113" s="97"/>
      <c r="P113" s="114">
        <f t="shared" si="5"/>
        <v>999</v>
      </c>
      <c r="Q113" s="97"/>
    </row>
    <row r="114" spans="1:17" s="11" customFormat="1" ht="18.899999999999999" customHeight="1" x14ac:dyDescent="0.25">
      <c r="A114" s="254">
        <v>108</v>
      </c>
      <c r="B114" s="95"/>
      <c r="C114" s="95"/>
      <c r="D114" s="96"/>
      <c r="E114" s="267"/>
      <c r="F114" s="97"/>
      <c r="G114" s="97"/>
      <c r="H114" s="396"/>
      <c r="I114" s="287"/>
      <c r="J114" s="251" t="e">
        <f>IF(AND(Q114="",#REF!&gt;0,#REF!&lt;5),K114,)</f>
        <v>#REF!</v>
      </c>
      <c r="K114" s="249" t="str">
        <f>IF(D114="","ZZZ9",IF(AND(#REF!&gt;0,#REF!&lt;5),D114&amp;#REF!,D114&amp;"9"))</f>
        <v>ZZZ9</v>
      </c>
      <c r="L114" s="253">
        <f t="shared" si="3"/>
        <v>999</v>
      </c>
      <c r="M114" s="286">
        <f t="shared" si="4"/>
        <v>999</v>
      </c>
      <c r="N114" s="281"/>
      <c r="O114" s="97"/>
      <c r="P114" s="114">
        <f t="shared" si="5"/>
        <v>999</v>
      </c>
      <c r="Q114" s="97"/>
    </row>
    <row r="115" spans="1:17" s="11" customFormat="1" ht="18.899999999999999" customHeight="1" x14ac:dyDescent="0.25">
      <c r="A115" s="254">
        <v>109</v>
      </c>
      <c r="B115" s="95"/>
      <c r="C115" s="95"/>
      <c r="D115" s="96"/>
      <c r="E115" s="267"/>
      <c r="F115" s="97"/>
      <c r="G115" s="97"/>
      <c r="H115" s="396"/>
      <c r="I115" s="287"/>
      <c r="J115" s="251" t="e">
        <f>IF(AND(Q115="",#REF!&gt;0,#REF!&lt;5),K115,)</f>
        <v>#REF!</v>
      </c>
      <c r="K115" s="249" t="str">
        <f>IF(D115="","ZZZ9",IF(AND(#REF!&gt;0,#REF!&lt;5),D115&amp;#REF!,D115&amp;"9"))</f>
        <v>ZZZ9</v>
      </c>
      <c r="L115" s="253">
        <f t="shared" si="3"/>
        <v>999</v>
      </c>
      <c r="M115" s="286">
        <f t="shared" si="4"/>
        <v>999</v>
      </c>
      <c r="N115" s="281"/>
      <c r="O115" s="97"/>
      <c r="P115" s="114">
        <f t="shared" si="5"/>
        <v>999</v>
      </c>
      <c r="Q115" s="97"/>
    </row>
    <row r="116" spans="1:17" s="11" customFormat="1" ht="18.899999999999999" customHeight="1" x14ac:dyDescent="0.25">
      <c r="A116" s="254">
        <v>110</v>
      </c>
      <c r="B116" s="95"/>
      <c r="C116" s="95"/>
      <c r="D116" s="96"/>
      <c r="E116" s="267"/>
      <c r="F116" s="97"/>
      <c r="G116" s="97"/>
      <c r="H116" s="396"/>
      <c r="I116" s="287"/>
      <c r="J116" s="251" t="e">
        <f>IF(AND(Q116="",#REF!&gt;0,#REF!&lt;5),K116,)</f>
        <v>#REF!</v>
      </c>
      <c r="K116" s="249" t="str">
        <f>IF(D116="","ZZZ9",IF(AND(#REF!&gt;0,#REF!&lt;5),D116&amp;#REF!,D116&amp;"9"))</f>
        <v>ZZZ9</v>
      </c>
      <c r="L116" s="253">
        <f t="shared" si="3"/>
        <v>999</v>
      </c>
      <c r="M116" s="286">
        <f t="shared" si="4"/>
        <v>999</v>
      </c>
      <c r="N116" s="281"/>
      <c r="O116" s="97"/>
      <c r="P116" s="114">
        <f t="shared" si="5"/>
        <v>999</v>
      </c>
      <c r="Q116" s="97"/>
    </row>
    <row r="117" spans="1:17" s="11" customFormat="1" ht="18.899999999999999" customHeight="1" x14ac:dyDescent="0.25">
      <c r="A117" s="254">
        <v>111</v>
      </c>
      <c r="B117" s="95"/>
      <c r="C117" s="95"/>
      <c r="D117" s="96"/>
      <c r="E117" s="267"/>
      <c r="F117" s="97"/>
      <c r="G117" s="97"/>
      <c r="H117" s="396"/>
      <c r="I117" s="287"/>
      <c r="J117" s="251" t="e">
        <f>IF(AND(Q117="",#REF!&gt;0,#REF!&lt;5),K117,)</f>
        <v>#REF!</v>
      </c>
      <c r="K117" s="249" t="str">
        <f>IF(D117="","ZZZ9",IF(AND(#REF!&gt;0,#REF!&lt;5),D117&amp;#REF!,D117&amp;"9"))</f>
        <v>ZZZ9</v>
      </c>
      <c r="L117" s="253">
        <f t="shared" si="3"/>
        <v>999</v>
      </c>
      <c r="M117" s="286">
        <f t="shared" si="4"/>
        <v>999</v>
      </c>
      <c r="N117" s="281"/>
      <c r="O117" s="97"/>
      <c r="P117" s="114">
        <f t="shared" si="5"/>
        <v>999</v>
      </c>
      <c r="Q117" s="97"/>
    </row>
    <row r="118" spans="1:17" s="11" customFormat="1" ht="18.899999999999999" customHeight="1" x14ac:dyDescent="0.25">
      <c r="A118" s="254">
        <v>112</v>
      </c>
      <c r="B118" s="95"/>
      <c r="C118" s="95"/>
      <c r="D118" s="96"/>
      <c r="E118" s="267"/>
      <c r="F118" s="97"/>
      <c r="G118" s="97"/>
      <c r="H118" s="396"/>
      <c r="I118" s="287"/>
      <c r="J118" s="251" t="e">
        <f>IF(AND(Q118="",#REF!&gt;0,#REF!&lt;5),K118,)</f>
        <v>#REF!</v>
      </c>
      <c r="K118" s="249" t="str">
        <f>IF(D118="","ZZZ9",IF(AND(#REF!&gt;0,#REF!&lt;5),D118&amp;#REF!,D118&amp;"9"))</f>
        <v>ZZZ9</v>
      </c>
      <c r="L118" s="253">
        <f t="shared" si="3"/>
        <v>999</v>
      </c>
      <c r="M118" s="286">
        <f t="shared" si="4"/>
        <v>999</v>
      </c>
      <c r="N118" s="281"/>
      <c r="O118" s="97"/>
      <c r="P118" s="114">
        <f t="shared" si="5"/>
        <v>999</v>
      </c>
      <c r="Q118" s="97"/>
    </row>
    <row r="119" spans="1:17" s="11" customFormat="1" ht="18.899999999999999" customHeight="1" x14ac:dyDescent="0.25">
      <c r="A119" s="254">
        <v>113</v>
      </c>
      <c r="B119" s="95"/>
      <c r="C119" s="95"/>
      <c r="D119" s="96"/>
      <c r="E119" s="267"/>
      <c r="F119" s="97"/>
      <c r="G119" s="97"/>
      <c r="H119" s="396"/>
      <c r="I119" s="287"/>
      <c r="J119" s="251" t="e">
        <f>IF(AND(Q119="",#REF!&gt;0,#REF!&lt;5),K119,)</f>
        <v>#REF!</v>
      </c>
      <c r="K119" s="249" t="str">
        <f>IF(D119="","ZZZ9",IF(AND(#REF!&gt;0,#REF!&lt;5),D119&amp;#REF!,D119&amp;"9"))</f>
        <v>ZZZ9</v>
      </c>
      <c r="L119" s="253">
        <f t="shared" si="3"/>
        <v>999</v>
      </c>
      <c r="M119" s="286">
        <f t="shared" si="4"/>
        <v>999</v>
      </c>
      <c r="N119" s="281"/>
      <c r="O119" s="97"/>
      <c r="P119" s="114">
        <f t="shared" si="5"/>
        <v>999</v>
      </c>
      <c r="Q119" s="97"/>
    </row>
    <row r="120" spans="1:17" s="11" customFormat="1" ht="18.899999999999999" customHeight="1" x14ac:dyDescent="0.25">
      <c r="A120" s="254">
        <v>114</v>
      </c>
      <c r="B120" s="95"/>
      <c r="C120" s="95"/>
      <c r="D120" s="96"/>
      <c r="E120" s="267"/>
      <c r="F120" s="97"/>
      <c r="G120" s="97"/>
      <c r="H120" s="396"/>
      <c r="I120" s="287"/>
      <c r="J120" s="251" t="e">
        <f>IF(AND(Q120="",#REF!&gt;0,#REF!&lt;5),K120,)</f>
        <v>#REF!</v>
      </c>
      <c r="K120" s="249" t="str">
        <f>IF(D120="","ZZZ9",IF(AND(#REF!&gt;0,#REF!&lt;5),D120&amp;#REF!,D120&amp;"9"))</f>
        <v>ZZZ9</v>
      </c>
      <c r="L120" s="253">
        <f t="shared" si="3"/>
        <v>999</v>
      </c>
      <c r="M120" s="286">
        <f t="shared" si="4"/>
        <v>999</v>
      </c>
      <c r="N120" s="281"/>
      <c r="O120" s="97"/>
      <c r="P120" s="114">
        <f t="shared" si="5"/>
        <v>999</v>
      </c>
      <c r="Q120" s="97"/>
    </row>
    <row r="121" spans="1:17" s="11" customFormat="1" ht="18.899999999999999" customHeight="1" x14ac:dyDescent="0.25">
      <c r="A121" s="254">
        <v>115</v>
      </c>
      <c r="B121" s="95"/>
      <c r="C121" s="95"/>
      <c r="D121" s="96"/>
      <c r="E121" s="267"/>
      <c r="F121" s="97"/>
      <c r="G121" s="97"/>
      <c r="H121" s="396"/>
      <c r="I121" s="287"/>
      <c r="J121" s="251" t="e">
        <f>IF(AND(Q121="",#REF!&gt;0,#REF!&lt;5),K121,)</f>
        <v>#REF!</v>
      </c>
      <c r="K121" s="249" t="str">
        <f>IF(D121="","ZZZ9",IF(AND(#REF!&gt;0,#REF!&lt;5),D121&amp;#REF!,D121&amp;"9"))</f>
        <v>ZZZ9</v>
      </c>
      <c r="L121" s="253">
        <f t="shared" si="3"/>
        <v>999</v>
      </c>
      <c r="M121" s="286">
        <f t="shared" si="4"/>
        <v>999</v>
      </c>
      <c r="N121" s="281"/>
      <c r="O121" s="97"/>
      <c r="P121" s="114">
        <f t="shared" si="5"/>
        <v>999</v>
      </c>
      <c r="Q121" s="97"/>
    </row>
    <row r="122" spans="1:17" s="11" customFormat="1" ht="18.899999999999999" customHeight="1" x14ac:dyDescent="0.25">
      <c r="A122" s="254">
        <v>116</v>
      </c>
      <c r="B122" s="95"/>
      <c r="C122" s="95"/>
      <c r="D122" s="96"/>
      <c r="E122" s="267"/>
      <c r="F122" s="97"/>
      <c r="G122" s="97"/>
      <c r="H122" s="396"/>
      <c r="I122" s="287"/>
      <c r="J122" s="251" t="e">
        <f>IF(AND(Q122="",#REF!&gt;0,#REF!&lt;5),K122,)</f>
        <v>#REF!</v>
      </c>
      <c r="K122" s="249" t="str">
        <f>IF(D122="","ZZZ9",IF(AND(#REF!&gt;0,#REF!&lt;5),D122&amp;#REF!,D122&amp;"9"))</f>
        <v>ZZZ9</v>
      </c>
      <c r="L122" s="253">
        <f t="shared" si="3"/>
        <v>999</v>
      </c>
      <c r="M122" s="286">
        <f t="shared" si="4"/>
        <v>999</v>
      </c>
      <c r="N122" s="281"/>
      <c r="O122" s="97"/>
      <c r="P122" s="114">
        <f t="shared" si="5"/>
        <v>999</v>
      </c>
      <c r="Q122" s="97"/>
    </row>
    <row r="123" spans="1:17" s="11" customFormat="1" ht="18.899999999999999" customHeight="1" x14ac:dyDescent="0.25">
      <c r="A123" s="254">
        <v>117</v>
      </c>
      <c r="B123" s="95"/>
      <c r="C123" s="95"/>
      <c r="D123" s="96"/>
      <c r="E123" s="267"/>
      <c r="F123" s="97"/>
      <c r="G123" s="97"/>
      <c r="H123" s="396"/>
      <c r="I123" s="287"/>
      <c r="J123" s="251" t="e">
        <f>IF(AND(Q123="",#REF!&gt;0,#REF!&lt;5),K123,)</f>
        <v>#REF!</v>
      </c>
      <c r="K123" s="249" t="str">
        <f>IF(D123="","ZZZ9",IF(AND(#REF!&gt;0,#REF!&lt;5),D123&amp;#REF!,D123&amp;"9"))</f>
        <v>ZZZ9</v>
      </c>
      <c r="L123" s="253">
        <f t="shared" si="3"/>
        <v>999</v>
      </c>
      <c r="M123" s="286">
        <f t="shared" si="4"/>
        <v>999</v>
      </c>
      <c r="N123" s="281"/>
      <c r="O123" s="97"/>
      <c r="P123" s="114">
        <f t="shared" si="5"/>
        <v>999</v>
      </c>
      <c r="Q123" s="97"/>
    </row>
    <row r="124" spans="1:17" s="11" customFormat="1" ht="18.899999999999999" customHeight="1" x14ac:dyDescent="0.25">
      <c r="A124" s="254">
        <v>118</v>
      </c>
      <c r="B124" s="95"/>
      <c r="C124" s="95"/>
      <c r="D124" s="96"/>
      <c r="E124" s="267"/>
      <c r="F124" s="97"/>
      <c r="G124" s="97"/>
      <c r="H124" s="396"/>
      <c r="I124" s="287"/>
      <c r="J124" s="251" t="e">
        <f>IF(AND(Q124="",#REF!&gt;0,#REF!&lt;5),K124,)</f>
        <v>#REF!</v>
      </c>
      <c r="K124" s="249" t="str">
        <f>IF(D124="","ZZZ9",IF(AND(#REF!&gt;0,#REF!&lt;5),D124&amp;#REF!,D124&amp;"9"))</f>
        <v>ZZZ9</v>
      </c>
      <c r="L124" s="253">
        <f t="shared" si="3"/>
        <v>999</v>
      </c>
      <c r="M124" s="286">
        <f t="shared" si="4"/>
        <v>999</v>
      </c>
      <c r="N124" s="281"/>
      <c r="O124" s="97"/>
      <c r="P124" s="114">
        <f t="shared" si="5"/>
        <v>999</v>
      </c>
      <c r="Q124" s="97"/>
    </row>
    <row r="125" spans="1:17" s="11" customFormat="1" ht="18.899999999999999" customHeight="1" x14ac:dyDescent="0.25">
      <c r="A125" s="254">
        <v>119</v>
      </c>
      <c r="B125" s="95"/>
      <c r="C125" s="95"/>
      <c r="D125" s="96"/>
      <c r="E125" s="267"/>
      <c r="F125" s="97"/>
      <c r="G125" s="97"/>
      <c r="H125" s="396"/>
      <c r="I125" s="287"/>
      <c r="J125" s="251" t="e">
        <f>IF(AND(Q125="",#REF!&gt;0,#REF!&lt;5),K125,)</f>
        <v>#REF!</v>
      </c>
      <c r="K125" s="249" t="str">
        <f>IF(D125="","ZZZ9",IF(AND(#REF!&gt;0,#REF!&lt;5),D125&amp;#REF!,D125&amp;"9"))</f>
        <v>ZZZ9</v>
      </c>
      <c r="L125" s="253">
        <f t="shared" si="3"/>
        <v>999</v>
      </c>
      <c r="M125" s="286">
        <f t="shared" si="4"/>
        <v>999</v>
      </c>
      <c r="N125" s="281"/>
      <c r="O125" s="97"/>
      <c r="P125" s="114">
        <f t="shared" si="5"/>
        <v>999</v>
      </c>
      <c r="Q125" s="97"/>
    </row>
    <row r="126" spans="1:17" s="11" customFormat="1" ht="18.899999999999999" customHeight="1" x14ac:dyDescent="0.25">
      <c r="A126" s="254">
        <v>120</v>
      </c>
      <c r="B126" s="95"/>
      <c r="C126" s="95"/>
      <c r="D126" s="96"/>
      <c r="E126" s="267"/>
      <c r="F126" s="97"/>
      <c r="G126" s="97"/>
      <c r="H126" s="396"/>
      <c r="I126" s="287"/>
      <c r="J126" s="251" t="e">
        <f>IF(AND(Q126="",#REF!&gt;0,#REF!&lt;5),K126,)</f>
        <v>#REF!</v>
      </c>
      <c r="K126" s="249" t="str">
        <f>IF(D126="","ZZZ9",IF(AND(#REF!&gt;0,#REF!&lt;5),D126&amp;#REF!,D126&amp;"9"))</f>
        <v>ZZZ9</v>
      </c>
      <c r="L126" s="253">
        <f t="shared" si="3"/>
        <v>999</v>
      </c>
      <c r="M126" s="286">
        <f t="shared" si="4"/>
        <v>999</v>
      </c>
      <c r="N126" s="281"/>
      <c r="O126" s="97"/>
      <c r="P126" s="114">
        <f t="shared" si="5"/>
        <v>999</v>
      </c>
      <c r="Q126" s="97"/>
    </row>
    <row r="127" spans="1:17" s="11" customFormat="1" ht="18.899999999999999" customHeight="1" x14ac:dyDescent="0.25">
      <c r="A127" s="254">
        <v>121</v>
      </c>
      <c r="B127" s="95"/>
      <c r="C127" s="95"/>
      <c r="D127" s="96"/>
      <c r="E127" s="267"/>
      <c r="F127" s="97"/>
      <c r="G127" s="97"/>
      <c r="H127" s="396"/>
      <c r="I127" s="287"/>
      <c r="J127" s="251" t="e">
        <f>IF(AND(Q127="",#REF!&gt;0,#REF!&lt;5),K127,)</f>
        <v>#REF!</v>
      </c>
      <c r="K127" s="249" t="str">
        <f>IF(D127="","ZZZ9",IF(AND(#REF!&gt;0,#REF!&lt;5),D127&amp;#REF!,D127&amp;"9"))</f>
        <v>ZZZ9</v>
      </c>
      <c r="L127" s="253">
        <f t="shared" si="3"/>
        <v>999</v>
      </c>
      <c r="M127" s="286">
        <f t="shared" si="4"/>
        <v>999</v>
      </c>
      <c r="N127" s="281"/>
      <c r="O127" s="97"/>
      <c r="P127" s="114">
        <f t="shared" si="5"/>
        <v>999</v>
      </c>
      <c r="Q127" s="97"/>
    </row>
    <row r="128" spans="1:17" s="11" customFormat="1" ht="18.899999999999999" customHeight="1" x14ac:dyDescent="0.25">
      <c r="A128" s="254">
        <v>122</v>
      </c>
      <c r="B128" s="95"/>
      <c r="C128" s="95"/>
      <c r="D128" s="96"/>
      <c r="E128" s="267"/>
      <c r="F128" s="97"/>
      <c r="G128" s="97"/>
      <c r="H128" s="396"/>
      <c r="I128" s="287"/>
      <c r="J128" s="251" t="e">
        <f>IF(AND(Q128="",#REF!&gt;0,#REF!&lt;5),K128,)</f>
        <v>#REF!</v>
      </c>
      <c r="K128" s="249" t="str">
        <f>IF(D128="","ZZZ9",IF(AND(#REF!&gt;0,#REF!&lt;5),D128&amp;#REF!,D128&amp;"9"))</f>
        <v>ZZZ9</v>
      </c>
      <c r="L128" s="253">
        <f t="shared" si="3"/>
        <v>999</v>
      </c>
      <c r="M128" s="286">
        <f t="shared" si="4"/>
        <v>999</v>
      </c>
      <c r="N128" s="281"/>
      <c r="O128" s="97"/>
      <c r="P128" s="114">
        <f t="shared" si="5"/>
        <v>999</v>
      </c>
      <c r="Q128" s="97"/>
    </row>
    <row r="129" spans="1:17" s="11" customFormat="1" ht="18.899999999999999" customHeight="1" x14ac:dyDescent="0.25">
      <c r="A129" s="254">
        <v>123</v>
      </c>
      <c r="B129" s="95"/>
      <c r="C129" s="95"/>
      <c r="D129" s="96"/>
      <c r="E129" s="267"/>
      <c r="F129" s="97"/>
      <c r="G129" s="97"/>
      <c r="H129" s="396"/>
      <c r="I129" s="287"/>
      <c r="J129" s="251" t="e">
        <f>IF(AND(Q129="",#REF!&gt;0,#REF!&lt;5),K129,)</f>
        <v>#REF!</v>
      </c>
      <c r="K129" s="249" t="str">
        <f>IF(D129="","ZZZ9",IF(AND(#REF!&gt;0,#REF!&lt;5),D129&amp;#REF!,D129&amp;"9"))</f>
        <v>ZZZ9</v>
      </c>
      <c r="L129" s="253">
        <f t="shared" si="3"/>
        <v>999</v>
      </c>
      <c r="M129" s="286">
        <f t="shared" si="4"/>
        <v>999</v>
      </c>
      <c r="N129" s="281"/>
      <c r="O129" s="97"/>
      <c r="P129" s="114">
        <f t="shared" si="5"/>
        <v>999</v>
      </c>
      <c r="Q129" s="97"/>
    </row>
    <row r="130" spans="1:17" s="11" customFormat="1" ht="18.899999999999999" customHeight="1" x14ac:dyDescent="0.25">
      <c r="A130" s="254">
        <v>124</v>
      </c>
      <c r="B130" s="95"/>
      <c r="C130" s="95"/>
      <c r="D130" s="96"/>
      <c r="E130" s="267"/>
      <c r="F130" s="97"/>
      <c r="G130" s="97"/>
      <c r="H130" s="396"/>
      <c r="I130" s="287"/>
      <c r="J130" s="251" t="e">
        <f>IF(AND(Q130="",#REF!&gt;0,#REF!&lt;5),K130,)</f>
        <v>#REF!</v>
      </c>
      <c r="K130" s="249" t="str">
        <f>IF(D130="","ZZZ9",IF(AND(#REF!&gt;0,#REF!&lt;5),D130&amp;#REF!,D130&amp;"9"))</f>
        <v>ZZZ9</v>
      </c>
      <c r="L130" s="253">
        <f t="shared" si="3"/>
        <v>999</v>
      </c>
      <c r="M130" s="286">
        <f t="shared" si="4"/>
        <v>999</v>
      </c>
      <c r="N130" s="281"/>
      <c r="O130" s="97"/>
      <c r="P130" s="114">
        <f t="shared" si="5"/>
        <v>999</v>
      </c>
      <c r="Q130" s="97"/>
    </row>
    <row r="131" spans="1:17" s="11" customFormat="1" ht="18.899999999999999" customHeight="1" x14ac:dyDescent="0.25">
      <c r="A131" s="254">
        <v>125</v>
      </c>
      <c r="B131" s="95"/>
      <c r="C131" s="95"/>
      <c r="D131" s="96"/>
      <c r="E131" s="267"/>
      <c r="F131" s="97"/>
      <c r="G131" s="97"/>
      <c r="H131" s="396"/>
      <c r="I131" s="287"/>
      <c r="J131" s="251" t="e">
        <f>IF(AND(Q131="",#REF!&gt;0,#REF!&lt;5),K131,)</f>
        <v>#REF!</v>
      </c>
      <c r="K131" s="249" t="str">
        <f>IF(D131="","ZZZ9",IF(AND(#REF!&gt;0,#REF!&lt;5),D131&amp;#REF!,D131&amp;"9"))</f>
        <v>ZZZ9</v>
      </c>
      <c r="L131" s="253">
        <f t="shared" si="3"/>
        <v>999</v>
      </c>
      <c r="M131" s="286">
        <f t="shared" si="4"/>
        <v>999</v>
      </c>
      <c r="N131" s="281"/>
      <c r="O131" s="97"/>
      <c r="P131" s="114">
        <f t="shared" si="5"/>
        <v>999</v>
      </c>
      <c r="Q131" s="97"/>
    </row>
    <row r="132" spans="1:17" s="11" customFormat="1" ht="18.899999999999999" customHeight="1" x14ac:dyDescent="0.25">
      <c r="A132" s="254">
        <v>126</v>
      </c>
      <c r="B132" s="95"/>
      <c r="C132" s="95"/>
      <c r="D132" s="96"/>
      <c r="E132" s="267"/>
      <c r="F132" s="97"/>
      <c r="G132" s="97"/>
      <c r="H132" s="396"/>
      <c r="I132" s="287"/>
      <c r="J132" s="251" t="e">
        <f>IF(AND(Q132="",#REF!&gt;0,#REF!&lt;5),K132,)</f>
        <v>#REF!</v>
      </c>
      <c r="K132" s="249" t="str">
        <f>IF(D132="","ZZZ9",IF(AND(#REF!&gt;0,#REF!&lt;5),D132&amp;#REF!,D132&amp;"9"))</f>
        <v>ZZZ9</v>
      </c>
      <c r="L132" s="253">
        <f t="shared" si="3"/>
        <v>999</v>
      </c>
      <c r="M132" s="286">
        <f t="shared" si="4"/>
        <v>999</v>
      </c>
      <c r="N132" s="281"/>
      <c r="O132" s="97"/>
      <c r="P132" s="114">
        <f t="shared" si="5"/>
        <v>999</v>
      </c>
      <c r="Q132" s="97"/>
    </row>
    <row r="133" spans="1:17" s="11" customFormat="1" ht="18.899999999999999" customHeight="1" x14ac:dyDescent="0.25">
      <c r="A133" s="254">
        <v>127</v>
      </c>
      <c r="B133" s="95"/>
      <c r="C133" s="95"/>
      <c r="D133" s="96"/>
      <c r="E133" s="267"/>
      <c r="F133" s="97"/>
      <c r="G133" s="97"/>
      <c r="H133" s="396"/>
      <c r="I133" s="287"/>
      <c r="J133" s="251" t="e">
        <f>IF(AND(Q133="",#REF!&gt;0,#REF!&lt;5),K133,)</f>
        <v>#REF!</v>
      </c>
      <c r="K133" s="249" t="str">
        <f>IF(D133="","ZZZ9",IF(AND(#REF!&gt;0,#REF!&lt;5),D133&amp;#REF!,D133&amp;"9"))</f>
        <v>ZZZ9</v>
      </c>
      <c r="L133" s="253">
        <f t="shared" si="3"/>
        <v>999</v>
      </c>
      <c r="M133" s="286">
        <f t="shared" si="4"/>
        <v>999</v>
      </c>
      <c r="N133" s="281"/>
      <c r="O133" s="97"/>
      <c r="P133" s="114">
        <f t="shared" si="5"/>
        <v>999</v>
      </c>
      <c r="Q133" s="97"/>
    </row>
    <row r="134" spans="1:17" s="11" customFormat="1" ht="18.899999999999999" customHeight="1" x14ac:dyDescent="0.25">
      <c r="A134" s="254">
        <v>128</v>
      </c>
      <c r="B134" s="95"/>
      <c r="C134" s="95"/>
      <c r="D134" s="96"/>
      <c r="E134" s="267"/>
      <c r="F134" s="97"/>
      <c r="G134" s="97"/>
      <c r="H134" s="396"/>
      <c r="I134" s="287"/>
      <c r="J134" s="251" t="e">
        <f>IF(AND(Q134="",#REF!&gt;0,#REF!&lt;5),K134,)</f>
        <v>#REF!</v>
      </c>
      <c r="K134" s="249" t="str">
        <f>IF(D134="","ZZZ9",IF(AND(#REF!&gt;0,#REF!&lt;5),D134&amp;#REF!,D134&amp;"9"))</f>
        <v>ZZZ9</v>
      </c>
      <c r="L134" s="253">
        <f t="shared" si="3"/>
        <v>999</v>
      </c>
      <c r="M134" s="286">
        <f t="shared" si="4"/>
        <v>999</v>
      </c>
      <c r="N134" s="281"/>
      <c r="O134" s="287"/>
      <c r="P134" s="288">
        <f t="shared" si="5"/>
        <v>999</v>
      </c>
      <c r="Q134" s="287"/>
    </row>
    <row r="135" spans="1:17" x14ac:dyDescent="0.25">
      <c r="A135" s="254">
        <v>129</v>
      </c>
      <c r="B135" s="95"/>
      <c r="C135" s="95"/>
      <c r="D135" s="96"/>
      <c r="E135" s="267"/>
      <c r="F135" s="97"/>
      <c r="G135" s="97"/>
      <c r="H135" s="396"/>
      <c r="I135" s="287"/>
      <c r="J135" s="251" t="e">
        <f>IF(AND(Q135="",#REF!&gt;0,#REF!&lt;5),K135,)</f>
        <v>#REF!</v>
      </c>
      <c r="K135" s="249" t="str">
        <f>IF(D135="","ZZZ9",IF(AND(#REF!&gt;0,#REF!&lt;5),D135&amp;#REF!,D135&amp;"9"))</f>
        <v>ZZZ9</v>
      </c>
      <c r="L135" s="253">
        <f t="shared" si="3"/>
        <v>999</v>
      </c>
      <c r="M135" s="286">
        <f t="shared" si="4"/>
        <v>999</v>
      </c>
      <c r="N135" s="281"/>
      <c r="O135" s="97"/>
      <c r="P135" s="114">
        <f t="shared" si="5"/>
        <v>999</v>
      </c>
      <c r="Q135" s="97"/>
    </row>
    <row r="136" spans="1:17" x14ac:dyDescent="0.25">
      <c r="A136" s="254">
        <v>130</v>
      </c>
      <c r="B136" s="95"/>
      <c r="C136" s="95"/>
      <c r="D136" s="96"/>
      <c r="E136" s="267"/>
      <c r="F136" s="97"/>
      <c r="G136" s="97"/>
      <c r="H136" s="396"/>
      <c r="I136" s="287"/>
      <c r="J136" s="251" t="e">
        <f>IF(AND(Q136="",#REF!&gt;0,#REF!&lt;5),K136,)</f>
        <v>#REF!</v>
      </c>
      <c r="K136" s="249" t="str">
        <f>IF(D136="","ZZZ9",IF(AND(#REF!&gt;0,#REF!&lt;5),D136&amp;#REF!,D136&amp;"9"))</f>
        <v>ZZZ9</v>
      </c>
      <c r="L136" s="253">
        <f t="shared" si="3"/>
        <v>999</v>
      </c>
      <c r="M136" s="286">
        <f t="shared" si="4"/>
        <v>999</v>
      </c>
      <c r="N136" s="281"/>
      <c r="O136" s="97"/>
      <c r="P136" s="114">
        <f t="shared" si="5"/>
        <v>999</v>
      </c>
      <c r="Q136" s="97"/>
    </row>
    <row r="137" spans="1:17" x14ac:dyDescent="0.25">
      <c r="A137" s="254">
        <v>131</v>
      </c>
      <c r="B137" s="95"/>
      <c r="C137" s="95"/>
      <c r="D137" s="96"/>
      <c r="E137" s="267"/>
      <c r="F137" s="97"/>
      <c r="G137" s="97"/>
      <c r="H137" s="396"/>
      <c r="I137" s="287"/>
      <c r="J137" s="251" t="e">
        <f>IF(AND(Q137="",#REF!&gt;0,#REF!&lt;5),K137,)</f>
        <v>#REF!</v>
      </c>
      <c r="K137" s="249" t="str">
        <f>IF(D137="","ZZZ9",IF(AND(#REF!&gt;0,#REF!&lt;5),D137&amp;#REF!,D137&amp;"9"))</f>
        <v>ZZZ9</v>
      </c>
      <c r="L137" s="253">
        <f t="shared" si="3"/>
        <v>999</v>
      </c>
      <c r="M137" s="286">
        <f t="shared" si="4"/>
        <v>999</v>
      </c>
      <c r="N137" s="281"/>
      <c r="O137" s="97"/>
      <c r="P137" s="114">
        <f t="shared" si="5"/>
        <v>999</v>
      </c>
      <c r="Q137" s="97"/>
    </row>
    <row r="138" spans="1:17" x14ac:dyDescent="0.25">
      <c r="A138" s="254">
        <v>132</v>
      </c>
      <c r="B138" s="95"/>
      <c r="C138" s="95"/>
      <c r="D138" s="96"/>
      <c r="E138" s="267"/>
      <c r="F138" s="97"/>
      <c r="G138" s="97"/>
      <c r="H138" s="396"/>
      <c r="I138" s="287"/>
      <c r="J138" s="251" t="e">
        <f>IF(AND(Q138="",#REF!&gt;0,#REF!&lt;5),K138,)</f>
        <v>#REF!</v>
      </c>
      <c r="K138" s="249" t="str">
        <f>IF(D138="","ZZZ9",IF(AND(#REF!&gt;0,#REF!&lt;5),D138&amp;#REF!,D138&amp;"9"))</f>
        <v>ZZZ9</v>
      </c>
      <c r="L138" s="253">
        <f t="shared" si="3"/>
        <v>999</v>
      </c>
      <c r="M138" s="286">
        <f t="shared" si="4"/>
        <v>999</v>
      </c>
      <c r="N138" s="281"/>
      <c r="O138" s="97"/>
      <c r="P138" s="114">
        <f t="shared" si="5"/>
        <v>999</v>
      </c>
      <c r="Q138" s="97"/>
    </row>
    <row r="139" spans="1:17" x14ac:dyDescent="0.25">
      <c r="A139" s="254">
        <v>133</v>
      </c>
      <c r="B139" s="95"/>
      <c r="C139" s="95"/>
      <c r="D139" s="96"/>
      <c r="E139" s="267"/>
      <c r="F139" s="97"/>
      <c r="G139" s="97"/>
      <c r="H139" s="396"/>
      <c r="I139" s="287"/>
      <c r="J139" s="251" t="e">
        <f>IF(AND(Q139="",#REF!&gt;0,#REF!&lt;5),K139,)</f>
        <v>#REF!</v>
      </c>
      <c r="K139" s="249" t="str">
        <f>IF(D139="","ZZZ9",IF(AND(#REF!&gt;0,#REF!&lt;5),D139&amp;#REF!,D139&amp;"9"))</f>
        <v>ZZZ9</v>
      </c>
      <c r="L139" s="253">
        <f t="shared" si="3"/>
        <v>999</v>
      </c>
      <c r="M139" s="286">
        <f t="shared" si="4"/>
        <v>999</v>
      </c>
      <c r="N139" s="281"/>
      <c r="O139" s="97"/>
      <c r="P139" s="114">
        <f t="shared" si="5"/>
        <v>999</v>
      </c>
      <c r="Q139" s="97"/>
    </row>
    <row r="140" spans="1:17" x14ac:dyDescent="0.25">
      <c r="A140" s="254">
        <v>134</v>
      </c>
      <c r="B140" s="95"/>
      <c r="C140" s="95"/>
      <c r="D140" s="96"/>
      <c r="E140" s="267"/>
      <c r="F140" s="97"/>
      <c r="G140" s="97"/>
      <c r="H140" s="396"/>
      <c r="I140" s="287"/>
      <c r="J140" s="251" t="e">
        <f>IF(AND(Q140="",#REF!&gt;0,#REF!&lt;5),K140,)</f>
        <v>#REF!</v>
      </c>
      <c r="K140" s="249" t="str">
        <f>IF(D140="","ZZZ9",IF(AND(#REF!&gt;0,#REF!&lt;5),D140&amp;#REF!,D140&amp;"9"))</f>
        <v>ZZZ9</v>
      </c>
      <c r="L140" s="253">
        <f t="shared" si="3"/>
        <v>999</v>
      </c>
      <c r="M140" s="286">
        <f t="shared" si="4"/>
        <v>999</v>
      </c>
      <c r="N140" s="281"/>
      <c r="O140" s="97"/>
      <c r="P140" s="114">
        <f t="shared" si="5"/>
        <v>999</v>
      </c>
      <c r="Q140" s="97"/>
    </row>
    <row r="141" spans="1:17" x14ac:dyDescent="0.25">
      <c r="A141" s="254">
        <v>135</v>
      </c>
      <c r="B141" s="95"/>
      <c r="C141" s="95"/>
      <c r="D141" s="96"/>
      <c r="E141" s="267"/>
      <c r="F141" s="97"/>
      <c r="G141" s="97"/>
      <c r="H141" s="396"/>
      <c r="I141" s="287"/>
      <c r="J141" s="251" t="e">
        <f>IF(AND(Q141="",#REF!&gt;0,#REF!&lt;5),K141,)</f>
        <v>#REF!</v>
      </c>
      <c r="K141" s="249" t="str">
        <f>IF(D141="","ZZZ9",IF(AND(#REF!&gt;0,#REF!&lt;5),D141&amp;#REF!,D141&amp;"9"))</f>
        <v>ZZZ9</v>
      </c>
      <c r="L141" s="253">
        <f t="shared" si="3"/>
        <v>999</v>
      </c>
      <c r="M141" s="286">
        <f t="shared" si="4"/>
        <v>999</v>
      </c>
      <c r="N141" s="281"/>
      <c r="O141" s="287"/>
      <c r="P141" s="288">
        <f t="shared" si="5"/>
        <v>999</v>
      </c>
      <c r="Q141" s="287"/>
    </row>
    <row r="142" spans="1:17" x14ac:dyDescent="0.25">
      <c r="A142" s="254">
        <v>136</v>
      </c>
      <c r="B142" s="95"/>
      <c r="C142" s="95"/>
      <c r="D142" s="96"/>
      <c r="E142" s="267"/>
      <c r="F142" s="97"/>
      <c r="G142" s="97"/>
      <c r="H142" s="396"/>
      <c r="I142" s="287"/>
      <c r="J142" s="251" t="e">
        <f>IF(AND(Q142="",#REF!&gt;0,#REF!&lt;5),K142,)</f>
        <v>#REF!</v>
      </c>
      <c r="K142" s="249" t="str">
        <f>IF(D142="","ZZZ9",IF(AND(#REF!&gt;0,#REF!&lt;5),D142&amp;#REF!,D142&amp;"9"))</f>
        <v>ZZZ9</v>
      </c>
      <c r="L142" s="253">
        <f t="shared" si="3"/>
        <v>999</v>
      </c>
      <c r="M142" s="286">
        <f t="shared" si="4"/>
        <v>999</v>
      </c>
      <c r="N142" s="281"/>
      <c r="O142" s="97"/>
      <c r="P142" s="114">
        <f t="shared" si="5"/>
        <v>999</v>
      </c>
      <c r="Q142" s="97"/>
    </row>
    <row r="143" spans="1:17" x14ac:dyDescent="0.25">
      <c r="A143" s="254">
        <v>137</v>
      </c>
      <c r="B143" s="95"/>
      <c r="C143" s="95"/>
      <c r="D143" s="96"/>
      <c r="E143" s="267"/>
      <c r="F143" s="97"/>
      <c r="G143" s="97"/>
      <c r="H143" s="396"/>
      <c r="I143" s="287"/>
      <c r="J143" s="251" t="e">
        <f>IF(AND(Q143="",#REF!&gt;0,#REF!&lt;5),K143,)</f>
        <v>#REF!</v>
      </c>
      <c r="K143" s="249" t="str">
        <f>IF(D143="","ZZZ9",IF(AND(#REF!&gt;0,#REF!&lt;5),D143&amp;#REF!,D143&amp;"9"))</f>
        <v>ZZZ9</v>
      </c>
      <c r="L143" s="253">
        <f t="shared" si="3"/>
        <v>999</v>
      </c>
      <c r="M143" s="286">
        <f t="shared" si="4"/>
        <v>999</v>
      </c>
      <c r="N143" s="281"/>
      <c r="O143" s="97"/>
      <c r="P143" s="114">
        <f t="shared" si="5"/>
        <v>999</v>
      </c>
      <c r="Q143" s="97"/>
    </row>
    <row r="144" spans="1:17" x14ac:dyDescent="0.25">
      <c r="A144" s="254">
        <v>138</v>
      </c>
      <c r="B144" s="95"/>
      <c r="C144" s="95"/>
      <c r="D144" s="96"/>
      <c r="E144" s="267"/>
      <c r="F144" s="97"/>
      <c r="G144" s="97"/>
      <c r="H144" s="396"/>
      <c r="I144" s="287"/>
      <c r="J144" s="251" t="e">
        <f>IF(AND(Q144="",#REF!&gt;0,#REF!&lt;5),K144,)</f>
        <v>#REF!</v>
      </c>
      <c r="K144" s="249" t="str">
        <f>IF(D144="","ZZZ9",IF(AND(#REF!&gt;0,#REF!&lt;5),D144&amp;#REF!,D144&amp;"9"))</f>
        <v>ZZZ9</v>
      </c>
      <c r="L144" s="253">
        <f t="shared" si="3"/>
        <v>999</v>
      </c>
      <c r="M144" s="286">
        <f t="shared" si="4"/>
        <v>999</v>
      </c>
      <c r="N144" s="281"/>
      <c r="O144" s="97"/>
      <c r="P144" s="114">
        <f t="shared" si="5"/>
        <v>999</v>
      </c>
      <c r="Q144" s="97"/>
    </row>
    <row r="145" spans="1:17" x14ac:dyDescent="0.25">
      <c r="A145" s="254">
        <v>139</v>
      </c>
      <c r="B145" s="95"/>
      <c r="C145" s="95"/>
      <c r="D145" s="96"/>
      <c r="E145" s="267"/>
      <c r="F145" s="97"/>
      <c r="G145" s="97"/>
      <c r="H145" s="396"/>
      <c r="I145" s="287"/>
      <c r="J145" s="251" t="e">
        <f>IF(AND(Q145="",#REF!&gt;0,#REF!&lt;5),K145,)</f>
        <v>#REF!</v>
      </c>
      <c r="K145" s="249" t="str">
        <f>IF(D145="","ZZZ9",IF(AND(#REF!&gt;0,#REF!&lt;5),D145&amp;#REF!,D145&amp;"9"))</f>
        <v>ZZZ9</v>
      </c>
      <c r="L145" s="253">
        <f t="shared" si="3"/>
        <v>999</v>
      </c>
      <c r="M145" s="286">
        <f t="shared" si="4"/>
        <v>999</v>
      </c>
      <c r="N145" s="281"/>
      <c r="O145" s="97"/>
      <c r="P145" s="114">
        <f t="shared" si="5"/>
        <v>999</v>
      </c>
      <c r="Q145" s="97"/>
    </row>
    <row r="146" spans="1:17" x14ac:dyDescent="0.25">
      <c r="A146" s="254">
        <v>140</v>
      </c>
      <c r="B146" s="95"/>
      <c r="C146" s="95"/>
      <c r="D146" s="96"/>
      <c r="E146" s="267"/>
      <c r="F146" s="97"/>
      <c r="G146" s="97"/>
      <c r="H146" s="396"/>
      <c r="I146" s="287"/>
      <c r="J146" s="251" t="e">
        <f>IF(AND(Q146="",#REF!&gt;0,#REF!&lt;5),K146,)</f>
        <v>#REF!</v>
      </c>
      <c r="K146" s="249" t="str">
        <f>IF(D146="","ZZZ9",IF(AND(#REF!&gt;0,#REF!&lt;5),D146&amp;#REF!,D146&amp;"9"))</f>
        <v>ZZZ9</v>
      </c>
      <c r="L146" s="253">
        <f t="shared" si="3"/>
        <v>999</v>
      </c>
      <c r="M146" s="286">
        <f t="shared" si="4"/>
        <v>999</v>
      </c>
      <c r="N146" s="281"/>
      <c r="O146" s="97"/>
      <c r="P146" s="114">
        <f t="shared" si="5"/>
        <v>999</v>
      </c>
      <c r="Q146" s="97"/>
    </row>
    <row r="147" spans="1:17" x14ac:dyDescent="0.25">
      <c r="A147" s="254">
        <v>141</v>
      </c>
      <c r="B147" s="95"/>
      <c r="C147" s="95"/>
      <c r="D147" s="96"/>
      <c r="E147" s="267"/>
      <c r="F147" s="97"/>
      <c r="G147" s="97"/>
      <c r="H147" s="396"/>
      <c r="I147" s="287"/>
      <c r="J147" s="251" t="e">
        <f>IF(AND(Q147="",#REF!&gt;0,#REF!&lt;5),K147,)</f>
        <v>#REF!</v>
      </c>
      <c r="K147" s="249" t="str">
        <f>IF(D147="","ZZZ9",IF(AND(#REF!&gt;0,#REF!&lt;5),D147&amp;#REF!,D147&amp;"9"))</f>
        <v>ZZZ9</v>
      </c>
      <c r="L147" s="253">
        <f t="shared" si="3"/>
        <v>999</v>
      </c>
      <c r="M147" s="286">
        <f t="shared" si="4"/>
        <v>999</v>
      </c>
      <c r="N147" s="281"/>
      <c r="O147" s="97"/>
      <c r="P147" s="114">
        <f t="shared" si="5"/>
        <v>999</v>
      </c>
      <c r="Q147" s="97"/>
    </row>
    <row r="148" spans="1:17" x14ac:dyDescent="0.25">
      <c r="A148" s="254">
        <v>142</v>
      </c>
      <c r="B148" s="95"/>
      <c r="C148" s="95"/>
      <c r="D148" s="96"/>
      <c r="E148" s="267"/>
      <c r="F148" s="97"/>
      <c r="G148" s="97"/>
      <c r="H148" s="396"/>
      <c r="I148" s="287"/>
      <c r="J148" s="251" t="e">
        <f>IF(AND(Q148="",#REF!&gt;0,#REF!&lt;5),K148,)</f>
        <v>#REF!</v>
      </c>
      <c r="K148" s="249" t="str">
        <f>IF(D148="","ZZZ9",IF(AND(#REF!&gt;0,#REF!&lt;5),D148&amp;#REF!,D148&amp;"9"))</f>
        <v>ZZZ9</v>
      </c>
      <c r="L148" s="253">
        <f t="shared" si="3"/>
        <v>999</v>
      </c>
      <c r="M148" s="286">
        <f t="shared" si="4"/>
        <v>999</v>
      </c>
      <c r="N148" s="281"/>
      <c r="O148" s="287"/>
      <c r="P148" s="288">
        <f t="shared" si="5"/>
        <v>999</v>
      </c>
      <c r="Q148" s="287"/>
    </row>
    <row r="149" spans="1:17" x14ac:dyDescent="0.25">
      <c r="A149" s="254">
        <v>143</v>
      </c>
      <c r="B149" s="95"/>
      <c r="C149" s="95"/>
      <c r="D149" s="96"/>
      <c r="E149" s="267"/>
      <c r="F149" s="97"/>
      <c r="G149" s="97"/>
      <c r="H149" s="396"/>
      <c r="I149" s="287"/>
      <c r="J149" s="251" t="e">
        <f>IF(AND(Q149="",#REF!&gt;0,#REF!&lt;5),K149,)</f>
        <v>#REF!</v>
      </c>
      <c r="K149" s="249" t="str">
        <f>IF(D149="","ZZZ9",IF(AND(#REF!&gt;0,#REF!&lt;5),D149&amp;#REF!,D149&amp;"9"))</f>
        <v>ZZZ9</v>
      </c>
      <c r="L149" s="253">
        <f t="shared" si="3"/>
        <v>999</v>
      </c>
      <c r="M149" s="286">
        <f t="shared" si="4"/>
        <v>999</v>
      </c>
      <c r="N149" s="281"/>
      <c r="O149" s="97"/>
      <c r="P149" s="114">
        <f t="shared" si="5"/>
        <v>999</v>
      </c>
      <c r="Q149" s="97"/>
    </row>
    <row r="150" spans="1:17" x14ac:dyDescent="0.25">
      <c r="A150" s="254">
        <v>144</v>
      </c>
      <c r="B150" s="95"/>
      <c r="C150" s="95"/>
      <c r="D150" s="96"/>
      <c r="E150" s="267"/>
      <c r="F150" s="97"/>
      <c r="G150" s="97"/>
      <c r="H150" s="396"/>
      <c r="I150" s="287"/>
      <c r="J150" s="251" t="e">
        <f>IF(AND(Q150="",#REF!&gt;0,#REF!&lt;5),K150,)</f>
        <v>#REF!</v>
      </c>
      <c r="K150" s="249" t="str">
        <f>IF(D150="","ZZZ9",IF(AND(#REF!&gt;0,#REF!&lt;5),D150&amp;#REF!,D150&amp;"9"))</f>
        <v>ZZZ9</v>
      </c>
      <c r="L150" s="253">
        <f t="shared" si="3"/>
        <v>999</v>
      </c>
      <c r="M150" s="286">
        <f t="shared" si="4"/>
        <v>999</v>
      </c>
      <c r="N150" s="281"/>
      <c r="O150" s="97"/>
      <c r="P150" s="114">
        <f t="shared" si="5"/>
        <v>999</v>
      </c>
      <c r="Q150" s="97"/>
    </row>
    <row r="151" spans="1:17" x14ac:dyDescent="0.25">
      <c r="A151" s="254">
        <v>145</v>
      </c>
      <c r="B151" s="95"/>
      <c r="C151" s="95"/>
      <c r="D151" s="96"/>
      <c r="E151" s="267"/>
      <c r="F151" s="97"/>
      <c r="G151" s="97"/>
      <c r="H151" s="396"/>
      <c r="I151" s="287"/>
      <c r="J151" s="251" t="e">
        <f>IF(AND(Q151="",#REF!&gt;0,#REF!&lt;5),K151,)</f>
        <v>#REF!</v>
      </c>
      <c r="K151" s="249" t="str">
        <f>IF(D151="","ZZZ9",IF(AND(#REF!&gt;0,#REF!&lt;5),D151&amp;#REF!,D151&amp;"9"))</f>
        <v>ZZZ9</v>
      </c>
      <c r="L151" s="253">
        <f t="shared" si="3"/>
        <v>999</v>
      </c>
      <c r="M151" s="286">
        <f t="shared" si="4"/>
        <v>999</v>
      </c>
      <c r="N151" s="281"/>
      <c r="O151" s="97"/>
      <c r="P151" s="114">
        <f t="shared" si="5"/>
        <v>999</v>
      </c>
      <c r="Q151" s="97"/>
    </row>
    <row r="152" spans="1:17" x14ac:dyDescent="0.25">
      <c r="A152" s="254">
        <v>146</v>
      </c>
      <c r="B152" s="95"/>
      <c r="C152" s="95"/>
      <c r="D152" s="96"/>
      <c r="E152" s="267"/>
      <c r="F152" s="97"/>
      <c r="G152" s="97"/>
      <c r="H152" s="396"/>
      <c r="I152" s="287"/>
      <c r="J152" s="251" t="e">
        <f>IF(AND(Q152="",#REF!&gt;0,#REF!&lt;5),K152,)</f>
        <v>#REF!</v>
      </c>
      <c r="K152" s="249" t="str">
        <f>IF(D152="","ZZZ9",IF(AND(#REF!&gt;0,#REF!&lt;5),D152&amp;#REF!,D152&amp;"9"))</f>
        <v>ZZZ9</v>
      </c>
      <c r="L152" s="253">
        <f t="shared" si="3"/>
        <v>999</v>
      </c>
      <c r="M152" s="286">
        <f t="shared" si="4"/>
        <v>999</v>
      </c>
      <c r="N152" s="281"/>
      <c r="O152" s="97"/>
      <c r="P152" s="114">
        <f t="shared" si="5"/>
        <v>999</v>
      </c>
      <c r="Q152" s="97"/>
    </row>
    <row r="153" spans="1:17" x14ac:dyDescent="0.25">
      <c r="A153" s="254">
        <v>147</v>
      </c>
      <c r="B153" s="95"/>
      <c r="C153" s="95"/>
      <c r="D153" s="96"/>
      <c r="E153" s="267"/>
      <c r="F153" s="97"/>
      <c r="G153" s="97"/>
      <c r="H153" s="396"/>
      <c r="I153" s="287"/>
      <c r="J153" s="251" t="e">
        <f>IF(AND(Q153="",#REF!&gt;0,#REF!&lt;5),K153,)</f>
        <v>#REF!</v>
      </c>
      <c r="K153" s="249" t="str">
        <f>IF(D153="","ZZZ9",IF(AND(#REF!&gt;0,#REF!&lt;5),D153&amp;#REF!,D153&amp;"9"))</f>
        <v>ZZZ9</v>
      </c>
      <c r="L153" s="253">
        <f t="shared" si="3"/>
        <v>999</v>
      </c>
      <c r="M153" s="286">
        <f t="shared" si="4"/>
        <v>999</v>
      </c>
      <c r="N153" s="281"/>
      <c r="O153" s="97"/>
      <c r="P153" s="114">
        <f t="shared" si="5"/>
        <v>999</v>
      </c>
      <c r="Q153" s="97"/>
    </row>
    <row r="154" spans="1:17" x14ac:dyDescent="0.25">
      <c r="A154" s="254">
        <v>148</v>
      </c>
      <c r="B154" s="95"/>
      <c r="C154" s="95"/>
      <c r="D154" s="96"/>
      <c r="E154" s="267"/>
      <c r="F154" s="97"/>
      <c r="G154" s="97"/>
      <c r="H154" s="396"/>
      <c r="I154" s="287"/>
      <c r="J154" s="251" t="e">
        <f>IF(AND(Q154="",#REF!&gt;0,#REF!&lt;5),K154,)</f>
        <v>#REF!</v>
      </c>
      <c r="K154" s="249" t="str">
        <f>IF(D154="","ZZZ9",IF(AND(#REF!&gt;0,#REF!&lt;5),D154&amp;#REF!,D154&amp;"9"))</f>
        <v>ZZZ9</v>
      </c>
      <c r="L154" s="253">
        <f t="shared" si="3"/>
        <v>999</v>
      </c>
      <c r="M154" s="286">
        <f t="shared" si="4"/>
        <v>999</v>
      </c>
      <c r="N154" s="281"/>
      <c r="O154" s="97"/>
      <c r="P154" s="114">
        <f t="shared" si="5"/>
        <v>999</v>
      </c>
      <c r="Q154" s="97"/>
    </row>
    <row r="155" spans="1:17" x14ac:dyDescent="0.25">
      <c r="A155" s="254">
        <v>149</v>
      </c>
      <c r="B155" s="95"/>
      <c r="C155" s="95"/>
      <c r="D155" s="96"/>
      <c r="E155" s="267"/>
      <c r="F155" s="97"/>
      <c r="G155" s="97"/>
      <c r="H155" s="396"/>
      <c r="I155" s="287"/>
      <c r="J155" s="251" t="e">
        <f>IF(AND(Q155="",#REF!&gt;0,#REF!&lt;5),K155,)</f>
        <v>#REF!</v>
      </c>
      <c r="K155" s="249" t="str">
        <f>IF(D155="","ZZZ9",IF(AND(#REF!&gt;0,#REF!&lt;5),D155&amp;#REF!,D155&amp;"9"))</f>
        <v>ZZZ9</v>
      </c>
      <c r="L155" s="253">
        <f t="shared" si="3"/>
        <v>999</v>
      </c>
      <c r="M155" s="286">
        <f t="shared" si="4"/>
        <v>999</v>
      </c>
      <c r="N155" s="281"/>
      <c r="O155" s="97"/>
      <c r="P155" s="114">
        <f t="shared" si="5"/>
        <v>999</v>
      </c>
      <c r="Q155" s="97"/>
    </row>
    <row r="156" spans="1:17" x14ac:dyDescent="0.25">
      <c r="A156" s="254">
        <v>150</v>
      </c>
      <c r="B156" s="95"/>
      <c r="C156" s="95"/>
      <c r="D156" s="96"/>
      <c r="E156" s="267"/>
      <c r="F156" s="97"/>
      <c r="G156" s="97"/>
      <c r="H156" s="396"/>
      <c r="I156" s="287"/>
      <c r="J156" s="251" t="e">
        <f>IF(AND(Q156="",#REF!&gt;0,#REF!&lt;5),K156,)</f>
        <v>#REF!</v>
      </c>
      <c r="K156" s="249" t="str">
        <f>IF(D156="","ZZZ9",IF(AND(#REF!&gt;0,#REF!&lt;5),D156&amp;#REF!,D156&amp;"9"))</f>
        <v>ZZZ9</v>
      </c>
      <c r="L156" s="253">
        <f t="shared" si="3"/>
        <v>999</v>
      </c>
      <c r="M156" s="286">
        <f t="shared" si="4"/>
        <v>999</v>
      </c>
      <c r="N156" s="281"/>
      <c r="O156" s="97"/>
      <c r="P156" s="114">
        <f t="shared" si="5"/>
        <v>999</v>
      </c>
      <c r="Q156" s="97"/>
    </row>
  </sheetData>
  <conditionalFormatting sqref="A7:A25 A26:D156">
    <cfRule type="expression" dxfId="202" priority="191" stopIfTrue="1">
      <formula>$Q7&gt;=1</formula>
    </cfRule>
  </conditionalFormatting>
  <conditionalFormatting sqref="B7:C7">
    <cfRule type="expression" dxfId="201" priority="1" stopIfTrue="1">
      <formula>$S7&gt;=1</formula>
    </cfRule>
  </conditionalFormatting>
  <conditionalFormatting sqref="B10:C10">
    <cfRule type="expression" dxfId="200" priority="148" stopIfTrue="1">
      <formula>$S10&gt;=1</formula>
    </cfRule>
  </conditionalFormatting>
  <conditionalFormatting sqref="B24:C24">
    <cfRule type="expression" dxfId="199" priority="49" stopIfTrue="1">
      <formula>$S24&gt;=1</formula>
    </cfRule>
  </conditionalFormatting>
  <conditionalFormatting sqref="B7:D7">
    <cfRule type="expression" dxfId="198" priority="6" stopIfTrue="1">
      <formula>$S7&gt;=1</formula>
    </cfRule>
  </conditionalFormatting>
  <conditionalFormatting sqref="B14:D14">
    <cfRule type="expression" dxfId="197" priority="110" stopIfTrue="1">
      <formula>$S14&gt;=1</formula>
    </cfRule>
  </conditionalFormatting>
  <conditionalFormatting sqref="B16:D19">
    <cfRule type="expression" dxfId="196" priority="109" stopIfTrue="1">
      <formula>$S16&gt;=1</formula>
    </cfRule>
  </conditionalFormatting>
  <conditionalFormatting sqref="B22:D22">
    <cfRule type="expression" dxfId="195" priority="106" stopIfTrue="1">
      <formula>$S22&gt;=1</formula>
    </cfRule>
  </conditionalFormatting>
  <conditionalFormatting sqref="B24:D24">
    <cfRule type="expression" dxfId="194" priority="54" stopIfTrue="1">
      <formula>$S24&gt;=1</formula>
    </cfRule>
  </conditionalFormatting>
  <conditionalFormatting sqref="B25:D25">
    <cfRule type="expression" dxfId="193" priority="69" stopIfTrue="1">
      <formula>$S25&gt;=1</formula>
    </cfRule>
  </conditionalFormatting>
  <conditionalFormatting sqref="B26:D37">
    <cfRule type="expression" dxfId="192" priority="178" stopIfTrue="1">
      <formula>$Q26&gt;=1</formula>
    </cfRule>
  </conditionalFormatting>
  <conditionalFormatting sqref="D7">
    <cfRule type="expression" dxfId="191" priority="2" stopIfTrue="1">
      <formula>$Q7&gt;=1</formula>
    </cfRule>
  </conditionalFormatting>
  <conditionalFormatting sqref="D10">
    <cfRule type="expression" dxfId="190" priority="162" stopIfTrue="1">
      <formula>$Q10&gt;=1</formula>
    </cfRule>
  </conditionalFormatting>
  <conditionalFormatting sqref="D20:D23">
    <cfRule type="expression" dxfId="189" priority="108" stopIfTrue="1">
      <formula>$O20&gt;=1</formula>
    </cfRule>
    <cfRule type="expression" dxfId="188" priority="107" stopIfTrue="1">
      <formula>$Q20&gt;=1</formula>
    </cfRule>
  </conditionalFormatting>
  <conditionalFormatting sqref="D24">
    <cfRule type="expression" dxfId="187" priority="50" stopIfTrue="1">
      <formula>$Q24&gt;=1</formula>
    </cfRule>
  </conditionalFormatting>
  <conditionalFormatting sqref="D25">
    <cfRule type="expression" dxfId="186" priority="77" stopIfTrue="1">
      <formula>$O25&gt;=1</formula>
    </cfRule>
    <cfRule type="expression" dxfId="185" priority="76" stopIfTrue="1">
      <formula>$Q25&gt;=1</formula>
    </cfRule>
  </conditionalFormatting>
  <conditionalFormatting sqref="E7">
    <cfRule type="expression" dxfId="184" priority="7" stopIfTrue="1">
      <formula>AND(ROUNDDOWN(($A$4-E7)/365.25,0)&lt;=13,G7&lt;&gt;"OK")</formula>
    </cfRule>
    <cfRule type="expression" dxfId="183" priority="8" stopIfTrue="1">
      <formula>AND(ROUNDDOWN(($A$4-E7)/365.25,0)&lt;=14,G7&lt;&gt;"OK")</formula>
    </cfRule>
    <cfRule type="expression" dxfId="182" priority="10" stopIfTrue="1">
      <formula>AND(ROUNDDOWN(($A$4-E7)/365.25,0)&lt;=13,G7&lt;&gt;"OK")</formula>
    </cfRule>
    <cfRule type="expression" dxfId="181" priority="11" stopIfTrue="1">
      <formula>AND(ROUNDDOWN(($A$4-E7)/365.25,0)&lt;=14,G7&lt;&gt;"OK")</formula>
    </cfRule>
    <cfRule type="expression" dxfId="180" priority="12" stopIfTrue="1">
      <formula>AND(ROUNDDOWN(($A$4-E7)/365.25,0)&lt;=17,G7&lt;&gt;"OK")</formula>
    </cfRule>
    <cfRule type="expression" dxfId="179" priority="13" stopIfTrue="1">
      <formula>AND(ROUNDDOWN(($A$4-E7)/365.25,0)&lt;=13,G7&lt;&gt;"OK")</formula>
    </cfRule>
    <cfRule type="expression" dxfId="178" priority="14" stopIfTrue="1">
      <formula>AND(ROUNDDOWN(($A$4-E7)/365.25,0)&lt;=14,G7&lt;&gt;"OK")</formula>
    </cfRule>
    <cfRule type="expression" dxfId="177" priority="15" stopIfTrue="1">
      <formula>AND(ROUNDDOWN(($A$4-E7)/365.25,0)&lt;=17,G7&lt;&gt;"OK")</formula>
    </cfRule>
    <cfRule type="expression" dxfId="176" priority="9" stopIfTrue="1">
      <formula>AND(ROUNDDOWN(($A$4-E7)/365.25,0)&lt;=17,G7&lt;&gt;"OK")</formula>
    </cfRule>
  </conditionalFormatting>
  <conditionalFormatting sqref="E7:E8">
    <cfRule type="expression" dxfId="175" priority="16" stopIfTrue="1">
      <formula>AND(ROUNDDOWN(($A$4-E7)/365.25,0)&lt;=13,G7&lt;&gt;"OK")</formula>
    </cfRule>
    <cfRule type="expression" dxfId="174" priority="17" stopIfTrue="1">
      <formula>AND(ROUNDDOWN(($A$4-E7)/365.25,0)&lt;=14,G7&lt;&gt;"OK")</formula>
    </cfRule>
    <cfRule type="expression" dxfId="173" priority="18" stopIfTrue="1">
      <formula>AND(ROUNDDOWN(($A$4-E7)/365.25,0)&lt;=17,G7&lt;&gt;"OK")</formula>
    </cfRule>
  </conditionalFormatting>
  <conditionalFormatting sqref="E8">
    <cfRule type="expression" dxfId="172" priority="27" stopIfTrue="1">
      <formula>AND(ROUNDDOWN(($A$4-E8)/365.25,0)&lt;=13,G8&lt;&gt;"OK")</formula>
    </cfRule>
    <cfRule type="expression" dxfId="171" priority="39" stopIfTrue="1">
      <formula>AND(ROUNDDOWN(($A$4-E8)/365.25,0)&lt;=14,G8&lt;&gt;"OK")</formula>
    </cfRule>
    <cfRule type="expression" dxfId="170" priority="38" stopIfTrue="1">
      <formula>AND(ROUNDDOWN(($A$4-E8)/365.25,0)&lt;=13,G8&lt;&gt;"OK")</formula>
    </cfRule>
    <cfRule type="expression" dxfId="169" priority="30" stopIfTrue="1">
      <formula>AND(ROUNDDOWN(($A$4-E8)/365.25,0)&lt;=13,G8&lt;&gt;"OK")</formula>
    </cfRule>
    <cfRule type="expression" dxfId="168" priority="24" stopIfTrue="1">
      <formula>AND(ROUNDDOWN(($A$4-E8)/365.25,0)&lt;=13,G8&lt;&gt;"OK")</formula>
    </cfRule>
    <cfRule type="expression" dxfId="167" priority="36" stopIfTrue="1">
      <formula>AND(ROUNDDOWN(($A$4-E8)/365.25,0)&lt;=14,G8&lt;&gt;"OK")</formula>
    </cfRule>
    <cfRule type="expression" dxfId="166" priority="37" stopIfTrue="1">
      <formula>AND(ROUNDDOWN(($A$4-E8)/365.25,0)&lt;=17,G8&lt;&gt;"OK")</formula>
    </cfRule>
    <cfRule type="expression" dxfId="165" priority="29" stopIfTrue="1">
      <formula>AND(ROUNDDOWN(($A$4-E8)/365.25,0)&lt;=17,G8&lt;&gt;"OK")</formula>
    </cfRule>
    <cfRule type="expression" dxfId="164" priority="32" stopIfTrue="1">
      <formula>AND(ROUNDDOWN(($A$4-E8)/365.25,0)&lt;=17,G8&lt;&gt;"OK")</formula>
    </cfRule>
    <cfRule type="expression" dxfId="163" priority="40" stopIfTrue="1">
      <formula>AND(ROUNDDOWN(($A$4-E8)/365.25,0)&lt;=17,G8&lt;&gt;"OK")</formula>
    </cfRule>
    <cfRule type="expression" dxfId="162" priority="41" stopIfTrue="1">
      <formula>AND(ROUNDDOWN(($A$4-E8)/365.25,0)&lt;=13,G8&lt;&gt;"OK")</formula>
    </cfRule>
    <cfRule type="expression" dxfId="161" priority="42" stopIfTrue="1">
      <formula>AND(ROUNDDOWN(($A$4-E8)/365.25,0)&lt;=14,G8&lt;&gt;"OK")</formula>
    </cfRule>
    <cfRule type="expression" dxfId="160" priority="43" stopIfTrue="1">
      <formula>AND(ROUNDDOWN(($A$4-E8)/365.25,0)&lt;=17,G8&lt;&gt;"OK")</formula>
    </cfRule>
    <cfRule type="expression" dxfId="159" priority="31" stopIfTrue="1">
      <formula>AND(ROUNDDOWN(($A$4-E8)/365.25,0)&lt;=14,G8&lt;&gt;"OK")</formula>
    </cfRule>
    <cfRule type="expression" dxfId="158" priority="28" stopIfTrue="1">
      <formula>AND(ROUNDDOWN(($A$4-E8)/365.25,0)&lt;=14,G8&lt;&gt;"OK")</formula>
    </cfRule>
    <cfRule type="expression" dxfId="157" priority="35" stopIfTrue="1">
      <formula>AND(ROUNDDOWN(($A$4-E8)/365.25,0)&lt;=13,G8&lt;&gt;"OK")</formula>
    </cfRule>
    <cfRule type="expression" dxfId="156" priority="26" stopIfTrue="1">
      <formula>AND(ROUNDDOWN(($A$4-E8)/365.25,0)&lt;=17,G8&lt;&gt;"OK")</formula>
    </cfRule>
    <cfRule type="expression" dxfId="155" priority="25" stopIfTrue="1">
      <formula>AND(ROUNDDOWN(($A$4-E8)/365.25,0)&lt;=14,G8&lt;&gt;"OK")</formula>
    </cfRule>
  </conditionalFormatting>
  <conditionalFormatting sqref="E8:E9">
    <cfRule type="expression" dxfId="154" priority="45" stopIfTrue="1">
      <formula>AND(ROUNDDOWN(($A$4-E8)/365.25,0)&lt;=14,G8&lt;&gt;"OK")</formula>
    </cfRule>
    <cfRule type="expression" dxfId="153" priority="46" stopIfTrue="1">
      <formula>AND(ROUNDDOWN(($A$4-E8)/365.25,0)&lt;=17,G8&lt;&gt;"OK")</formula>
    </cfRule>
    <cfRule type="expression" dxfId="152" priority="44" stopIfTrue="1">
      <formula>AND(ROUNDDOWN(($A$4-E8)/365.25,0)&lt;=13,G8&lt;&gt;"OK")</formula>
    </cfRule>
  </conditionalFormatting>
  <conditionalFormatting sqref="E9">
    <cfRule type="expression" dxfId="151" priority="91" stopIfTrue="1">
      <formula>AND(ROUNDDOWN(($A$4-E9)/365.25,0)&lt;=17,G9&lt;&gt;"OK")</formula>
    </cfRule>
    <cfRule type="expression" dxfId="150" priority="89" stopIfTrue="1">
      <formula>AND(ROUNDDOWN(($A$4-E9)/365.25,0)&lt;=13,G9&lt;&gt;"OK")</formula>
    </cfRule>
    <cfRule type="expression" dxfId="149" priority="90" stopIfTrue="1">
      <formula>AND(ROUNDDOWN(($A$4-E9)/365.25,0)&lt;=14,G9&lt;&gt;"OK")</formula>
    </cfRule>
    <cfRule type="expression" dxfId="148" priority="137" stopIfTrue="1">
      <formula>AND(ROUNDDOWN(($A$4-E9)/365.25,0)&lt;=17,G9&lt;&gt;"OK")</formula>
    </cfRule>
    <cfRule type="expression" dxfId="147" priority="136" stopIfTrue="1">
      <formula>AND(ROUNDDOWN(($A$4-E9)/365.25,0)&lt;=14,G9&lt;&gt;"OK")</formula>
    </cfRule>
    <cfRule type="expression" dxfId="146" priority="135" stopIfTrue="1">
      <formula>AND(ROUNDDOWN(($A$4-E9)/365.25,0)&lt;=13,G9&lt;&gt;"OK")</formula>
    </cfRule>
    <cfRule type="expression" dxfId="145" priority="133" stopIfTrue="1">
      <formula>AND(ROUNDDOWN(($A$4-E9)/365.25,0)&lt;=14,G9&lt;&gt;"OK")</formula>
    </cfRule>
    <cfRule type="expression" dxfId="144" priority="132" stopIfTrue="1">
      <formula>AND(ROUNDDOWN(($A$4-E9)/365.25,0)&lt;=13,G9&lt;&gt;"OK")</formula>
    </cfRule>
    <cfRule type="expression" dxfId="143" priority="131" stopIfTrue="1">
      <formula>AND(ROUNDDOWN(($A$4-E9)/365.25,0)&lt;=17,G9&lt;&gt;"OK")</formula>
    </cfRule>
    <cfRule type="expression" dxfId="142" priority="130" stopIfTrue="1">
      <formula>AND(ROUNDDOWN(($A$4-E9)/365.25,0)&lt;=14,G9&lt;&gt;"OK")</formula>
    </cfRule>
    <cfRule type="expression" dxfId="141" priority="129" stopIfTrue="1">
      <formula>AND(ROUNDDOWN(($A$4-E9)/365.25,0)&lt;=13,G9&lt;&gt;"OK")</formula>
    </cfRule>
    <cfRule type="expression" dxfId="140" priority="134" stopIfTrue="1">
      <formula>AND(ROUNDDOWN(($A$4-E9)/365.25,0)&lt;=17,G9&lt;&gt;"OK")</formula>
    </cfRule>
  </conditionalFormatting>
  <conditionalFormatting sqref="E9:E23">
    <cfRule type="expression" dxfId="139" priority="177" stopIfTrue="1">
      <formula>AND(ROUNDDOWN(($A$4-E9)/365.25,0)&lt;=17,G9&lt;&gt;"OK")</formula>
    </cfRule>
    <cfRule type="expression" dxfId="138" priority="176" stopIfTrue="1">
      <formula>AND(ROUNDDOWN(($A$4-E9)/365.25,0)&lt;=14,G9&lt;&gt;"OK")</formula>
    </cfRule>
    <cfRule type="expression" dxfId="137" priority="139" stopIfTrue="1">
      <formula>AND(ROUNDDOWN(($A$4-E9)/365.25,0)&lt;=14,G9&lt;&gt;"OK")</formula>
    </cfRule>
    <cfRule type="expression" dxfId="136" priority="138" stopIfTrue="1">
      <formula>AND(ROUNDDOWN(($A$4-E9)/365.25,0)&lt;=13,G9&lt;&gt;"OK")</formula>
    </cfRule>
    <cfRule type="expression" dxfId="135" priority="175" stopIfTrue="1">
      <formula>AND(ROUNDDOWN(($A$4-E9)/365.25,0)&lt;=13,G9&lt;&gt;"OK")</formula>
    </cfRule>
    <cfRule type="expression" dxfId="134" priority="140" stopIfTrue="1">
      <formula>AND(ROUNDDOWN(($A$4-E9)/365.25,0)&lt;=17,G9&lt;&gt;"OK")</formula>
    </cfRule>
  </conditionalFormatting>
  <conditionalFormatting sqref="E10:E14">
    <cfRule type="expression" dxfId="133" priority="172" stopIfTrue="1">
      <formula>AND(ROUNDDOWN(($A$4-E10)/365.25,0)&lt;=14,G10&lt;&gt;"OK")</formula>
    </cfRule>
    <cfRule type="expression" dxfId="132" priority="173" stopIfTrue="1">
      <formula>AND(ROUNDDOWN(($A$4-E10)/365.25,0)&lt;=17,G10&lt;&gt;"OK")</formula>
    </cfRule>
    <cfRule type="expression" dxfId="131" priority="168" stopIfTrue="1">
      <formula>AND(ROUNDDOWN(($A$4-E10)/365.25,0)&lt;=14,G10&lt;&gt;"OK")</formula>
    </cfRule>
    <cfRule type="expression" dxfId="130" priority="167" stopIfTrue="1">
      <formula>AND(ROUNDDOWN(($A$4-E10)/365.25,0)&lt;=13,G10&lt;&gt;"OK")</formula>
    </cfRule>
    <cfRule type="expression" dxfId="129" priority="169" stopIfTrue="1">
      <formula>AND(ROUNDDOWN(($A$4-E10)/365.25,0)&lt;=17,G10&lt;&gt;"OK")</formula>
    </cfRule>
    <cfRule type="expression" dxfId="128" priority="171" stopIfTrue="1">
      <formula>AND(ROUNDDOWN(($A$4-E10)/365.25,0)&lt;=13,G10&lt;&gt;"OK")</formula>
    </cfRule>
  </conditionalFormatting>
  <conditionalFormatting sqref="E11">
    <cfRule type="expression" dxfId="127" priority="128" stopIfTrue="1">
      <formula>AND(ROUNDDOWN(($A$4-E11)/365.25,0)&lt;=17,G11&lt;&gt;"OK")</formula>
    </cfRule>
    <cfRule type="expression" dxfId="126" priority="122" stopIfTrue="1">
      <formula>AND(ROUNDDOWN(($A$4-E11)/365.25,0)&lt;=13,G11&lt;&gt;"OK")</formula>
    </cfRule>
    <cfRule type="expression" dxfId="125" priority="123" stopIfTrue="1">
      <formula>AND(ROUNDDOWN(($A$4-E11)/365.25,0)&lt;=14,G11&lt;&gt;"OK")</formula>
    </cfRule>
    <cfRule type="expression" dxfId="124" priority="124" stopIfTrue="1">
      <formula>AND(ROUNDDOWN(($A$4-E11)/365.25,0)&lt;=17,G11&lt;&gt;"OK")</formula>
    </cfRule>
    <cfRule type="expression" dxfId="123" priority="126" stopIfTrue="1">
      <formula>AND(ROUNDDOWN(($A$4-E11)/365.25,0)&lt;=13,G11&lt;&gt;"OK")</formula>
    </cfRule>
    <cfRule type="expression" dxfId="122" priority="127" stopIfTrue="1">
      <formula>AND(ROUNDDOWN(($A$4-E11)/365.25,0)&lt;=14,G11&lt;&gt;"OK")</formula>
    </cfRule>
  </conditionalFormatting>
  <conditionalFormatting sqref="E22">
    <cfRule type="expression" dxfId="121" priority="118" stopIfTrue="1">
      <formula>AND(ROUNDDOWN(($A$4-E22)/365.25,0)&lt;=17,G22&lt;&gt;"OK")</formula>
    </cfRule>
    <cfRule type="expression" dxfId="120" priority="119" stopIfTrue="1">
      <formula>AND(ROUNDDOWN(($A$4-E22)/365.25,0)&lt;=13,G22&lt;&gt;"OK")</formula>
    </cfRule>
    <cfRule type="expression" dxfId="119" priority="120" stopIfTrue="1">
      <formula>AND(ROUNDDOWN(($A$4-E22)/365.25,0)&lt;=14,G22&lt;&gt;"OK")</formula>
    </cfRule>
    <cfRule type="expression" dxfId="118" priority="121" stopIfTrue="1">
      <formula>AND(ROUNDDOWN(($A$4-E22)/365.25,0)&lt;=17,G22&lt;&gt;"OK")</formula>
    </cfRule>
    <cfRule type="expression" dxfId="117" priority="116" stopIfTrue="1">
      <formula>AND(ROUNDDOWN(($A$4-E22)/365.25,0)&lt;=13,G22&lt;&gt;"OK")</formula>
    </cfRule>
    <cfRule type="expression" dxfId="116" priority="117" stopIfTrue="1">
      <formula>AND(ROUNDDOWN(($A$4-E22)/365.25,0)&lt;=14,G22&lt;&gt;"OK")</formula>
    </cfRule>
  </conditionalFormatting>
  <conditionalFormatting sqref="E24">
    <cfRule type="expression" dxfId="115" priority="60" stopIfTrue="1">
      <formula>AND(ROUNDDOWN(($A$4-E24)/365.25,0)&lt;=17,G24&lt;&gt;"OK")</formula>
    </cfRule>
    <cfRule type="expression" dxfId="114" priority="61" stopIfTrue="1">
      <formula>AND(ROUNDDOWN(($A$4-E24)/365.25,0)&lt;=13,G24&lt;&gt;"OK")</formula>
    </cfRule>
    <cfRule type="expression" dxfId="113" priority="58" stopIfTrue="1">
      <formula>AND(ROUNDDOWN(($A$4-E24)/365.25,0)&lt;=13,G24&lt;&gt;"OK")</formula>
    </cfRule>
    <cfRule type="expression" dxfId="112" priority="57" stopIfTrue="1">
      <formula>AND(ROUNDDOWN(($A$4-E24)/365.25,0)&lt;=17,G24&lt;&gt;"OK")</formula>
    </cfRule>
    <cfRule type="expression" dxfId="111" priority="56" stopIfTrue="1">
      <formula>AND(ROUNDDOWN(($A$4-E24)/365.25,0)&lt;=14,G24&lt;&gt;"OK")</formula>
    </cfRule>
    <cfRule type="expression" dxfId="110" priority="55" stopIfTrue="1">
      <formula>AND(ROUNDDOWN(($A$4-E24)/365.25,0)&lt;=13,G24&lt;&gt;"OK")</formula>
    </cfRule>
    <cfRule type="expression" dxfId="109" priority="59" stopIfTrue="1">
      <formula>AND(ROUNDDOWN(($A$4-E24)/365.25,0)&lt;=14,G24&lt;&gt;"OK")</formula>
    </cfRule>
    <cfRule type="expression" dxfId="108" priority="63" stopIfTrue="1">
      <formula>AND(ROUNDDOWN(($A$4-E24)/365.25,0)&lt;=17,G24&lt;&gt;"OK")</formula>
    </cfRule>
    <cfRule type="expression" dxfId="107" priority="62" stopIfTrue="1">
      <formula>AND(ROUNDDOWN(($A$4-E24)/365.25,0)&lt;=14,G24&lt;&gt;"OK")</formula>
    </cfRule>
  </conditionalFormatting>
  <conditionalFormatting sqref="E24:E25">
    <cfRule type="expression" dxfId="106" priority="66" stopIfTrue="1">
      <formula>AND(ROUNDDOWN(($A$4-E24)/365.25,0)&lt;=17,G24&lt;&gt;"OK")</formula>
    </cfRule>
    <cfRule type="expression" dxfId="105" priority="65" stopIfTrue="1">
      <formula>AND(ROUNDDOWN(($A$4-E24)/365.25,0)&lt;=14,G24&lt;&gt;"OK")</formula>
    </cfRule>
    <cfRule type="expression" dxfId="104" priority="64" stopIfTrue="1">
      <formula>AND(ROUNDDOWN(($A$4-E24)/365.25,0)&lt;=13,G24&lt;&gt;"OK")</formula>
    </cfRule>
  </conditionalFormatting>
  <conditionalFormatting sqref="E25">
    <cfRule type="expression" dxfId="103" priority="75" stopIfTrue="1">
      <formula>AND(ROUNDDOWN(($A$4-E25)/365.25,0)&lt;=17,G25&lt;&gt;"OK")</formula>
    </cfRule>
    <cfRule type="expression" dxfId="102" priority="74" stopIfTrue="1">
      <formula>AND(ROUNDDOWN(($A$4-E25)/365.25,0)&lt;=14,G25&lt;&gt;"OK")</formula>
    </cfRule>
    <cfRule type="expression" dxfId="101" priority="73" stopIfTrue="1">
      <formula>AND(ROUNDDOWN(($A$4-E25)/365.25,0)&lt;=13,G25&lt;&gt;"OK")</formula>
    </cfRule>
    <cfRule type="expression" dxfId="100" priority="79" stopIfTrue="1">
      <formula>AND(ROUNDDOWN(($A$4-E25)/365.25,0)&lt;=14,G25&lt;&gt;"OK")</formula>
    </cfRule>
    <cfRule type="expression" dxfId="99" priority="78" stopIfTrue="1">
      <formula>AND(ROUNDDOWN(($A$4-E25)/365.25,0)&lt;=13,G25&lt;&gt;"OK")</formula>
    </cfRule>
    <cfRule type="expression" dxfId="98" priority="80" stopIfTrue="1">
      <formula>AND(ROUNDDOWN(($A$4-E25)/365.25,0)&lt;=17,G25&lt;&gt;"OK")</formula>
    </cfRule>
  </conditionalFormatting>
  <conditionalFormatting sqref="E25:E27">
    <cfRule type="expression" dxfId="97" priority="81" stopIfTrue="1">
      <formula>AND(ROUNDDOWN(($A$4-E25)/365.25,0)&lt;=13,G25&lt;&gt;"OK")</formula>
    </cfRule>
    <cfRule type="expression" dxfId="96" priority="82" stopIfTrue="1">
      <formula>AND(ROUNDDOWN(($A$4-E25)/365.25,0)&lt;=14,G25&lt;&gt;"OK")</formula>
    </cfRule>
    <cfRule type="expression" dxfId="95" priority="83" stopIfTrue="1">
      <formula>AND(ROUNDDOWN(($A$4-E25)/365.25,0)&lt;=17,G25&lt;&gt;"OK")</formula>
    </cfRule>
  </conditionalFormatting>
  <conditionalFormatting sqref="E26:E156">
    <cfRule type="expression" dxfId="94" priority="195" stopIfTrue="1">
      <formula>AND(ROUNDDOWN(($A$4-E26)/365.25,0)&lt;=17,G26&lt;&gt;"OK")</formula>
    </cfRule>
    <cfRule type="expression" dxfId="93" priority="193" stopIfTrue="1">
      <formula>AND(ROUNDDOWN(($A$4-E26)/365.25,0)&lt;=13,G26&lt;&gt;"OK")</formula>
    </cfRule>
    <cfRule type="expression" dxfId="92" priority="194" stopIfTrue="1">
      <formula>AND(ROUNDDOWN(($A$4-E26)/365.25,0)&lt;=14,G26&lt;&gt;"OK")</formula>
    </cfRule>
  </conditionalFormatting>
  <conditionalFormatting sqref="E29:E37">
    <cfRule type="expression" dxfId="91" priority="179" stopIfTrue="1">
      <formula>AND(ROUNDDOWN(($A$4-E29)/365.25,0)&lt;=13,G29&lt;&gt;"OK")</formula>
    </cfRule>
    <cfRule type="expression" dxfId="90" priority="180" stopIfTrue="1">
      <formula>AND(ROUNDDOWN(($A$4-E29)/365.25,0)&lt;=14,G29&lt;&gt;"OK")</formula>
    </cfRule>
    <cfRule type="expression" dxfId="89" priority="181" stopIfTrue="1">
      <formula>AND(ROUNDDOWN(($A$4-E29)/365.25,0)&lt;=17,G29&lt;&gt;"OK")</formula>
    </cfRule>
  </conditionalFormatting>
  <conditionalFormatting sqref="J7:J156">
    <cfRule type="cellIs" dxfId="88" priority="19"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4">
    <tabColor indexed="11"/>
    <pageSetUpPr fitToPage="1"/>
  </sheetPr>
  <dimension ref="A1:AK57"/>
  <sheetViews>
    <sheetView showGridLines="0" showZeros="0" tabSelected="1" workbookViewId="0">
      <selection activeCell="Q25" sqref="Q25"/>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D2" s="89"/>
      <c r="E2" s="285" t="str">
        <f>Altalanos!$C$8</f>
        <v>4 fiú A elo</v>
      </c>
      <c r="F2" s="89"/>
      <c r="G2" s="120"/>
      <c r="H2" s="99" t="s">
        <v>280</v>
      </c>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x14ac:dyDescent="0.3">
      <c r="A4" s="455" t="str">
        <f>Altalanos!$A$10</f>
        <v>2024.05.27-06.01.</v>
      </c>
      <c r="B4" s="455"/>
      <c r="C4" s="455"/>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x14ac:dyDescent="0.3">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x14ac:dyDescent="0.25">
      <c r="A7" s="133">
        <v>1</v>
      </c>
      <c r="B7" s="246">
        <f>IF($E7="","",VLOOKUP($E7,'Fiú 4A ELO'!$A$7:$O$22,14))</f>
        <v>0</v>
      </c>
      <c r="C7" s="270">
        <f>IF($E7="","",VLOOKUP($E7,'Fiú 4A ELO'!$A$7:$O$22,15))</f>
        <v>14</v>
      </c>
      <c r="D7" s="270">
        <f>IF($E7="","",VLOOKUP($E7,'Fiú 4A ELO'!$A$7:$O$22,5))</f>
        <v>0</v>
      </c>
      <c r="E7" s="134">
        <v>1</v>
      </c>
      <c r="F7" s="135" t="str">
        <f>UPPER(IF($E7="","",VLOOKUP($E7,'Fiú 4A ELO'!$A$7:$O$22,2)))</f>
        <v>HANGÁCSI</v>
      </c>
      <c r="G7" s="135" t="str">
        <f>IF($E7="","",VLOOKUP($E7,'Fiú 4A ELO'!$A$7:$O$22,3))</f>
        <v>Márk</v>
      </c>
      <c r="H7" s="135"/>
      <c r="I7" s="135" t="str">
        <f>IF($E7="","",VLOOKUP($E7,'Fiú 4A ELO'!$A$7:$O$22,4))</f>
        <v xml:space="preserve">               Petőfi Sándor Ált. Isk Sopron</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x14ac:dyDescent="0.25">
      <c r="A8" s="145"/>
      <c r="B8" s="283"/>
      <c r="C8" s="279"/>
      <c r="D8" s="279"/>
      <c r="E8" s="146"/>
      <c r="F8" s="147"/>
      <c r="G8" s="147"/>
      <c r="H8" s="148"/>
      <c r="I8" s="406" t="s">
        <v>0</v>
      </c>
      <c r="J8" s="150" t="s">
        <v>271</v>
      </c>
      <c r="K8" s="151" t="str">
        <f>UPPER(IF(OR(J8="a",J8="as"),F7,IF(OR(J8="b",J8="bs"),F9,)))</f>
        <v>HANGÁCSI</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x14ac:dyDescent="0.25">
      <c r="A9" s="145">
        <v>2</v>
      </c>
      <c r="B9" s="246">
        <f>IF($E9="","",VLOOKUP($E9,'Fiú 4A ELO'!$A$7:$O$22,14))</f>
        <v>0</v>
      </c>
      <c r="C9" s="270">
        <f>IF($E9="","",VLOOKUP($E9,'Fiú 4A ELO'!$A$7:$O$22,15))</f>
        <v>0</v>
      </c>
      <c r="D9" s="270">
        <f>IF($E9="","",VLOOKUP($E9,'Fiú 4A ELO'!$A$7:$O$22,5))</f>
        <v>0</v>
      </c>
      <c r="E9" s="134">
        <v>14</v>
      </c>
      <c r="F9" s="153" t="str">
        <f>UPPER(IF($E9="","",VLOOKUP($E9,'Fiú 4A ELO'!$A$7:$O$22,2)))</f>
        <v>MARADI</v>
      </c>
      <c r="G9" s="153" t="str">
        <f>IF($E9="","",VLOOKUP($E9,'Fiú 4A ELO'!$A$7:$O$22,3))</f>
        <v>Márk</v>
      </c>
      <c r="H9" s="153"/>
      <c r="I9" s="135" t="str">
        <f>IF($E9="","",VLOOKUP($E9,'Fiú 4A ELO'!$A$7:$O$22,4))</f>
        <v>Esztergomi József Attila Általános Iskola</v>
      </c>
      <c r="J9" s="154"/>
      <c r="K9" s="136" t="s">
        <v>415</v>
      </c>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x14ac:dyDescent="0.25">
      <c r="A10" s="145"/>
      <c r="B10" s="283"/>
      <c r="C10" s="279"/>
      <c r="D10" s="279"/>
      <c r="E10" s="156"/>
      <c r="F10" s="147"/>
      <c r="G10" s="147"/>
      <c r="H10" s="148"/>
      <c r="I10" s="136"/>
      <c r="J10" s="157"/>
      <c r="K10" s="149" t="s">
        <v>0</v>
      </c>
      <c r="L10" s="158" t="s">
        <v>271</v>
      </c>
      <c r="M10" s="151" t="str">
        <f>UPPER(IF(OR(L10="a",L10="as"),K8,IF(OR(L10="b",L10="bs"),K12,)))</f>
        <v>HANGÁCSI</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x14ac:dyDescent="0.25">
      <c r="A11" s="145">
        <v>3</v>
      </c>
      <c r="B11" s="246">
        <f>IF($E11="","",VLOOKUP($E11,'Fiú 4A ELO'!$A$7:$O$22,14))</f>
        <v>0</v>
      </c>
      <c r="C11" s="270">
        <f>IF($E11="","",VLOOKUP($E11,'Fiú 4A ELO'!$A$7:$O$22,15))</f>
        <v>66</v>
      </c>
      <c r="D11" s="270">
        <f>IF($E11="","",VLOOKUP($E11,'Fiú 4A ELO'!$A$7:$O$22,5))</f>
        <v>0</v>
      </c>
      <c r="E11" s="134">
        <v>9</v>
      </c>
      <c r="F11" s="153" t="str">
        <f>UPPER(IF($E11="","",VLOOKUP($E11,'Fiú 4A ELO'!$A$7:$O$22,2)))</f>
        <v>DUDÁS</v>
      </c>
      <c r="G11" s="153" t="str">
        <f>IF($E11="","",VLOOKUP($E11,'Fiú 4A ELO'!$A$7:$O$22,3))</f>
        <v>André</v>
      </c>
      <c r="H11" s="153"/>
      <c r="I11" s="153" t="str">
        <f>IF($E11="","",VLOOKUP($E11,'Fiú 4A ELO'!$A$7:$O$22,4))</f>
        <v>Szikra Általános Iskola</v>
      </c>
      <c r="J11" s="137"/>
      <c r="K11" s="136"/>
      <c r="L11" s="161"/>
      <c r="M11" s="136" t="s">
        <v>420</v>
      </c>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x14ac:dyDescent="0.25">
      <c r="A12" s="145"/>
      <c r="B12" s="283"/>
      <c r="C12" s="279"/>
      <c r="D12" s="279"/>
      <c r="E12" s="156"/>
      <c r="F12" s="147"/>
      <c r="G12" s="147"/>
      <c r="H12" s="148"/>
      <c r="I12" s="406" t="s">
        <v>0</v>
      </c>
      <c r="J12" s="150" t="s">
        <v>270</v>
      </c>
      <c r="K12" s="151" t="str">
        <f>UPPER(IF(OR(J12="a",J12="as"),F11,IF(OR(J12="b",J12="bs"),F13,)))</f>
        <v xml:space="preserve">KOCSÁR </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x14ac:dyDescent="0.25">
      <c r="A13" s="145">
        <v>4</v>
      </c>
      <c r="B13" s="246">
        <f>IF($E13="","",VLOOKUP($E13,'Fiú 4A ELO'!$A$7:$O$22,14))</f>
        <v>0</v>
      </c>
      <c r="C13" s="270">
        <f>IF($E13="","",VLOOKUP($E13,'Fiú 4A ELO'!$A$7:$O$22,15))</f>
        <v>0</v>
      </c>
      <c r="D13" s="270">
        <f>IF($E13="","",VLOOKUP($E13,'Fiú 4A ELO'!$A$7:$O$22,5))</f>
        <v>0</v>
      </c>
      <c r="E13" s="134">
        <v>13</v>
      </c>
      <c r="F13" s="153" t="str">
        <f>UPPER(IF($E13="","",VLOOKUP($E13,'Fiú 4A ELO'!$A$7:$O$22,2)))</f>
        <v xml:space="preserve">KOCSÁR </v>
      </c>
      <c r="G13" s="153" t="str">
        <f>IF($E13="","",VLOOKUP($E13,'Fiú 4A ELO'!$A$7:$O$22,3))</f>
        <v>Dávid</v>
      </c>
      <c r="H13" s="153"/>
      <c r="I13" s="153" t="str">
        <f>IF($E13="","",VLOOKUP($E13,'Fiú 4A ELO'!$A$7:$O$22,4))</f>
        <v>Gyula Karácsonyi</v>
      </c>
      <c r="J13" s="164"/>
      <c r="K13" s="136" t="s">
        <v>416</v>
      </c>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x14ac:dyDescent="0.25">
      <c r="A14" s="145"/>
      <c r="B14" s="283"/>
      <c r="C14" s="279"/>
      <c r="D14" s="279"/>
      <c r="E14" s="156"/>
      <c r="F14" s="136"/>
      <c r="G14" s="136"/>
      <c r="H14" s="65"/>
      <c r="I14" s="165"/>
      <c r="J14" s="157"/>
      <c r="K14" s="136"/>
      <c r="L14" s="136"/>
      <c r="M14" s="149" t="s">
        <v>0</v>
      </c>
      <c r="N14" s="158" t="s">
        <v>271</v>
      </c>
      <c r="O14" s="151" t="str">
        <f>UPPER(IF(OR(N14="a",N14="as"),M10,IF(OR(N14="b",N14="bs"),M18,)))</f>
        <v>HANGÁCSI</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x14ac:dyDescent="0.25">
      <c r="A15" s="133">
        <v>5</v>
      </c>
      <c r="B15" s="246">
        <f>IF($E15="","",VLOOKUP($E15,'Fiú 4A ELO'!$A$7:$O$22,14))</f>
        <v>0</v>
      </c>
      <c r="C15" s="270">
        <f>IF($E15="","",VLOOKUP($E15,'Fiú 4A ELO'!$A$7:$O$22,15))</f>
        <v>27</v>
      </c>
      <c r="D15" s="270">
        <f>IF($E15="","",VLOOKUP($E15,'Fiú 4A ELO'!$A$7:$O$22,5))</f>
        <v>0</v>
      </c>
      <c r="E15" s="134">
        <v>4</v>
      </c>
      <c r="F15" s="135" t="str">
        <f>UPPER(IF($E15="","",VLOOKUP($E15,'Fiú 4A ELO'!$A$7:$O$22,2)))</f>
        <v xml:space="preserve">BOZSIK          </v>
      </c>
      <c r="G15" s="135" t="str">
        <f>IF($E15="","",VLOOKUP($E15,'Fiú 4A ELO'!$A$7:$O$22,3))</f>
        <v>Milán Benjamin</v>
      </c>
      <c r="H15" s="135"/>
      <c r="I15" s="135" t="str">
        <f>IF($E15="","",VLOOKUP($E15,'Fiú 4A ELO'!$A$7:$O$22,4))</f>
        <v>MOA Magán Általános Iskola</v>
      </c>
      <c r="J15" s="166"/>
      <c r="K15" s="136"/>
      <c r="L15" s="136"/>
      <c r="M15" s="136"/>
      <c r="N15" s="162"/>
      <c r="O15" s="136" t="s">
        <v>415</v>
      </c>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x14ac:dyDescent="0.3">
      <c r="A16" s="145"/>
      <c r="B16" s="283"/>
      <c r="C16" s="279"/>
      <c r="D16" s="279"/>
      <c r="E16" s="156"/>
      <c r="F16" s="147"/>
      <c r="G16" s="147"/>
      <c r="H16" s="148"/>
      <c r="I16" s="406" t="s">
        <v>0</v>
      </c>
      <c r="J16" s="150" t="s">
        <v>271</v>
      </c>
      <c r="K16" s="151" t="str">
        <f>UPPER(IF(OR(J16="a",J16="as"),F15,IF(OR(J16="b",J16="bs"),F17,)))</f>
        <v xml:space="preserve">BOZSIK          </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x14ac:dyDescent="0.25">
      <c r="A17" s="145">
        <v>6</v>
      </c>
      <c r="B17" s="246">
        <f>IF($E17="","",VLOOKUP($E17,'Fiú 4A ELO'!$A$7:$O$22,14))</f>
        <v>0</v>
      </c>
      <c r="C17" s="270">
        <f>IF($E17="","",VLOOKUP($E17,'Fiú 4A ELO'!$A$7:$O$22,15))</f>
        <v>0</v>
      </c>
      <c r="D17" s="270">
        <f>IF($E17="","",VLOOKUP($E17,'Fiú 4A ELO'!$A$7:$O$22,5))</f>
        <v>0</v>
      </c>
      <c r="E17" s="134">
        <v>12</v>
      </c>
      <c r="F17" s="153" t="str">
        <f>UPPER(IF($E17="","",VLOOKUP($E17,'Fiú 4A ELO'!$A$7:$O$22,2)))</f>
        <v>SÖRÖS</v>
      </c>
      <c r="G17" s="153" t="str">
        <f>IF($E17="","",VLOOKUP($E17,'Fiú 4A ELO'!$A$7:$O$22,3))</f>
        <v>Bálint</v>
      </c>
      <c r="H17" s="153"/>
      <c r="I17" s="153" t="str">
        <f>IF($E17="","",VLOOKUP($E17,'Fiú 4A ELO'!$A$7:$O$22,4))</f>
        <v>Szent László Általános Művelődési Központ</v>
      </c>
      <c r="J17" s="154"/>
      <c r="K17" s="136" t="s">
        <v>417</v>
      </c>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x14ac:dyDescent="0.25">
      <c r="A18" s="145"/>
      <c r="B18" s="283"/>
      <c r="C18" s="279"/>
      <c r="D18" s="279"/>
      <c r="E18" s="156"/>
      <c r="F18" s="147"/>
      <c r="G18" s="147"/>
      <c r="H18" s="148"/>
      <c r="I18" s="136"/>
      <c r="J18" s="157"/>
      <c r="K18" s="149" t="s">
        <v>0</v>
      </c>
      <c r="L18" s="158" t="s">
        <v>271</v>
      </c>
      <c r="M18" s="151" t="str">
        <f>UPPER(IF(OR(L18="a",L18="as"),K16,IF(OR(L18="b",L18="bs"),K20,)))</f>
        <v xml:space="preserve">BOZSIK          </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x14ac:dyDescent="0.25">
      <c r="A19" s="145">
        <v>7</v>
      </c>
      <c r="B19" s="246">
        <f>IF($E19="","",VLOOKUP($E19,'Fiú 4A ELO'!$A$7:$O$22,14))</f>
        <v>0</v>
      </c>
      <c r="C19" s="270">
        <f>IF($E19="","",VLOOKUP($E19,'Fiú 4A ELO'!$A$7:$O$22,15))</f>
        <v>76</v>
      </c>
      <c r="D19" s="270">
        <f>IF($E19="","",VLOOKUP($E19,'Fiú 4A ELO'!$A$7:$O$22,5))</f>
        <v>0</v>
      </c>
      <c r="E19" s="134">
        <v>11</v>
      </c>
      <c r="F19" s="153" t="str">
        <f>UPPER(IF($E19="","",VLOOKUP($E19,'Fiú 4A ELO'!$A$7:$O$22,2)))</f>
        <v>SISKA</v>
      </c>
      <c r="G19" s="153" t="str">
        <f>IF($E19="","",VLOOKUP($E19,'Fiú 4A ELO'!$A$7:$O$22,3))</f>
        <v>Miklós</v>
      </c>
      <c r="H19" s="153"/>
      <c r="I19" s="153" t="str">
        <f>IF($E19="","",VLOOKUP($E19,'Fiú 4A ELO'!$A$7:$O$22,4))</f>
        <v>Boglári Ált Isk</v>
      </c>
      <c r="J19" s="137"/>
      <c r="K19" s="136"/>
      <c r="L19" s="161"/>
      <c r="M19" s="136" t="s">
        <v>417</v>
      </c>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x14ac:dyDescent="0.25">
      <c r="A20" s="145"/>
      <c r="B20" s="283"/>
      <c r="C20" s="279"/>
      <c r="D20" s="279"/>
      <c r="E20" s="146"/>
      <c r="F20" s="147"/>
      <c r="G20" s="147"/>
      <c r="H20" s="148"/>
      <c r="I20" s="406" t="s">
        <v>0</v>
      </c>
      <c r="J20" s="150" t="s">
        <v>271</v>
      </c>
      <c r="K20" s="151" t="str">
        <f>UPPER(IF(OR(J20="a",J20="as"),F19,IF(OR(J20="b",J20="bs"),F21,)))</f>
        <v>SISKA</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x14ac:dyDescent="0.25">
      <c r="A21" s="145">
        <v>8</v>
      </c>
      <c r="B21" s="246">
        <f>IF($E21="","",VLOOKUP($E21,'Fiú 4A ELO'!$A$7:$O$22,14))</f>
        <v>0</v>
      </c>
      <c r="C21" s="270">
        <f>IF($E21="","",VLOOKUP($E21,'Fiú 4A ELO'!$A$7:$O$22,15))</f>
        <v>0</v>
      </c>
      <c r="D21" s="270">
        <f>IF($E21="","",VLOOKUP($E21,'Fiú 4A ELO'!$A$7:$O$22,5))</f>
        <v>0</v>
      </c>
      <c r="E21" s="134">
        <v>15</v>
      </c>
      <c r="F21" s="153" t="str">
        <f>UPPER(IF($E21="","",VLOOKUP($E21,'Fiú 4A ELO'!$A$7:$O$22,2)))</f>
        <v>KOPÁCSI</v>
      </c>
      <c r="G21" s="153" t="str">
        <f>IF($E21="","",VLOOKUP($E21,'Fiú 4A ELO'!$A$7:$O$22,3))</f>
        <v>Martin</v>
      </c>
      <c r="H21" s="153"/>
      <c r="I21" s="153" t="str">
        <f>IF($E21="","",VLOOKUP($E21,'Fiú 4A ELO'!$A$7:$O$22,4))</f>
        <v>ELTE Bolyai János Gyakorló Általános Iskola és Gimnázium</v>
      </c>
      <c r="J21" s="164"/>
      <c r="K21" s="136" t="s">
        <v>419</v>
      </c>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x14ac:dyDescent="0.25">
      <c r="A22" s="145"/>
      <c r="B22" s="283"/>
      <c r="C22" s="279"/>
      <c r="D22" s="279"/>
      <c r="E22" s="146"/>
      <c r="F22" s="165"/>
      <c r="G22" s="165"/>
      <c r="H22" s="169"/>
      <c r="I22" s="165"/>
      <c r="J22" s="157"/>
      <c r="K22" s="136"/>
      <c r="L22" s="136"/>
      <c r="M22" s="136"/>
      <c r="N22" s="160"/>
      <c r="O22" s="149" t="s">
        <v>0</v>
      </c>
      <c r="P22" s="158" t="s">
        <v>269</v>
      </c>
      <c r="Q22" s="151" t="str">
        <f>UPPER(IF(OR(P22="a",P22="as"),O14,IF(OR(P22="b",P22="bs"),O30,)))</f>
        <v xml:space="preserve">ORBÁN          </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x14ac:dyDescent="0.25">
      <c r="A23" s="145">
        <v>9</v>
      </c>
      <c r="B23" s="246">
        <f>IF($E23="","",VLOOKUP($E23,'Fiú 4A ELO'!$A$7:$O$22,14))</f>
        <v>0</v>
      </c>
      <c r="C23" s="270">
        <f>IF($E23="","",VLOOKUP($E23,'Fiú 4A ELO'!$A$7:$O$22,15))</f>
        <v>38</v>
      </c>
      <c r="D23" s="270">
        <f>IF($E23="","",VLOOKUP($E23,'Fiú 4A ELO'!$A$7:$O$22,5))</f>
        <v>0</v>
      </c>
      <c r="E23" s="134">
        <v>5</v>
      </c>
      <c r="F23" s="153" t="str">
        <f>UPPER(IF($E23="","",VLOOKUP($E23,'Fiú 4A ELO'!$A$7:$O$22,2)))</f>
        <v xml:space="preserve">BAGDI </v>
      </c>
      <c r="G23" s="153" t="str">
        <f>IF($E23="","",VLOOKUP($E23,'Fiú 4A ELO'!$A$7:$O$22,3))</f>
        <v>Bence</v>
      </c>
      <c r="H23" s="153"/>
      <c r="I23" s="153" t="str">
        <f>IF($E23="","",VLOOKUP($E23,'Fiú 4A ELO'!$A$7:$O$22,4))</f>
        <v>Gyula Implom</v>
      </c>
      <c r="J23" s="137"/>
      <c r="K23" s="136"/>
      <c r="L23" s="136"/>
      <c r="M23" s="136"/>
      <c r="N23" s="160"/>
      <c r="O23" s="136"/>
      <c r="P23" s="162"/>
      <c r="Q23" s="136" t="s">
        <v>440</v>
      </c>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x14ac:dyDescent="0.25">
      <c r="A24" s="145"/>
      <c r="B24" s="283"/>
      <c r="C24" s="279"/>
      <c r="D24" s="279"/>
      <c r="E24" s="146"/>
      <c r="F24" s="147"/>
      <c r="G24" s="147"/>
      <c r="H24" s="148"/>
      <c r="I24" s="406" t="s">
        <v>0</v>
      </c>
      <c r="J24" s="150" t="s">
        <v>272</v>
      </c>
      <c r="K24" s="151" t="str">
        <f>UPPER(IF(OR(J24="a",J24="as"),F23,IF(OR(J24="b",J24="bs"),F25,)))</f>
        <v xml:space="preserve">BAGDI </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x14ac:dyDescent="0.25">
      <c r="A25" s="145">
        <v>10</v>
      </c>
      <c r="B25" s="246">
        <f>IF($E25="","",VLOOKUP($E25,'Fiú 4A ELO'!$A$7:$O$22,14))</f>
        <v>0</v>
      </c>
      <c r="C25" s="270">
        <f>IF($E25="","",VLOOKUP($E25,'Fiú 4A ELO'!$A$7:$O$22,15))</f>
        <v>68</v>
      </c>
      <c r="D25" s="270">
        <f>IF($E25="","",VLOOKUP($E25,'Fiú 4A ELO'!$A$7:$O$22,5))</f>
        <v>0</v>
      </c>
      <c r="E25" s="134">
        <v>10</v>
      </c>
      <c r="F25" s="153" t="str">
        <f>UPPER(IF($E25="","",VLOOKUP($E25,'Fiú 4A ELO'!$A$7:$O$22,2)))</f>
        <v xml:space="preserve">FEHÉR </v>
      </c>
      <c r="G25" s="153" t="str">
        <f>IF($E25="","",VLOOKUP($E25,'Fiú 4A ELO'!$A$7:$O$22,3))</f>
        <v>Ádám Eliot</v>
      </c>
      <c r="H25" s="153"/>
      <c r="I25" s="153" t="str">
        <f>IF($E25="","",VLOOKUP($E25,'Fiú 4A ELO'!$A$7:$O$22,4))</f>
        <v>Bethlen Gábor Gimnázium, Általános Iskola, Óvoda és Alapfokú Művészeti Iskola</v>
      </c>
      <c r="J25" s="154"/>
      <c r="K25" s="136" t="s">
        <v>416</v>
      </c>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x14ac:dyDescent="0.25">
      <c r="A26" s="145"/>
      <c r="B26" s="283"/>
      <c r="C26" s="279"/>
      <c r="D26" s="279"/>
      <c r="E26" s="156"/>
      <c r="F26" s="147"/>
      <c r="G26" s="147"/>
      <c r="H26" s="148"/>
      <c r="I26" s="136"/>
      <c r="J26" s="157"/>
      <c r="K26" s="149" t="s">
        <v>0</v>
      </c>
      <c r="L26" s="158" t="s">
        <v>269</v>
      </c>
      <c r="M26" s="151" t="str">
        <f>UPPER(IF(OR(L26="a",L26="as"),K24,IF(OR(L26="b",L26="bs"),K28,)))</f>
        <v>CSENDES</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46">
        <f>IF($E27="","",VLOOKUP($E27,'Fiú 4A ELO'!$A$7:$O$22,14))</f>
        <v>0</v>
      </c>
      <c r="C27" s="270">
        <f>IF($E27="","",VLOOKUP($E27,'Fiú 4A ELO'!$A$7:$O$22,15))</f>
        <v>49</v>
      </c>
      <c r="D27" s="270">
        <f>IF($E27="","",VLOOKUP($E27,'Fiú 4A ELO'!$A$7:$O$22,5))</f>
        <v>0</v>
      </c>
      <c r="E27" s="134">
        <v>7</v>
      </c>
      <c r="F27" s="153" t="str">
        <f>UPPER(IF($E27="","",VLOOKUP($E27,'Fiú 4A ELO'!$A$7:$O$22,2)))</f>
        <v>CSENDES</v>
      </c>
      <c r="G27" s="153" t="str">
        <f>IF($E27="","",VLOOKUP($E27,'Fiú 4A ELO'!$A$7:$O$22,3))</f>
        <v>Boldizsár</v>
      </c>
      <c r="H27" s="153"/>
      <c r="I27" s="153" t="str">
        <f>IF($E27="","",VLOOKUP($E27,'Fiú 4A ELO'!$A$7:$O$22,4))</f>
        <v>Százhalombatta Eötvös Lóránd</v>
      </c>
      <c r="J27" s="137"/>
      <c r="K27" s="136"/>
      <c r="L27" s="161"/>
      <c r="M27" s="136" t="s">
        <v>424</v>
      </c>
      <c r="N27" s="162"/>
      <c r="O27" s="160"/>
      <c r="P27" s="162"/>
      <c r="Q27" s="141"/>
      <c r="R27" s="142"/>
      <c r="S27" s="143"/>
      <c r="Y27"/>
      <c r="Z27"/>
      <c r="AA27"/>
      <c r="AB27"/>
      <c r="AC27"/>
      <c r="AD27"/>
      <c r="AE27"/>
      <c r="AF27"/>
      <c r="AG27"/>
      <c r="AH27"/>
      <c r="AI27"/>
      <c r="AJ27"/>
      <c r="AK27"/>
    </row>
    <row r="28" spans="1:37" s="34" customFormat="1" ht="12.9" customHeight="1" x14ac:dyDescent="0.25">
      <c r="A28" s="170"/>
      <c r="B28" s="283"/>
      <c r="C28" s="279"/>
      <c r="D28" s="279"/>
      <c r="E28" s="156"/>
      <c r="F28" s="147"/>
      <c r="G28" s="147"/>
      <c r="H28" s="148"/>
      <c r="I28" s="406" t="s">
        <v>0</v>
      </c>
      <c r="J28" s="150" t="s">
        <v>272</v>
      </c>
      <c r="K28" s="151" t="str">
        <f>UPPER(IF(OR(J28="a",J28="as"),F27,IF(OR(J28="b",J28="bs"),F29,)))</f>
        <v>CSENDES</v>
      </c>
      <c r="L28" s="163"/>
      <c r="M28" s="136"/>
      <c r="N28" s="162"/>
      <c r="O28" s="160"/>
      <c r="P28" s="162"/>
      <c r="Q28" s="141"/>
      <c r="R28" s="142"/>
      <c r="S28" s="143"/>
    </row>
    <row r="29" spans="1:37" s="34" customFormat="1" ht="12.9" customHeight="1" x14ac:dyDescent="0.25">
      <c r="A29" s="133">
        <v>12</v>
      </c>
      <c r="B29" s="246">
        <f>IF($E29="","",VLOOKUP($E29,'Fiú 4A ELO'!$A$7:$O$22,14))</f>
        <v>0</v>
      </c>
      <c r="C29" s="270">
        <f>IF($E29="","",VLOOKUP($E29,'Fiú 4A ELO'!$A$7:$O$22,15))</f>
        <v>18</v>
      </c>
      <c r="D29" s="270">
        <f>IF($E29="","",VLOOKUP($E29,'Fiú 4A ELO'!$A$7:$O$22,5))</f>
        <v>0</v>
      </c>
      <c r="E29" s="134">
        <v>3</v>
      </c>
      <c r="F29" s="135" t="str">
        <f>UPPER(IF($E29="","",VLOOKUP($E29,'Fiú 4A ELO'!$A$7:$O$22,2)))</f>
        <v>TÓTH</v>
      </c>
      <c r="G29" s="135" t="str">
        <f>IF($E29="","",VLOOKUP($E29,'Fiú 4A ELO'!$A$7:$O$22,3))</f>
        <v>Kristóf Mátyás</v>
      </c>
      <c r="H29" s="135"/>
      <c r="I29" s="135" t="str">
        <f>IF($E29="","",VLOOKUP($E29,'Fiú 4A ELO'!$A$7:$O$22,4))</f>
        <v>Balatonfüredi Radnóti Miklós Általános Iskola</v>
      </c>
      <c r="J29" s="164"/>
      <c r="K29" s="136" t="s">
        <v>416</v>
      </c>
      <c r="L29" s="136"/>
      <c r="M29" s="136"/>
      <c r="N29" s="162"/>
      <c r="O29" s="160"/>
      <c r="P29" s="162"/>
      <c r="Q29" s="141"/>
      <c r="R29" s="142"/>
      <c r="S29" s="143"/>
    </row>
    <row r="30" spans="1:37" s="34" customFormat="1" ht="12.9" customHeight="1" x14ac:dyDescent="0.25">
      <c r="A30" s="145"/>
      <c r="B30" s="283"/>
      <c r="C30" s="279"/>
      <c r="D30" s="279"/>
      <c r="E30" s="156"/>
      <c r="F30" s="136"/>
      <c r="G30" s="136"/>
      <c r="H30" s="65"/>
      <c r="I30" s="165"/>
      <c r="J30" s="157"/>
      <c r="K30" s="136"/>
      <c r="L30" s="136"/>
      <c r="M30" s="149" t="s">
        <v>0</v>
      </c>
      <c r="N30" s="158" t="s">
        <v>269</v>
      </c>
      <c r="O30" s="151" t="str">
        <f>UPPER(IF(OR(N30="a",N30="as"),M26,IF(OR(N30="b",N30="bs"),M34,)))</f>
        <v xml:space="preserve">ORBÁN          </v>
      </c>
      <c r="P30" s="168"/>
      <c r="Q30" s="141"/>
      <c r="R30" s="142"/>
      <c r="S30" s="143"/>
    </row>
    <row r="31" spans="1:37" s="34" customFormat="1" ht="12.9" customHeight="1" x14ac:dyDescent="0.25">
      <c r="A31" s="145">
        <v>13</v>
      </c>
      <c r="B31" s="246">
        <f>IF($E31="","",VLOOKUP($E31,'Fiú 4A ELO'!$A$7:$O$22,14))</f>
        <v>0</v>
      </c>
      <c r="C31" s="270">
        <f>IF($E31="","",VLOOKUP($E31,'Fiú 4A ELO'!$A$7:$O$22,15))</f>
        <v>39</v>
      </c>
      <c r="D31" s="270">
        <f>IF($E31="","",VLOOKUP($E31,'Fiú 4A ELO'!$A$7:$O$22,5))</f>
        <v>0</v>
      </c>
      <c r="E31" s="134">
        <v>6</v>
      </c>
      <c r="F31" s="153" t="str">
        <f>UPPER(IF($E31="","",VLOOKUP($E31,'Fiú 4A ELO'!$A$7:$O$22,2)))</f>
        <v>KOVÁCS</v>
      </c>
      <c r="G31" s="153" t="str">
        <f>IF($E31="","",VLOOKUP($E31,'Fiú 4A ELO'!$A$7:$O$22,3))</f>
        <v>Benedek</v>
      </c>
      <c r="H31" s="153"/>
      <c r="I31" s="153" t="str">
        <f>IF($E31="","",VLOOKUP($E31,'Fiú 4A ELO'!$A$7:$O$22,4))</f>
        <v>Százhalombatta 1. Számú Ált. Isk</v>
      </c>
      <c r="J31" s="166"/>
      <c r="K31" s="136"/>
      <c r="L31" s="136"/>
      <c r="M31" s="136"/>
      <c r="N31" s="162"/>
      <c r="O31" s="136" t="s">
        <v>417</v>
      </c>
      <c r="P31" s="160"/>
      <c r="Q31" s="141"/>
      <c r="R31" s="142"/>
      <c r="S31" s="143"/>
    </row>
    <row r="32" spans="1:37" s="34" customFormat="1" ht="12.9" customHeight="1" x14ac:dyDescent="0.25">
      <c r="A32" s="145"/>
      <c r="B32" s="283"/>
      <c r="C32" s="279"/>
      <c r="D32" s="279"/>
      <c r="E32" s="156"/>
      <c r="F32" s="147"/>
      <c r="G32" s="147"/>
      <c r="H32" s="148"/>
      <c r="I32" s="149" t="s">
        <v>0</v>
      </c>
      <c r="J32" s="150" t="s">
        <v>272</v>
      </c>
      <c r="K32" s="151" t="str">
        <f>UPPER(IF(OR(J32="a",J32="as"),F31,IF(OR(J32="b",J32="bs"),F33,)))</f>
        <v>KOVÁCS</v>
      </c>
      <c r="L32" s="151"/>
      <c r="M32" s="136"/>
      <c r="N32" s="162"/>
      <c r="O32" s="160"/>
      <c r="P32" s="160"/>
      <c r="Q32" s="141"/>
      <c r="R32" s="142"/>
      <c r="S32" s="143"/>
    </row>
    <row r="33" spans="1:19" s="34" customFormat="1" ht="12.9" customHeight="1" x14ac:dyDescent="0.25">
      <c r="A33" s="145">
        <v>14</v>
      </c>
      <c r="B33" s="246">
        <f>IF($E33="","",VLOOKUP($E33,'Fiú 4A ELO'!$A$7:$O$22,14))</f>
        <v>0</v>
      </c>
      <c r="C33" s="270">
        <f>IF($E33="","",VLOOKUP($E33,'Fiú 4A ELO'!$A$7:$O$22,15))</f>
        <v>63</v>
      </c>
      <c r="D33" s="270">
        <f>IF($E33="","",VLOOKUP($E33,'Fiú 4A ELO'!$A$7:$O$22,5))</f>
        <v>0</v>
      </c>
      <c r="E33" s="134">
        <v>8</v>
      </c>
      <c r="F33" s="153" t="str">
        <f>UPPER(IF($E33="","",VLOOKUP($E33,'Fiú 4A ELO'!$A$7:$O$22,2)))</f>
        <v>VARGA-KARÁDI</v>
      </c>
      <c r="G33" s="153" t="str">
        <f>IF($E33="","",VLOOKUP($E33,'Fiú 4A ELO'!$A$7:$O$22,3))</f>
        <v>Benjamin</v>
      </c>
      <c r="H33" s="153"/>
      <c r="I33" s="153" t="str">
        <f>IF($E33="","",VLOOKUP($E33,'Fiú 4A ELO'!$A$7:$O$22,4))</f>
        <v>ELTE Bolyai János Gyakorló Általános Iskola és Gimnázium</v>
      </c>
      <c r="J33" s="154"/>
      <c r="K33" s="136" t="s">
        <v>418</v>
      </c>
      <c r="L33" s="155"/>
      <c r="M33" s="136"/>
      <c r="N33" s="162"/>
      <c r="O33" s="160"/>
      <c r="P33" s="160"/>
      <c r="Q33" s="141"/>
      <c r="R33" s="142"/>
      <c r="S33" s="143"/>
    </row>
    <row r="34" spans="1:19" s="34" customFormat="1" ht="12.9" customHeight="1" x14ac:dyDescent="0.25">
      <c r="A34" s="145"/>
      <c r="B34" s="283"/>
      <c r="C34" s="279"/>
      <c r="D34" s="279"/>
      <c r="E34" s="156"/>
      <c r="F34" s="147"/>
      <c r="G34" s="147"/>
      <c r="H34" s="148"/>
      <c r="I34" s="136"/>
      <c r="J34" s="157"/>
      <c r="K34" s="149" t="s">
        <v>0</v>
      </c>
      <c r="L34" s="158" t="s">
        <v>269</v>
      </c>
      <c r="M34" s="151" t="str">
        <f>UPPER(IF(OR(L34="a",L34="as"),K32,IF(OR(L34="b",L34="bs"),K36,)))</f>
        <v xml:space="preserve">ORBÁN          </v>
      </c>
      <c r="N34" s="168"/>
      <c r="O34" s="160"/>
      <c r="P34" s="160"/>
      <c r="Q34" s="141"/>
      <c r="R34" s="142"/>
      <c r="S34" s="143"/>
    </row>
    <row r="35" spans="1:19" s="34" customFormat="1" ht="12.9" customHeight="1" x14ac:dyDescent="0.25">
      <c r="A35" s="145">
        <v>15</v>
      </c>
      <c r="B35" s="246">
        <f>IF($E35="","",VLOOKUP($E35,'Fiú 4A ELO'!$A$7:$O$22,14))</f>
        <v>0</v>
      </c>
      <c r="C35" s="270">
        <f>IF($E35="","",VLOOKUP($E35,'Fiú 4A ELO'!$A$7:$O$22,15))</f>
        <v>99</v>
      </c>
      <c r="D35" s="270">
        <f>IF($E35="","",VLOOKUP($E35,'Fiú 4A ELO'!$A$7:$O$22,5))</f>
        <v>0</v>
      </c>
      <c r="E35" s="134">
        <v>16</v>
      </c>
      <c r="F35" s="153" t="str">
        <f>UPPER(IF($E35="","",VLOOKUP($E35,'Fiú 4A ELO'!$A$7:$O$22,2)))</f>
        <v>SZENCZI</v>
      </c>
      <c r="G35" s="153" t="str">
        <f>IF($E35="","",VLOOKUP($E35,'Fiú 4A ELO'!$A$7:$O$22,3))</f>
        <v>Bence</v>
      </c>
      <c r="H35" s="153"/>
      <c r="I35" s="153" t="str">
        <f>IF($E35="","",VLOOKUP($E35,'Fiú 4A ELO'!$A$7:$O$22,4))</f>
        <v>AUDI Hungária</v>
      </c>
      <c r="J35" s="137"/>
      <c r="K35" s="136"/>
      <c r="L35" s="161"/>
      <c r="M35" s="136" t="s">
        <v>415</v>
      </c>
      <c r="N35" s="160"/>
      <c r="O35" s="160"/>
      <c r="P35" s="160"/>
      <c r="Q35" s="141"/>
      <c r="R35" s="142"/>
      <c r="S35" s="143"/>
    </row>
    <row r="36" spans="1:19" s="34" customFormat="1" ht="12.9" customHeight="1" x14ac:dyDescent="0.25">
      <c r="A36" s="145"/>
      <c r="B36" s="283"/>
      <c r="C36" s="279"/>
      <c r="D36" s="279"/>
      <c r="E36" s="146"/>
      <c r="F36" s="147"/>
      <c r="G36" s="147"/>
      <c r="H36" s="148"/>
      <c r="I36" s="149" t="s">
        <v>0</v>
      </c>
      <c r="J36" s="150" t="s">
        <v>269</v>
      </c>
      <c r="K36" s="151" t="str">
        <f>UPPER(IF(OR(J36="a",J36="as"),F35,IF(OR(J36="b",J36="bs"),F37,)))</f>
        <v xml:space="preserve">ORBÁN          </v>
      </c>
      <c r="L36" s="163"/>
      <c r="M36" s="136"/>
      <c r="N36" s="160"/>
      <c r="O36" s="160"/>
      <c r="P36" s="160"/>
      <c r="Q36" s="141"/>
      <c r="R36" s="142"/>
      <c r="S36" s="143"/>
    </row>
    <row r="37" spans="1:19" s="34" customFormat="1" ht="12.9" customHeight="1" x14ac:dyDescent="0.25">
      <c r="A37" s="133">
        <v>16</v>
      </c>
      <c r="B37" s="246">
        <f>IF($E37="","",VLOOKUP($E37,'Fiú 4A ELO'!$A$7:$O$22,14))</f>
        <v>0</v>
      </c>
      <c r="C37" s="270">
        <f>IF($E37="","",VLOOKUP($E37,'Fiú 4A ELO'!$A$7:$O$22,15))</f>
        <v>17</v>
      </c>
      <c r="D37" s="270">
        <f>IF($E37="","",VLOOKUP($E37,'Fiú 4A ELO'!$A$7:$O$22,5))</f>
        <v>0</v>
      </c>
      <c r="E37" s="134">
        <v>2</v>
      </c>
      <c r="F37" s="135" t="str">
        <f>UPPER(IF($E37="","",VLOOKUP($E37,'Fiú 4A ELO'!$A$7:$O$22,2)))</f>
        <v xml:space="preserve">ORBÁN          </v>
      </c>
      <c r="G37" s="135" t="str">
        <f>IF($E37="","",VLOOKUP($E37,'Fiú 4A ELO'!$A$7:$O$22,3))</f>
        <v>Arisztid Gábor</v>
      </c>
      <c r="H37" s="153"/>
      <c r="I37" s="135" t="str">
        <f>IF($E37="","",VLOOKUP($E37,'Fiú 4A ELO'!$A$7:$O$22,4))</f>
        <v>Csik Ferenc Általános Iskola és Gimnázium</v>
      </c>
      <c r="J37" s="164"/>
      <c r="K37" s="136" t="s">
        <v>418</v>
      </c>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x14ac:dyDescent="0.25">
      <c r="A50" s="275" t="s">
        <v>45</v>
      </c>
      <c r="B50" s="276"/>
      <c r="C50" s="277"/>
      <c r="D50" s="278"/>
      <c r="E50" s="195">
        <v>1</v>
      </c>
      <c r="F50" s="86" t="str">
        <f>IF(E50&gt;$R$57,,UPPER(VLOOKUP(E50,'Fiú 4A ELO'!$A$7:$Q$134,2)))</f>
        <v>HANGÁCSI</v>
      </c>
      <c r="G50" s="196"/>
      <c r="H50" s="86"/>
      <c r="I50" s="85"/>
      <c r="J50" s="197" t="s">
        <v>6</v>
      </c>
      <c r="K50" s="194"/>
      <c r="L50" s="198"/>
      <c r="M50" s="194"/>
      <c r="N50" s="199"/>
      <c r="O50" s="200" t="s">
        <v>47</v>
      </c>
      <c r="P50" s="201"/>
      <c r="Q50" s="201"/>
      <c r="R50" s="202"/>
    </row>
    <row r="51" spans="1:18" s="18" customFormat="1" ht="9" customHeight="1" x14ac:dyDescent="0.25">
      <c r="A51" s="207" t="s">
        <v>53</v>
      </c>
      <c r="B51" s="205"/>
      <c r="C51" s="271"/>
      <c r="D51" s="208"/>
      <c r="E51" s="195">
        <v>2</v>
      </c>
      <c r="F51" s="86" t="str">
        <f>IF(E51&gt;$R$57,,UPPER(VLOOKUP(E51,'Fiú 4A ELO'!$A$7:$Q$134,2)))</f>
        <v xml:space="preserve">ORBÁN          </v>
      </c>
      <c r="G51" s="196"/>
      <c r="H51" s="86"/>
      <c r="I51" s="85"/>
      <c r="J51" s="197" t="s">
        <v>7</v>
      </c>
      <c r="K51" s="194"/>
      <c r="L51" s="198"/>
      <c r="M51" s="194"/>
      <c r="N51" s="199"/>
      <c r="O51" s="203"/>
      <c r="P51" s="204"/>
      <c r="Q51" s="205"/>
      <c r="R51" s="206"/>
    </row>
    <row r="52" spans="1:18" s="18" customFormat="1" ht="9" customHeight="1" x14ac:dyDescent="0.25">
      <c r="A52" s="240"/>
      <c r="B52" s="241"/>
      <c r="C52" s="272"/>
      <c r="D52" s="242"/>
      <c r="E52" s="195">
        <v>3</v>
      </c>
      <c r="F52" s="86" t="str">
        <f>IF(E52&gt;$R$57,,UPPER(VLOOKUP(E52,'Fiú 4A ELO'!$A$7:$Q$134,2)))</f>
        <v>TÓTH</v>
      </c>
      <c r="G52" s="196"/>
      <c r="H52" s="86"/>
      <c r="I52" s="85"/>
      <c r="J52" s="197" t="s">
        <v>8</v>
      </c>
      <c r="K52" s="194"/>
      <c r="L52" s="198"/>
      <c r="M52" s="194"/>
      <c r="N52" s="199"/>
      <c r="O52" s="200" t="s">
        <v>48</v>
      </c>
      <c r="P52" s="201"/>
      <c r="Q52" s="201"/>
      <c r="R52" s="202"/>
    </row>
    <row r="53" spans="1:18" s="18" customFormat="1" ht="9" customHeight="1" x14ac:dyDescent="0.25">
      <c r="A53" s="209"/>
      <c r="B53" s="127"/>
      <c r="C53" s="127"/>
      <c r="D53" s="210"/>
      <c r="E53" s="195">
        <v>4</v>
      </c>
      <c r="F53" s="86" t="str">
        <f>IF(E53&gt;$R$57,,UPPER(VLOOKUP(E53,'Fiú 4A ELO'!$A$7:$Q$134,2)))</f>
        <v xml:space="preserve">BOZSIK          </v>
      </c>
      <c r="G53" s="196"/>
      <c r="H53" s="86"/>
      <c r="I53" s="85"/>
      <c r="J53" s="197" t="s">
        <v>9</v>
      </c>
      <c r="K53" s="194"/>
      <c r="L53" s="198"/>
      <c r="M53" s="194"/>
      <c r="N53" s="199"/>
      <c r="O53" s="194"/>
      <c r="P53" s="198"/>
      <c r="Q53" s="194"/>
      <c r="R53" s="199"/>
    </row>
    <row r="54" spans="1:18" s="18" customFormat="1" ht="9" customHeight="1" x14ac:dyDescent="0.25">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x14ac:dyDescent="0.25">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5">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x14ac:dyDescent="0.25">
      <c r="A57" s="230"/>
      <c r="B57" s="227"/>
      <c r="C57" s="269"/>
      <c r="D57" s="239"/>
      <c r="E57" s="211"/>
      <c r="F57" s="212"/>
      <c r="G57" s="213"/>
      <c r="H57" s="212"/>
      <c r="I57" s="214"/>
      <c r="J57" s="215" t="s">
        <v>13</v>
      </c>
      <c r="K57" s="205"/>
      <c r="L57" s="204"/>
      <c r="M57" s="205"/>
      <c r="N57" s="206"/>
      <c r="O57" s="205" t="str">
        <f>R4</f>
        <v>Rákóczi Andrea</v>
      </c>
      <c r="P57" s="204"/>
      <c r="Q57" s="205"/>
      <c r="R57" s="216">
        <f>MIN(4,'Fiú 4A ELO'!Q5)</f>
        <v>4</v>
      </c>
    </row>
  </sheetData>
  <mergeCells count="1">
    <mergeCell ref="A4:C4"/>
  </mergeCells>
  <conditionalFormatting sqref="B39 B41 B43 B45 B47">
    <cfRule type="cellIs" dxfId="87" priority="4" stopIfTrue="1" operator="equal">
      <formula>"QA"</formula>
    </cfRule>
    <cfRule type="cellIs" dxfId="86" priority="5" stopIfTrue="1" operator="equal">
      <formula>"DA"</formula>
    </cfRule>
  </conditionalFormatting>
  <conditionalFormatting sqref="E7 E9 E11 E13 E15 E17 E19 E21 E23 E25 E27 E29 E31 E33 E35 E37">
    <cfRule type="expression" dxfId="85" priority="2" stopIfTrue="1">
      <formula>$E7&lt;5</formula>
    </cfRule>
  </conditionalFormatting>
  <conditionalFormatting sqref="E39 E41 E43 E45 E47">
    <cfRule type="expression" dxfId="84" priority="10" stopIfTrue="1">
      <formula>AND($E39&lt;9,$C39&gt;0)</formula>
    </cfRule>
  </conditionalFormatting>
  <conditionalFormatting sqref="F7 F9 F11 F13 F15 F17 F19 F21 F23 F25 F27 F29 F31 F33 F35 F37">
    <cfRule type="cellIs" dxfId="83" priority="1" stopIfTrue="1" operator="equal">
      <formula>"Bye"</formula>
    </cfRule>
  </conditionalFormatting>
  <conditionalFormatting sqref="F39 F41 F43 F45 F47">
    <cfRule type="cellIs" dxfId="82" priority="8" stopIfTrue="1" operator="equal">
      <formula>"Bye"</formula>
    </cfRule>
  </conditionalFormatting>
  <conditionalFormatting sqref="F39:I39 F41:I41 F43:I43 F45:I45 F47:I47">
    <cfRule type="expression" dxfId="81" priority="9" stopIfTrue="1">
      <formula>AND($E39&lt;9,$C39&gt;0)</formula>
    </cfRule>
  </conditionalFormatting>
  <conditionalFormatting sqref="H7 H9 H11 H13 H15 H17 H19 H21 H23 H25 H27 H29 H31 H33 H35 H37">
    <cfRule type="expression" dxfId="80" priority="14" stopIfTrue="1">
      <formula>AND($E7&lt;9,$C7&gt;0)</formula>
    </cfRule>
  </conditionalFormatting>
  <conditionalFormatting sqref="I8 K10 I12 M14 I16 K18 I20 O22 I24 K26 I28 M30 I32 K34 I36 M40 I42 K44 I46">
    <cfRule type="expression" dxfId="79" priority="11" stopIfTrue="1">
      <formula>AND($O$1="CU",I8="Umpire")</formula>
    </cfRule>
    <cfRule type="expression" dxfId="78" priority="12" stopIfTrue="1">
      <formula>AND($O$1="CU",I8&lt;&gt;"Umpire",J8&lt;&gt;"")</formula>
    </cfRule>
    <cfRule type="expression" dxfId="77" priority="13" stopIfTrue="1">
      <formula>AND($O$1="CU",I8&lt;&gt;"Umpire")</formula>
    </cfRule>
  </conditionalFormatting>
  <conditionalFormatting sqref="J8 L10 J12 N14 J16 L18 J20 P22 J24 L26 J28 N30 J32 L34 J36 R57">
    <cfRule type="expression" dxfId="76" priority="3" stopIfTrue="1">
      <formula>$O$1="CU"</formula>
    </cfRule>
  </conditionalFormatting>
  <conditionalFormatting sqref="K8 M10 K12 O14 K16 M18 K20 Q22 K24 M26 K28 O30 K32 M34 K36 O40 K42 M44 K46">
    <cfRule type="expression" dxfId="75" priority="6" stopIfTrue="1">
      <formula>J8="as"</formula>
    </cfRule>
    <cfRule type="expression" dxfId="74" priority="7" stopIfTrue="1">
      <formula>J8="bs"</formula>
    </cfRule>
  </conditionalFormatting>
  <dataValidations count="1">
    <dataValidation type="list" allowBlank="1" showInputMessage="1" sqref="I46 I42 K44 M40 I8 M14 K10 K18 K26 K34 M30 I12 I36 O22 I16 I32 I24 I20 I28" xr:uid="{00000000-0002-0000-0A00-000000000000}">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28">
    <tabColor indexed="11"/>
  </sheetPr>
  <dimension ref="A1:AS140"/>
  <sheetViews>
    <sheetView workbookViewId="0">
      <selection activeCell="W15" sqref="W15"/>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390" customWidth="1"/>
  </cols>
  <sheetData>
    <row r="1" spans="1:45" s="117" customFormat="1" ht="21.75" customHeight="1" x14ac:dyDescent="0.25">
      <c r="A1" s="299" t="str">
        <f>Altalanos!$A$6</f>
        <v>Diákolimpia</v>
      </c>
      <c r="B1" s="299"/>
      <c r="C1" s="300"/>
      <c r="D1" s="300"/>
      <c r="E1" s="300"/>
      <c r="F1" s="300"/>
      <c r="G1" s="300"/>
      <c r="H1" s="299"/>
      <c r="I1" s="301"/>
      <c r="J1" s="302"/>
      <c r="K1" s="303" t="s">
        <v>52</v>
      </c>
      <c r="L1" s="304"/>
      <c r="M1" s="305"/>
      <c r="N1" s="302"/>
      <c r="O1" s="302" t="s">
        <v>14</v>
      </c>
      <c r="P1" s="302"/>
      <c r="Q1" s="300"/>
      <c r="R1" s="302"/>
      <c r="T1" s="351"/>
      <c r="U1" s="351"/>
      <c r="V1" s="351"/>
      <c r="W1" s="351"/>
      <c r="X1" s="351"/>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c r="AI1" s="387"/>
      <c r="AJ1" s="387"/>
      <c r="AK1" s="387"/>
    </row>
    <row r="2" spans="1:45" s="98" customFormat="1" x14ac:dyDescent="0.25">
      <c r="A2" s="306" t="s">
        <v>51</v>
      </c>
      <c r="B2" s="307"/>
      <c r="C2" s="307"/>
      <c r="D2" s="307"/>
      <c r="E2" s="423" t="str">
        <f>Altalanos!$C$8</f>
        <v>4 fiú A elo</v>
      </c>
      <c r="F2" s="307"/>
      <c r="G2" s="308"/>
      <c r="H2" s="309" t="s">
        <v>280</v>
      </c>
      <c r="I2" s="309"/>
      <c r="J2" s="310"/>
      <c r="K2" s="304"/>
      <c r="L2" s="304"/>
      <c r="M2" s="304"/>
      <c r="N2" s="310"/>
      <c r="O2" s="309"/>
      <c r="P2" s="310"/>
      <c r="Q2" s="309"/>
      <c r="R2" s="310"/>
      <c r="T2" s="344"/>
      <c r="U2" s="344"/>
      <c r="V2" s="344"/>
      <c r="W2" s="344"/>
      <c r="X2" s="344"/>
      <c r="Y2" s="375"/>
      <c r="Z2" s="374"/>
      <c r="AA2" s="374" t="s">
        <v>66</v>
      </c>
      <c r="AB2" s="382">
        <v>300</v>
      </c>
      <c r="AC2" s="382">
        <v>250</v>
      </c>
      <c r="AD2" s="382">
        <v>200</v>
      </c>
      <c r="AE2" s="382">
        <v>150</v>
      </c>
      <c r="AF2" s="382">
        <v>120</v>
      </c>
      <c r="AG2" s="382">
        <v>90</v>
      </c>
      <c r="AH2" s="382">
        <v>40</v>
      </c>
      <c r="AI2" s="372"/>
      <c r="AJ2" s="372"/>
      <c r="AK2" s="372"/>
      <c r="AL2" s="344"/>
      <c r="AM2" s="344"/>
      <c r="AN2" s="344"/>
      <c r="AO2" s="344"/>
      <c r="AP2" s="344"/>
      <c r="AQ2" s="344"/>
      <c r="AR2" s="344"/>
      <c r="AS2" s="344"/>
    </row>
    <row r="3" spans="1:45" s="19" customFormat="1" ht="11.25" customHeight="1" x14ac:dyDescent="0.25">
      <c r="A3" s="50" t="s">
        <v>25</v>
      </c>
      <c r="B3" s="50"/>
      <c r="C3" s="50"/>
      <c r="D3" s="50"/>
      <c r="E3" s="49"/>
      <c r="F3" s="50"/>
      <c r="G3" s="50" t="s">
        <v>22</v>
      </c>
      <c r="H3" s="50"/>
      <c r="I3" s="50"/>
      <c r="J3" s="122"/>
      <c r="K3" s="50" t="s">
        <v>30</v>
      </c>
      <c r="L3" s="122"/>
      <c r="M3" s="50"/>
      <c r="N3" s="122"/>
      <c r="O3" s="50"/>
      <c r="P3" s="122"/>
      <c r="Q3" s="50"/>
      <c r="R3" s="51" t="s">
        <v>31</v>
      </c>
      <c r="T3" s="345"/>
      <c r="U3" s="345"/>
      <c r="V3" s="345"/>
      <c r="W3" s="345"/>
      <c r="X3" s="345"/>
      <c r="Y3" s="374" t="str">
        <f>IF(K4="OB","A",IF(K4="IX","W",IF(K4="","",K4)))</f>
        <v/>
      </c>
      <c r="Z3" s="374"/>
      <c r="AA3" s="374" t="s">
        <v>67</v>
      </c>
      <c r="AB3" s="382">
        <v>280</v>
      </c>
      <c r="AC3" s="382">
        <v>230</v>
      </c>
      <c r="AD3" s="382">
        <v>180</v>
      </c>
      <c r="AE3" s="382">
        <v>140</v>
      </c>
      <c r="AF3" s="382">
        <v>80</v>
      </c>
      <c r="AG3" s="382">
        <v>0</v>
      </c>
      <c r="AH3" s="382">
        <v>0</v>
      </c>
      <c r="AI3" s="372"/>
      <c r="AJ3" s="372"/>
      <c r="AK3" s="372"/>
      <c r="AL3" s="345"/>
      <c r="AM3" s="345"/>
      <c r="AN3" s="345"/>
      <c r="AO3" s="345"/>
      <c r="AP3" s="345"/>
      <c r="AQ3" s="345"/>
      <c r="AR3" s="345"/>
      <c r="AS3" s="345"/>
    </row>
    <row r="4" spans="1:45" s="28" customFormat="1" ht="11.25" customHeight="1" thickBot="1" x14ac:dyDescent="0.3">
      <c r="A4" s="456" t="str">
        <f>Altalanos!$A$10</f>
        <v>2024.05.27-06.01.</v>
      </c>
      <c r="B4" s="456"/>
      <c r="C4" s="456"/>
      <c r="D4" s="311"/>
      <c r="E4" s="312"/>
      <c r="F4" s="312"/>
      <c r="G4" s="312" t="str">
        <f>Altalanos!$C$10</f>
        <v>Balatonboglár</v>
      </c>
      <c r="H4" s="313"/>
      <c r="I4" s="312"/>
      <c r="J4" s="314"/>
      <c r="K4" s="315"/>
      <c r="L4" s="314"/>
      <c r="M4" s="316"/>
      <c r="N4" s="314"/>
      <c r="O4" s="312"/>
      <c r="P4" s="314"/>
      <c r="Q4" s="312"/>
      <c r="R4" s="317" t="str">
        <f>Altalanos!$E$10</f>
        <v>Rákóczi Andrea</v>
      </c>
      <c r="T4" s="346"/>
      <c r="U4" s="346"/>
      <c r="V4" s="346"/>
      <c r="W4" s="346"/>
      <c r="X4" s="346"/>
      <c r="Y4" s="374"/>
      <c r="Z4" s="374"/>
      <c r="AA4" s="374" t="s">
        <v>68</v>
      </c>
      <c r="AB4" s="382">
        <v>250</v>
      </c>
      <c r="AC4" s="382">
        <v>200</v>
      </c>
      <c r="AD4" s="382">
        <v>150</v>
      </c>
      <c r="AE4" s="382">
        <v>120</v>
      </c>
      <c r="AF4" s="382">
        <v>90</v>
      </c>
      <c r="AG4" s="382">
        <v>60</v>
      </c>
      <c r="AH4" s="382">
        <v>25</v>
      </c>
      <c r="AI4" s="372"/>
      <c r="AJ4" s="372"/>
      <c r="AK4" s="372"/>
      <c r="AL4" s="346"/>
      <c r="AM4" s="346"/>
      <c r="AN4" s="346"/>
      <c r="AO4" s="346"/>
      <c r="AP4" s="346"/>
      <c r="AQ4" s="346"/>
      <c r="AR4" s="346"/>
      <c r="AS4" s="346"/>
    </row>
    <row r="5" spans="1:45" s="19" customFormat="1" x14ac:dyDescent="0.25">
      <c r="A5" s="127"/>
      <c r="B5" s="128" t="s">
        <v>4</v>
      </c>
      <c r="C5" s="282" t="s">
        <v>44</v>
      </c>
      <c r="D5" s="128" t="s">
        <v>43</v>
      </c>
      <c r="E5" s="128" t="s">
        <v>41</v>
      </c>
      <c r="F5" s="129" t="s">
        <v>28</v>
      </c>
      <c r="G5" s="129" t="s">
        <v>29</v>
      </c>
      <c r="H5" s="129"/>
      <c r="I5" s="129" t="s">
        <v>32</v>
      </c>
      <c r="J5" s="129"/>
      <c r="K5" s="128" t="s">
        <v>42</v>
      </c>
      <c r="L5" s="130"/>
      <c r="M5" s="128" t="s">
        <v>58</v>
      </c>
      <c r="N5" s="130"/>
      <c r="O5" s="128" t="s">
        <v>57</v>
      </c>
      <c r="P5" s="130"/>
      <c r="Q5" s="128"/>
      <c r="R5" s="131"/>
      <c r="T5" s="345"/>
      <c r="U5" s="345"/>
      <c r="V5" s="345"/>
      <c r="W5" s="345"/>
      <c r="X5" s="345"/>
      <c r="Y5" s="374">
        <f>IF(OR(Altalanos!$A$8="F1",Altalanos!$A$8="F2",Altalanos!$A$8="N1",Altalanos!$A$8="N2"),1,2)</f>
        <v>2</v>
      </c>
      <c r="Z5" s="374"/>
      <c r="AA5" s="374" t="s">
        <v>69</v>
      </c>
      <c r="AB5" s="382">
        <v>200</v>
      </c>
      <c r="AC5" s="382">
        <v>150</v>
      </c>
      <c r="AD5" s="382">
        <v>120</v>
      </c>
      <c r="AE5" s="382">
        <v>90</v>
      </c>
      <c r="AF5" s="382">
        <v>60</v>
      </c>
      <c r="AG5" s="382">
        <v>40</v>
      </c>
      <c r="AH5" s="382">
        <v>15</v>
      </c>
      <c r="AI5" s="372"/>
      <c r="AJ5" s="372"/>
      <c r="AK5" s="372"/>
      <c r="AL5" s="345"/>
      <c r="AM5" s="345"/>
      <c r="AN5" s="345"/>
      <c r="AO5" s="345"/>
      <c r="AP5" s="345"/>
      <c r="AQ5" s="345"/>
      <c r="AR5" s="345"/>
      <c r="AS5" s="345"/>
    </row>
    <row r="6" spans="1:45" s="19" customFormat="1" ht="11.1" customHeight="1" thickBot="1" x14ac:dyDescent="0.3">
      <c r="A6" s="377"/>
      <c r="B6" s="378"/>
      <c r="C6" s="378"/>
      <c r="D6" s="378"/>
      <c r="E6" s="378"/>
      <c r="F6" s="377" t="str">
        <f>IF(Y3="","",CONCATENATE(VLOOKUP(Y3,AB1:AH1,4)," pont"))</f>
        <v/>
      </c>
      <c r="G6" s="379"/>
      <c r="H6" s="5"/>
      <c r="I6" s="379"/>
      <c r="J6" s="380"/>
      <c r="K6" s="378" t="str">
        <f>IF(Y3="","",CONCATENATE(VLOOKUP(Y3,AB1:AH1,3)," pont"))</f>
        <v/>
      </c>
      <c r="L6" s="380"/>
      <c r="M6" s="378" t="str">
        <f>IF(Y3="","",CONCATENATE(VLOOKUP(Y3,AB1:AH1,2)," pont"))</f>
        <v/>
      </c>
      <c r="N6" s="380"/>
      <c r="O6" s="378" t="str">
        <f>IF(Y3="","",CONCATENATE(VLOOKUP(Y3,AB1:AH1,1)," pont"))</f>
        <v/>
      </c>
      <c r="P6" s="380"/>
      <c r="Q6" s="378"/>
      <c r="R6" s="381"/>
      <c r="T6" s="345"/>
      <c r="U6" s="345"/>
      <c r="V6" s="345"/>
      <c r="W6" s="345"/>
      <c r="X6" s="345"/>
      <c r="Y6" s="374"/>
      <c r="Z6" s="374"/>
      <c r="AA6" s="374" t="s">
        <v>70</v>
      </c>
      <c r="AB6" s="382">
        <v>150</v>
      </c>
      <c r="AC6" s="382">
        <v>120</v>
      </c>
      <c r="AD6" s="382">
        <v>90</v>
      </c>
      <c r="AE6" s="382">
        <v>60</v>
      </c>
      <c r="AF6" s="382">
        <v>40</v>
      </c>
      <c r="AG6" s="382">
        <v>25</v>
      </c>
      <c r="AH6" s="382">
        <v>10</v>
      </c>
      <c r="AI6" s="372"/>
      <c r="AJ6" s="372"/>
      <c r="AK6" s="372"/>
      <c r="AL6" s="345"/>
      <c r="AM6" s="345"/>
      <c r="AN6" s="345"/>
      <c r="AO6" s="345"/>
      <c r="AP6" s="345"/>
      <c r="AQ6" s="345"/>
      <c r="AR6" s="345"/>
      <c r="AS6" s="345"/>
    </row>
    <row r="7" spans="1:45" s="34" customFormat="1" ht="12.9" customHeight="1" x14ac:dyDescent="0.25">
      <c r="A7" s="133">
        <v>1</v>
      </c>
      <c r="B7" s="318" t="str">
        <f>IF($E7="","",VLOOKUP($E7,'Fiú 4A ELO'!$A$7:$O$22,14))</f>
        <v/>
      </c>
      <c r="C7" s="319" t="str">
        <f>IF($E7="","",VLOOKUP($E7,'Fiú 4A ELO'!$A$7:$O$22,15))</f>
        <v/>
      </c>
      <c r="D7" s="319" t="str">
        <f>IF($E7="","",VLOOKUP($E7,'Fiú 4A ELO'!$A$7:$O$22,5))</f>
        <v/>
      </c>
      <c r="E7" s="320"/>
      <c r="F7" s="321" t="str">
        <f>UPPER(IF($E7="","",VLOOKUP($E7,'Fiú 4A ELO'!$A$7:$O$22,2)))</f>
        <v/>
      </c>
      <c r="G7" s="321" t="str">
        <f>IF($E7="","",VLOOKUP($E7,'Fiú 4A ELO'!$A$7:$O$22,3))</f>
        <v/>
      </c>
      <c r="H7" s="321"/>
      <c r="I7" s="321" t="str">
        <f>IF($E7="","",VLOOKUP($E7,'Fiú 4A ELO'!$A$7:$O$22,4))</f>
        <v/>
      </c>
      <c r="J7" s="322"/>
      <c r="K7" s="323"/>
      <c r="L7" s="323"/>
      <c r="M7" s="323"/>
      <c r="N7" s="323"/>
      <c r="O7" s="139"/>
      <c r="P7" s="140"/>
      <c r="Q7" s="141"/>
      <c r="R7" s="142"/>
      <c r="S7" s="143"/>
      <c r="T7" s="143"/>
      <c r="U7" s="347" t="str">
        <f>Birók!P21</f>
        <v>Bíró</v>
      </c>
      <c r="V7" s="143"/>
      <c r="W7" s="143"/>
      <c r="X7" s="143"/>
      <c r="Y7" s="374"/>
      <c r="Z7" s="374"/>
      <c r="AA7" s="374" t="s">
        <v>71</v>
      </c>
      <c r="AB7" s="382">
        <v>120</v>
      </c>
      <c r="AC7" s="382">
        <v>90</v>
      </c>
      <c r="AD7" s="382">
        <v>60</v>
      </c>
      <c r="AE7" s="382">
        <v>40</v>
      </c>
      <c r="AF7" s="382">
        <v>25</v>
      </c>
      <c r="AG7" s="382">
        <v>10</v>
      </c>
      <c r="AH7" s="382">
        <v>5</v>
      </c>
      <c r="AI7" s="372"/>
      <c r="AJ7" s="372"/>
      <c r="AK7" s="372"/>
      <c r="AL7" s="143"/>
      <c r="AM7" s="143"/>
      <c r="AN7" s="143"/>
      <c r="AO7" s="143"/>
      <c r="AP7" s="143"/>
      <c r="AQ7" s="143"/>
      <c r="AR7" s="143"/>
      <c r="AS7" s="143"/>
    </row>
    <row r="8" spans="1:45" s="34" customFormat="1" ht="12.9" customHeight="1" x14ac:dyDescent="0.25">
      <c r="A8" s="145"/>
      <c r="B8" s="324"/>
      <c r="C8" s="325"/>
      <c r="D8" s="325"/>
      <c r="E8" s="224"/>
      <c r="F8" s="326"/>
      <c r="G8" s="326"/>
      <c r="H8" s="327"/>
      <c r="I8" s="416" t="s">
        <v>0</v>
      </c>
      <c r="J8" s="150" t="s">
        <v>270</v>
      </c>
      <c r="K8" s="328" t="str">
        <f>UPPER(IF(OR(J8="a",J8="as"),F7,IF(OR(J8="b",J8="bs"),F9,)))</f>
        <v>MARADI</v>
      </c>
      <c r="L8" s="328"/>
      <c r="M8" s="323"/>
      <c r="N8" s="323"/>
      <c r="O8" s="139"/>
      <c r="P8" s="140"/>
      <c r="Q8" s="141"/>
      <c r="R8" s="142"/>
      <c r="S8" s="143"/>
      <c r="T8" s="143"/>
      <c r="U8" s="348" t="str">
        <f>Birók!P22</f>
        <v xml:space="preserve"> </v>
      </c>
      <c r="V8" s="143"/>
      <c r="W8" s="143"/>
      <c r="X8" s="143"/>
      <c r="Y8" s="374"/>
      <c r="Z8" s="374"/>
      <c r="AA8" s="374" t="s">
        <v>72</v>
      </c>
      <c r="AB8" s="382">
        <v>90</v>
      </c>
      <c r="AC8" s="382">
        <v>60</v>
      </c>
      <c r="AD8" s="382">
        <v>40</v>
      </c>
      <c r="AE8" s="382">
        <v>25</v>
      </c>
      <c r="AF8" s="382">
        <v>10</v>
      </c>
      <c r="AG8" s="382">
        <v>5</v>
      </c>
      <c r="AH8" s="382">
        <v>2</v>
      </c>
      <c r="AI8" s="372"/>
      <c r="AJ8" s="372"/>
      <c r="AK8" s="372"/>
      <c r="AL8" s="143"/>
      <c r="AM8" s="143"/>
      <c r="AN8" s="143"/>
      <c r="AO8" s="143"/>
      <c r="AP8" s="143"/>
      <c r="AQ8" s="143"/>
      <c r="AR8" s="143"/>
      <c r="AS8" s="143"/>
    </row>
    <row r="9" spans="1:45" s="34" customFormat="1" ht="12.9" customHeight="1" x14ac:dyDescent="0.25">
      <c r="A9" s="145">
        <v>2</v>
      </c>
      <c r="B9" s="318">
        <f>IF($E9="","",VLOOKUP($E9,'Fiú 4A ELO'!$A$7:$O$22,14))</f>
        <v>0</v>
      </c>
      <c r="C9" s="319">
        <f>IF($E9="","",VLOOKUP($E9,'Fiú 4A ELO'!$A$7:$O$22,15))</f>
        <v>0</v>
      </c>
      <c r="D9" s="319">
        <f>IF($E9="","",VLOOKUP($E9,'Fiú 4A ELO'!$A$7:$O$22,5))</f>
        <v>0</v>
      </c>
      <c r="E9" s="407">
        <v>14</v>
      </c>
      <c r="F9" s="369" t="str">
        <f>UPPER(IF($E9="","",VLOOKUP($E9,'Fiú 4A ELO'!$A$7:$O$22,2)))</f>
        <v>MARADI</v>
      </c>
      <c r="G9" s="369" t="str">
        <f>IF($E9="","",VLOOKUP($E9,'Fiú 4A ELO'!$A$7:$O$22,3))</f>
        <v>Márk</v>
      </c>
      <c r="H9" s="369"/>
      <c r="I9" s="369" t="str">
        <f>IF($E9="","",VLOOKUP($E9,'Fiú 4A ELO'!$A$7:$O$22,4))</f>
        <v>Esztergomi József Attila Általános Iskola</v>
      </c>
      <c r="J9" s="329"/>
      <c r="K9" s="323"/>
      <c r="L9" s="330"/>
      <c r="M9" s="323"/>
      <c r="N9" s="323"/>
      <c r="O9" s="139"/>
      <c r="P9" s="140"/>
      <c r="Q9" s="141"/>
      <c r="R9" s="142"/>
      <c r="S9" s="143"/>
      <c r="T9" s="143"/>
      <c r="U9" s="348" t="str">
        <f>Birók!P23</f>
        <v xml:space="preserve"> </v>
      </c>
      <c r="V9" s="143"/>
      <c r="W9" s="143"/>
      <c r="X9" s="143"/>
      <c r="Y9" s="374"/>
      <c r="Z9" s="374"/>
      <c r="AA9" s="374" t="s">
        <v>73</v>
      </c>
      <c r="AB9" s="382">
        <v>60</v>
      </c>
      <c r="AC9" s="382">
        <v>40</v>
      </c>
      <c r="AD9" s="382">
        <v>25</v>
      </c>
      <c r="AE9" s="382">
        <v>10</v>
      </c>
      <c r="AF9" s="382">
        <v>5</v>
      </c>
      <c r="AG9" s="382">
        <v>2</v>
      </c>
      <c r="AH9" s="382">
        <v>1</v>
      </c>
      <c r="AI9" s="372"/>
      <c r="AJ9" s="372"/>
      <c r="AK9" s="372"/>
      <c r="AL9" s="143"/>
      <c r="AM9" s="143"/>
      <c r="AN9" s="143"/>
      <c r="AO9" s="143"/>
      <c r="AP9" s="143"/>
      <c r="AQ9" s="143"/>
      <c r="AR9" s="143"/>
      <c r="AS9" s="143"/>
    </row>
    <row r="10" spans="1:45" s="34" customFormat="1" ht="12.9" customHeight="1" x14ac:dyDescent="0.25">
      <c r="A10" s="145"/>
      <c r="B10" s="324"/>
      <c r="C10" s="325"/>
      <c r="D10" s="325"/>
      <c r="E10" s="408"/>
      <c r="F10" s="409"/>
      <c r="G10" s="409"/>
      <c r="H10" s="410"/>
      <c r="I10" s="409"/>
      <c r="J10" s="331"/>
      <c r="K10" s="416" t="s">
        <v>0</v>
      </c>
      <c r="L10" s="158" t="s">
        <v>272</v>
      </c>
      <c r="M10" s="328" t="str">
        <f>UPPER(IF(OR(L10="a",L10="as"),K8,IF(OR(L10="b",L10="bs"),K12,)))</f>
        <v>MARADI</v>
      </c>
      <c r="N10" s="332"/>
      <c r="O10" s="333"/>
      <c r="P10" s="333"/>
      <c r="Q10" s="141"/>
      <c r="R10" s="142"/>
      <c r="S10" s="143"/>
      <c r="T10" s="143"/>
      <c r="U10" s="348" t="str">
        <f>Birók!P24</f>
        <v xml:space="preserve"> </v>
      </c>
      <c r="V10" s="143"/>
      <c r="W10" s="143"/>
      <c r="X10" s="143"/>
      <c r="Y10" s="374"/>
      <c r="Z10" s="374"/>
      <c r="AA10" s="374" t="s">
        <v>74</v>
      </c>
      <c r="AB10" s="382">
        <v>40</v>
      </c>
      <c r="AC10" s="382">
        <v>25</v>
      </c>
      <c r="AD10" s="382">
        <v>15</v>
      </c>
      <c r="AE10" s="382">
        <v>7</v>
      </c>
      <c r="AF10" s="382">
        <v>4</v>
      </c>
      <c r="AG10" s="382">
        <v>1</v>
      </c>
      <c r="AH10" s="382">
        <v>0</v>
      </c>
      <c r="AI10" s="372"/>
      <c r="AJ10" s="372"/>
      <c r="AK10" s="372"/>
      <c r="AL10" s="143"/>
      <c r="AM10" s="143"/>
      <c r="AN10" s="143"/>
      <c r="AO10" s="143"/>
      <c r="AP10" s="143"/>
      <c r="AQ10" s="143"/>
      <c r="AR10" s="143"/>
      <c r="AS10" s="143"/>
    </row>
    <row r="11" spans="1:45" s="34" customFormat="1" ht="12.9" customHeight="1" x14ac:dyDescent="0.25">
      <c r="A11" s="145">
        <v>3</v>
      </c>
      <c r="B11" s="318" t="str">
        <f>IF($E11="","",VLOOKUP($E11,'Fiú 4A ELO'!$A$7:$O$22,14))</f>
        <v/>
      </c>
      <c r="C11" s="319" t="str">
        <f>IF($E11="","",VLOOKUP($E11,'Fiú 4A ELO'!$A$7:$O$22,15))</f>
        <v/>
      </c>
      <c r="D11" s="319" t="str">
        <f>IF($E11="","",VLOOKUP($E11,'Fiú 4A ELO'!$A$7:$O$22,5))</f>
        <v/>
      </c>
      <c r="E11" s="407"/>
      <c r="F11" s="369" t="str">
        <f>UPPER(IF($E11="","",VLOOKUP($E11,'Fiú 4A ELO'!$A$7:$O$22,2)))</f>
        <v/>
      </c>
      <c r="G11" s="369" t="str">
        <f>IF($E11="","",VLOOKUP($E11,'Fiú 4A ELO'!$A$7:$O$22,3))</f>
        <v/>
      </c>
      <c r="H11" s="369"/>
      <c r="I11" s="369" t="str">
        <f>IF($E11="","",VLOOKUP($E11,'Fiú 4A ELO'!$A$7:$O$22,4))</f>
        <v/>
      </c>
      <c r="J11" s="322"/>
      <c r="K11" s="323"/>
      <c r="L11" s="334"/>
      <c r="M11" s="323"/>
      <c r="N11" s="335"/>
      <c r="O11" s="333"/>
      <c r="P11" s="333"/>
      <c r="Q11" s="141"/>
      <c r="R11" s="142"/>
      <c r="S11" s="143"/>
      <c r="T11" s="143"/>
      <c r="U11" s="348" t="str">
        <f>Birók!P25</f>
        <v xml:space="preserve"> </v>
      </c>
      <c r="V11" s="143"/>
      <c r="W11" s="143"/>
      <c r="X11" s="143"/>
      <c r="Y11" s="374"/>
      <c r="Z11" s="374"/>
      <c r="AA11" s="374" t="s">
        <v>75</v>
      </c>
      <c r="AB11" s="382">
        <v>25</v>
      </c>
      <c r="AC11" s="382">
        <v>15</v>
      </c>
      <c r="AD11" s="382">
        <v>10</v>
      </c>
      <c r="AE11" s="382">
        <v>6</v>
      </c>
      <c r="AF11" s="382">
        <v>3</v>
      </c>
      <c r="AG11" s="382">
        <v>1</v>
      </c>
      <c r="AH11" s="382">
        <v>0</v>
      </c>
      <c r="AI11" s="372"/>
      <c r="AJ11" s="372"/>
      <c r="AK11" s="372"/>
      <c r="AL11" s="143"/>
      <c r="AM11" s="143"/>
      <c r="AN11" s="143"/>
      <c r="AO11" s="143"/>
      <c r="AP11" s="143"/>
      <c r="AQ11" s="143"/>
      <c r="AR11" s="143"/>
      <c r="AS11" s="143"/>
    </row>
    <row r="12" spans="1:45" s="34" customFormat="1" ht="12.9" customHeight="1" x14ac:dyDescent="0.25">
      <c r="A12" s="145"/>
      <c r="B12" s="324"/>
      <c r="C12" s="325"/>
      <c r="D12" s="325"/>
      <c r="E12" s="408"/>
      <c r="F12" s="409"/>
      <c r="G12" s="409"/>
      <c r="H12" s="410"/>
      <c r="I12" s="416" t="s">
        <v>0</v>
      </c>
      <c r="J12" s="150"/>
      <c r="K12" s="328" t="str">
        <f>UPPER(IF(OR(J12="a",J12="as"),F11,IF(OR(J12="b",J12="bs"),F13,)))</f>
        <v/>
      </c>
      <c r="L12" s="336"/>
      <c r="M12" s="323"/>
      <c r="N12" s="335"/>
      <c r="O12" s="333"/>
      <c r="P12" s="333"/>
      <c r="Q12" s="141"/>
      <c r="R12" s="142"/>
      <c r="S12" s="143"/>
      <c r="T12" s="143"/>
      <c r="U12" s="348" t="str">
        <f>Birók!P26</f>
        <v xml:space="preserve"> </v>
      </c>
      <c r="V12" s="143"/>
      <c r="W12" s="143"/>
      <c r="X12" s="143"/>
      <c r="Y12" s="374"/>
      <c r="Z12" s="374"/>
      <c r="AA12" s="374" t="s">
        <v>80</v>
      </c>
      <c r="AB12" s="382">
        <v>15</v>
      </c>
      <c r="AC12" s="382">
        <v>10</v>
      </c>
      <c r="AD12" s="382">
        <v>6</v>
      </c>
      <c r="AE12" s="382">
        <v>3</v>
      </c>
      <c r="AF12" s="382">
        <v>1</v>
      </c>
      <c r="AG12" s="382">
        <v>0</v>
      </c>
      <c r="AH12" s="382">
        <v>0</v>
      </c>
      <c r="AI12" s="372"/>
      <c r="AJ12" s="372"/>
      <c r="AK12" s="372"/>
      <c r="AL12" s="143"/>
      <c r="AM12" s="143"/>
      <c r="AN12" s="143"/>
      <c r="AO12" s="143"/>
      <c r="AP12" s="143"/>
      <c r="AQ12" s="143"/>
      <c r="AR12" s="143"/>
      <c r="AS12" s="143"/>
    </row>
    <row r="13" spans="1:45" s="34" customFormat="1" ht="12.9" customHeight="1" x14ac:dyDescent="0.25">
      <c r="A13" s="145">
        <v>4</v>
      </c>
      <c r="B13" s="318" t="str">
        <f>IF($E13="","",VLOOKUP($E13,'Fiú 4A ELO'!$A$7:$O$22,14))</f>
        <v/>
      </c>
      <c r="C13" s="319" t="str">
        <f>IF($E13="","",VLOOKUP($E13,'Fiú 4A ELO'!$A$7:$O$22,15))</f>
        <v/>
      </c>
      <c r="D13" s="319" t="str">
        <f>IF($E13="","",VLOOKUP($E13,'Fiú 4A ELO'!$A$7:$O$22,5))</f>
        <v/>
      </c>
      <c r="E13" s="407"/>
      <c r="F13" s="369" t="str">
        <f>UPPER(IF($E13="","",VLOOKUP($E13,'Fiú 4A ELO'!$A$7:$O$22,2)))</f>
        <v/>
      </c>
      <c r="G13" s="369" t="str">
        <f>IF($E13="","",VLOOKUP($E13,'Fiú 4A ELO'!$A$7:$O$22,3))</f>
        <v/>
      </c>
      <c r="H13" s="369"/>
      <c r="I13" s="369" t="str">
        <f>IF($E13="","",VLOOKUP($E13,'Fiú 4A ELO'!$A$7:$O$22,4))</f>
        <v/>
      </c>
      <c r="J13" s="337"/>
      <c r="K13" s="323"/>
      <c r="L13" s="323"/>
      <c r="M13" s="323"/>
      <c r="N13" s="335"/>
      <c r="O13" s="333"/>
      <c r="P13" s="333"/>
      <c r="Q13" s="141"/>
      <c r="R13" s="142"/>
      <c r="S13" s="143"/>
      <c r="T13" s="143"/>
      <c r="U13" s="348" t="str">
        <f>Birók!P27</f>
        <v xml:space="preserve"> </v>
      </c>
      <c r="V13" s="143"/>
      <c r="W13" s="143"/>
      <c r="X13" s="143"/>
      <c r="Y13" s="374"/>
      <c r="Z13" s="374"/>
      <c r="AA13" s="374" t="s">
        <v>76</v>
      </c>
      <c r="AB13" s="382">
        <v>10</v>
      </c>
      <c r="AC13" s="382">
        <v>6</v>
      </c>
      <c r="AD13" s="382">
        <v>3</v>
      </c>
      <c r="AE13" s="382">
        <v>1</v>
      </c>
      <c r="AF13" s="382">
        <v>0</v>
      </c>
      <c r="AG13" s="382">
        <v>0</v>
      </c>
      <c r="AH13" s="382">
        <v>0</v>
      </c>
      <c r="AI13" s="372"/>
      <c r="AJ13" s="372"/>
      <c r="AK13" s="372"/>
      <c r="AL13" s="143"/>
      <c r="AM13" s="143"/>
      <c r="AN13" s="143"/>
      <c r="AO13" s="143"/>
      <c r="AP13" s="143"/>
      <c r="AQ13" s="143"/>
      <c r="AR13" s="143"/>
      <c r="AS13" s="143"/>
    </row>
    <row r="14" spans="1:45" s="34" customFormat="1" ht="12.9" customHeight="1" x14ac:dyDescent="0.25">
      <c r="A14" s="145"/>
      <c r="B14" s="324"/>
      <c r="C14" s="325"/>
      <c r="D14" s="325"/>
      <c r="E14" s="408"/>
      <c r="F14" s="409"/>
      <c r="G14" s="409"/>
      <c r="H14" s="410"/>
      <c r="I14" s="409"/>
      <c r="J14" s="331"/>
      <c r="K14" s="323"/>
      <c r="L14" s="323"/>
      <c r="M14" s="416" t="s">
        <v>0</v>
      </c>
      <c r="N14" s="158" t="s">
        <v>272</v>
      </c>
      <c r="O14" s="328" t="str">
        <f>UPPER(IF(OR(N14="a",N14="as"),M10,IF(OR(N14="b",N14="bs"),M18,)))</f>
        <v>MARADI</v>
      </c>
      <c r="P14" s="332"/>
      <c r="Q14" s="141"/>
      <c r="R14" s="142"/>
      <c r="S14" s="143"/>
      <c r="T14" s="143"/>
      <c r="U14" s="348" t="str">
        <f>Birók!P28</f>
        <v xml:space="preserve"> </v>
      </c>
      <c r="V14" s="143"/>
      <c r="W14" s="143"/>
      <c r="X14" s="143"/>
      <c r="Y14" s="374"/>
      <c r="Z14" s="374"/>
      <c r="AA14" s="374" t="s">
        <v>77</v>
      </c>
      <c r="AB14" s="382">
        <v>3</v>
      </c>
      <c r="AC14" s="382">
        <v>2</v>
      </c>
      <c r="AD14" s="382">
        <v>1</v>
      </c>
      <c r="AE14" s="382">
        <v>0</v>
      </c>
      <c r="AF14" s="382">
        <v>0</v>
      </c>
      <c r="AG14" s="382">
        <v>0</v>
      </c>
      <c r="AH14" s="382">
        <v>0</v>
      </c>
      <c r="AI14" s="372"/>
      <c r="AJ14" s="372"/>
      <c r="AK14" s="372"/>
      <c r="AL14" s="143"/>
      <c r="AM14" s="143"/>
      <c r="AN14" s="143"/>
      <c r="AO14" s="143"/>
      <c r="AP14" s="143"/>
      <c r="AQ14" s="143"/>
      <c r="AR14" s="143"/>
      <c r="AS14" s="143"/>
    </row>
    <row r="15" spans="1:45" s="34" customFormat="1" ht="12.9" customHeight="1" x14ac:dyDescent="0.25">
      <c r="A15" s="368">
        <v>5</v>
      </c>
      <c r="B15" s="318" t="str">
        <f>IF($E15="","",VLOOKUP($E15,'Fiú 4A ELO'!$A$7:$O$22,14))</f>
        <v/>
      </c>
      <c r="C15" s="319" t="str">
        <f>IF($E15="","",VLOOKUP($E15,'Fiú 4A ELO'!$A$7:$O$22,15))</f>
        <v/>
      </c>
      <c r="D15" s="319" t="str">
        <f>IF($E15="","",VLOOKUP($E15,'Fiú 4A ELO'!$A$7:$O$22,5))</f>
        <v/>
      </c>
      <c r="E15" s="407"/>
      <c r="F15" s="369" t="str">
        <f>UPPER(IF($E15="","",VLOOKUP($E15,'Fiú 4A ELO'!$A$7:$O$22,2)))</f>
        <v/>
      </c>
      <c r="G15" s="369" t="str">
        <f>IF($E15="","",VLOOKUP($E15,'Fiú 4A ELO'!$A$7:$O$22,3))</f>
        <v/>
      </c>
      <c r="H15" s="369"/>
      <c r="I15" s="369" t="str">
        <f>IF($E15="","",VLOOKUP($E15,'Fiú 4A ELO'!$A$7:$O$22,4))</f>
        <v/>
      </c>
      <c r="J15" s="339"/>
      <c r="K15" s="323"/>
      <c r="L15" s="323"/>
      <c r="M15" s="323"/>
      <c r="N15" s="335"/>
      <c r="O15" s="323" t="s">
        <v>417</v>
      </c>
      <c r="P15" s="333"/>
      <c r="Q15" s="141"/>
      <c r="R15" s="142"/>
      <c r="S15" s="143"/>
      <c r="T15" s="143"/>
      <c r="U15" s="348" t="str">
        <f>Birók!P29</f>
        <v xml:space="preserve"> </v>
      </c>
      <c r="V15" s="143"/>
      <c r="W15" s="143"/>
      <c r="X15" s="143"/>
      <c r="Y15" s="374"/>
      <c r="Z15" s="374"/>
      <c r="AA15" s="374"/>
      <c r="AB15" s="374"/>
      <c r="AC15" s="374"/>
      <c r="AD15" s="374"/>
      <c r="AE15" s="374"/>
      <c r="AF15" s="374"/>
      <c r="AG15" s="374"/>
      <c r="AH15" s="374"/>
      <c r="AI15" s="372"/>
      <c r="AJ15" s="372"/>
      <c r="AK15" s="372"/>
      <c r="AL15" s="143"/>
      <c r="AM15" s="143"/>
      <c r="AN15" s="143"/>
      <c r="AO15" s="143"/>
      <c r="AP15" s="143"/>
      <c r="AQ15" s="143"/>
      <c r="AR15" s="143"/>
      <c r="AS15" s="143"/>
    </row>
    <row r="16" spans="1:45" s="34" customFormat="1" ht="12.9" customHeight="1" thickBot="1" x14ac:dyDescent="0.3">
      <c r="A16" s="145"/>
      <c r="B16" s="324"/>
      <c r="C16" s="325"/>
      <c r="D16" s="325"/>
      <c r="E16" s="408"/>
      <c r="F16" s="409"/>
      <c r="G16" s="409"/>
      <c r="H16" s="410"/>
      <c r="I16" s="416" t="s">
        <v>0</v>
      </c>
      <c r="J16" s="150"/>
      <c r="K16" s="328" t="str">
        <f>UPPER(IF(OR(J16="a",J16="as"),F15,IF(OR(J16="b",J16="bs"),F17,)))</f>
        <v/>
      </c>
      <c r="L16" s="328"/>
      <c r="M16" s="323"/>
      <c r="N16" s="335"/>
      <c r="O16" s="416"/>
      <c r="P16" s="333"/>
      <c r="Q16" s="141"/>
      <c r="R16" s="142"/>
      <c r="S16" s="143"/>
      <c r="T16" s="143"/>
      <c r="U16" s="349" t="str">
        <f>Birók!P30</f>
        <v>Egyik sem</v>
      </c>
      <c r="V16" s="143"/>
      <c r="W16" s="143"/>
      <c r="X16" s="143"/>
      <c r="Y16" s="374"/>
      <c r="Z16" s="374"/>
      <c r="AA16" s="374" t="s">
        <v>66</v>
      </c>
      <c r="AB16" s="382">
        <v>150</v>
      </c>
      <c r="AC16" s="382">
        <v>120</v>
      </c>
      <c r="AD16" s="382">
        <v>90</v>
      </c>
      <c r="AE16" s="382">
        <v>60</v>
      </c>
      <c r="AF16" s="382">
        <v>40</v>
      </c>
      <c r="AG16" s="382">
        <v>25</v>
      </c>
      <c r="AH16" s="382">
        <v>15</v>
      </c>
      <c r="AI16" s="372"/>
      <c r="AJ16" s="372"/>
      <c r="AK16" s="372"/>
      <c r="AL16" s="143"/>
      <c r="AM16" s="143"/>
      <c r="AN16" s="143"/>
      <c r="AO16" s="143"/>
      <c r="AP16" s="143"/>
      <c r="AQ16" s="143"/>
      <c r="AR16" s="143"/>
      <c r="AS16" s="143"/>
    </row>
    <row r="17" spans="1:45" s="34" customFormat="1" ht="12.9" customHeight="1" x14ac:dyDescent="0.25">
      <c r="A17" s="145">
        <v>6</v>
      </c>
      <c r="B17" s="318" t="str">
        <f>IF($E17="","",VLOOKUP($E17,'Fiú 4A ELO'!$A$7:$O$22,14))</f>
        <v/>
      </c>
      <c r="C17" s="319" t="str">
        <f>IF($E17="","",VLOOKUP($E17,'Fiú 4A ELO'!$A$7:$O$22,15))</f>
        <v/>
      </c>
      <c r="D17" s="319" t="str">
        <f>IF($E17="","",VLOOKUP($E17,'Fiú 4A ELO'!$A$7:$O$22,5))</f>
        <v/>
      </c>
      <c r="E17" s="407"/>
      <c r="F17" s="369" t="str">
        <f>UPPER(IF($E17="","",VLOOKUP($E17,'Fiú 4A ELO'!$A$7:$O$22,2)))</f>
        <v/>
      </c>
      <c r="G17" s="369" t="str">
        <f>IF($E17="","",VLOOKUP($E17,'Fiú 4A ELO'!$A$7:$O$22,3))</f>
        <v/>
      </c>
      <c r="H17" s="369"/>
      <c r="I17" s="369" t="str">
        <f>IF($E17="","",VLOOKUP($E17,'Fiú 4A ELO'!$A$7:$O$22,4))</f>
        <v/>
      </c>
      <c r="J17" s="329"/>
      <c r="K17" s="323"/>
      <c r="L17" s="330"/>
      <c r="M17" s="323"/>
      <c r="N17" s="335"/>
      <c r="O17" s="333"/>
      <c r="P17" s="333"/>
      <c r="Q17" s="141"/>
      <c r="R17" s="142"/>
      <c r="S17" s="143"/>
      <c r="T17" s="143"/>
      <c r="U17" s="143"/>
      <c r="V17" s="143"/>
      <c r="W17" s="143"/>
      <c r="X17" s="143"/>
      <c r="Y17" s="374"/>
      <c r="Z17" s="374"/>
      <c r="AA17" s="374" t="s">
        <v>68</v>
      </c>
      <c r="AB17" s="382">
        <v>120</v>
      </c>
      <c r="AC17" s="382">
        <v>90</v>
      </c>
      <c r="AD17" s="382">
        <v>60</v>
      </c>
      <c r="AE17" s="382">
        <v>40</v>
      </c>
      <c r="AF17" s="382">
        <v>25</v>
      </c>
      <c r="AG17" s="382">
        <v>15</v>
      </c>
      <c r="AH17" s="382">
        <v>8</v>
      </c>
      <c r="AI17" s="372"/>
      <c r="AJ17" s="372"/>
      <c r="AK17" s="372"/>
      <c r="AL17" s="143"/>
      <c r="AM17" s="143"/>
      <c r="AN17" s="143"/>
      <c r="AO17" s="143"/>
      <c r="AP17" s="143"/>
      <c r="AQ17" s="143"/>
      <c r="AR17" s="143"/>
      <c r="AS17" s="143"/>
    </row>
    <row r="18" spans="1:45" s="34" customFormat="1" ht="12.9" customHeight="1" x14ac:dyDescent="0.25">
      <c r="A18" s="145"/>
      <c r="B18" s="324"/>
      <c r="C18" s="325"/>
      <c r="D18" s="325"/>
      <c r="E18" s="408"/>
      <c r="F18" s="409"/>
      <c r="G18" s="409"/>
      <c r="H18" s="410"/>
      <c r="I18" s="409"/>
      <c r="J18" s="331"/>
      <c r="K18" s="416" t="s">
        <v>0</v>
      </c>
      <c r="L18" s="158" t="s">
        <v>270</v>
      </c>
      <c r="M18" s="328" t="str">
        <f>UPPER(IF(OR(L18="a",L18="as"),K16,IF(OR(L18="b",L18="bs"),K20,)))</f>
        <v>KOPÁCSI</v>
      </c>
      <c r="N18" s="340"/>
      <c r="O18" s="333"/>
      <c r="P18" s="333"/>
      <c r="Q18" s="141"/>
      <c r="R18" s="142"/>
      <c r="S18" s="143"/>
      <c r="T18" s="143"/>
      <c r="U18" s="143"/>
      <c r="V18" s="143"/>
      <c r="W18" s="143"/>
      <c r="X18" s="143"/>
      <c r="Y18" s="374"/>
      <c r="Z18" s="374"/>
      <c r="AA18" s="374" t="s">
        <v>69</v>
      </c>
      <c r="AB18" s="382">
        <v>90</v>
      </c>
      <c r="AC18" s="382">
        <v>60</v>
      </c>
      <c r="AD18" s="382">
        <v>40</v>
      </c>
      <c r="AE18" s="382">
        <v>25</v>
      </c>
      <c r="AF18" s="382">
        <v>15</v>
      </c>
      <c r="AG18" s="382">
        <v>8</v>
      </c>
      <c r="AH18" s="382">
        <v>4</v>
      </c>
      <c r="AI18" s="372"/>
      <c r="AJ18" s="372"/>
      <c r="AK18" s="372"/>
      <c r="AL18" s="143"/>
      <c r="AM18" s="143"/>
      <c r="AN18" s="143"/>
      <c r="AO18" s="143"/>
      <c r="AP18" s="143"/>
      <c r="AQ18" s="143"/>
      <c r="AR18" s="143"/>
      <c r="AS18" s="143"/>
    </row>
    <row r="19" spans="1:45" s="34" customFormat="1" ht="12.9" customHeight="1" x14ac:dyDescent="0.25">
      <c r="A19" s="145">
        <v>7</v>
      </c>
      <c r="B19" s="318">
        <f>IF($E19="","",VLOOKUP($E19,'Fiú 4A ELO'!$A$7:$O$22,14))</f>
        <v>0</v>
      </c>
      <c r="C19" s="319">
        <f>IF($E19="","",VLOOKUP($E19,'Fiú 4A ELO'!$A$7:$O$22,15))</f>
        <v>0</v>
      </c>
      <c r="D19" s="319">
        <f>IF($E19="","",VLOOKUP($E19,'Fiú 4A ELO'!$A$7:$O$22,5))</f>
        <v>0</v>
      </c>
      <c r="E19" s="407">
        <v>15</v>
      </c>
      <c r="F19" s="369" t="str">
        <f>UPPER(IF($E19="","",VLOOKUP($E19,'Fiú 4A ELO'!$A$7:$O$22,2)))</f>
        <v>KOPÁCSI</v>
      </c>
      <c r="G19" s="369" t="str">
        <f>IF($E19="","",VLOOKUP($E19,'Fiú 4A ELO'!$A$7:$O$22,3))</f>
        <v>Martin</v>
      </c>
      <c r="H19" s="369"/>
      <c r="I19" s="369" t="str">
        <f>IF($E19="","",VLOOKUP($E19,'Fiú 4A ELO'!$A$7:$O$22,4))</f>
        <v>ELTE Bolyai János Gyakorló Általános Iskola és Gimnázium</v>
      </c>
      <c r="J19" s="322"/>
      <c r="K19" s="323"/>
      <c r="L19" s="334"/>
      <c r="M19" s="323"/>
      <c r="N19" s="333"/>
      <c r="O19" s="333"/>
      <c r="P19" s="333"/>
      <c r="Q19" s="141"/>
      <c r="R19" s="142"/>
      <c r="S19" s="143"/>
      <c r="T19" s="143"/>
      <c r="U19" s="143"/>
      <c r="V19" s="143"/>
      <c r="W19" s="143"/>
      <c r="X19" s="143"/>
      <c r="Y19" s="374"/>
      <c r="Z19" s="374"/>
      <c r="AA19" s="374" t="s">
        <v>70</v>
      </c>
      <c r="AB19" s="382">
        <v>60</v>
      </c>
      <c r="AC19" s="382">
        <v>40</v>
      </c>
      <c r="AD19" s="382">
        <v>25</v>
      </c>
      <c r="AE19" s="382">
        <v>15</v>
      </c>
      <c r="AF19" s="382">
        <v>8</v>
      </c>
      <c r="AG19" s="382">
        <v>4</v>
      </c>
      <c r="AH19" s="382">
        <v>2</v>
      </c>
      <c r="AI19" s="372"/>
      <c r="AJ19" s="372"/>
      <c r="AK19" s="372"/>
      <c r="AL19" s="143"/>
      <c r="AM19" s="143"/>
      <c r="AN19" s="143"/>
      <c r="AO19" s="143"/>
      <c r="AP19" s="143"/>
      <c r="AQ19" s="143"/>
      <c r="AR19" s="143"/>
      <c r="AS19" s="143"/>
    </row>
    <row r="20" spans="1:45" s="34" customFormat="1" ht="12.9" customHeight="1" x14ac:dyDescent="0.25">
      <c r="A20" s="145"/>
      <c r="B20" s="324"/>
      <c r="C20" s="325"/>
      <c r="D20" s="325"/>
      <c r="E20" s="224"/>
      <c r="F20" s="326"/>
      <c r="G20" s="326"/>
      <c r="H20" s="327"/>
      <c r="I20" s="416" t="s">
        <v>0</v>
      </c>
      <c r="J20" s="150" t="s">
        <v>272</v>
      </c>
      <c r="K20" s="328" t="str">
        <f>UPPER(IF(OR(J20="a",J20="as"),F19,IF(OR(J20="b",J20="bs"),F21,)))</f>
        <v>KOPÁCSI</v>
      </c>
      <c r="L20" s="336"/>
      <c r="M20" s="323"/>
      <c r="N20" s="333"/>
      <c r="O20" s="333"/>
      <c r="P20" s="333"/>
      <c r="Q20" s="141"/>
      <c r="R20" s="142"/>
      <c r="S20" s="143"/>
      <c r="T20" s="143"/>
      <c r="U20" s="143"/>
      <c r="V20" s="143"/>
      <c r="W20" s="143"/>
      <c r="X20" s="143"/>
      <c r="Y20" s="374"/>
      <c r="Z20" s="374"/>
      <c r="AA20" s="374" t="s">
        <v>71</v>
      </c>
      <c r="AB20" s="382">
        <v>40</v>
      </c>
      <c r="AC20" s="382">
        <v>25</v>
      </c>
      <c r="AD20" s="382">
        <v>15</v>
      </c>
      <c r="AE20" s="382">
        <v>8</v>
      </c>
      <c r="AF20" s="382">
        <v>4</v>
      </c>
      <c r="AG20" s="382">
        <v>2</v>
      </c>
      <c r="AH20" s="382">
        <v>1</v>
      </c>
      <c r="AI20" s="372"/>
      <c r="AJ20" s="372"/>
      <c r="AK20" s="372"/>
      <c r="AL20" s="143"/>
      <c r="AM20" s="143"/>
      <c r="AN20" s="143"/>
      <c r="AO20" s="143"/>
      <c r="AP20" s="143"/>
      <c r="AQ20" s="143"/>
      <c r="AR20" s="143"/>
      <c r="AS20" s="143"/>
    </row>
    <row r="21" spans="1:45" s="34" customFormat="1" ht="12.9" customHeight="1" x14ac:dyDescent="0.25">
      <c r="A21" s="371">
        <v>8</v>
      </c>
      <c r="B21" s="318" t="str">
        <f>IF($E21="","",VLOOKUP($E21,'Fiú 4A ELO'!$A$7:$O$22,14))</f>
        <v/>
      </c>
      <c r="C21" s="319" t="str">
        <f>IF($E21="","",VLOOKUP($E21,'Fiú 4A ELO'!$A$7:$O$22,15))</f>
        <v/>
      </c>
      <c r="D21" s="319" t="str">
        <f>IF($E21="","",VLOOKUP($E21,'Fiú 4A ELO'!$A$7:$O$22,5))</f>
        <v/>
      </c>
      <c r="E21" s="320"/>
      <c r="F21" s="370" t="str">
        <f>UPPER(IF($E21="","",VLOOKUP($E21,'Fiú 4A ELO'!$A$7:$O$22,2)))</f>
        <v/>
      </c>
      <c r="G21" s="370" t="str">
        <f>IF($E21="","",VLOOKUP($E21,'Fiú 4A ELO'!$A$7:$O$22,3))</f>
        <v/>
      </c>
      <c r="H21" s="370"/>
      <c r="I21" s="370" t="str">
        <f>IF($E21="","",VLOOKUP($E21,'Fiú 4A ELO'!$A$7:$O$22,4))</f>
        <v/>
      </c>
      <c r="J21" s="337"/>
      <c r="K21" s="323"/>
      <c r="L21" s="323"/>
      <c r="M21" s="323"/>
      <c r="N21" s="333"/>
      <c r="O21" s="333"/>
      <c r="P21" s="333"/>
      <c r="Q21" s="141"/>
      <c r="R21" s="142"/>
      <c r="S21" s="143"/>
      <c r="T21" s="143"/>
      <c r="U21" s="143"/>
      <c r="V21" s="143"/>
      <c r="W21" s="143"/>
      <c r="X21" s="143"/>
      <c r="Y21" s="374"/>
      <c r="Z21" s="374"/>
      <c r="AA21" s="374" t="s">
        <v>72</v>
      </c>
      <c r="AB21" s="382">
        <v>25</v>
      </c>
      <c r="AC21" s="382">
        <v>15</v>
      </c>
      <c r="AD21" s="382">
        <v>10</v>
      </c>
      <c r="AE21" s="382">
        <v>6</v>
      </c>
      <c r="AF21" s="382">
        <v>3</v>
      </c>
      <c r="AG21" s="382">
        <v>1</v>
      </c>
      <c r="AH21" s="382">
        <v>0</v>
      </c>
      <c r="AI21" s="372"/>
      <c r="AJ21" s="372"/>
      <c r="AK21" s="372"/>
      <c r="AL21" s="143"/>
      <c r="AM21" s="143"/>
      <c r="AN21" s="143"/>
      <c r="AO21" s="143"/>
      <c r="AP21" s="143"/>
      <c r="AQ21" s="143"/>
      <c r="AR21" s="143"/>
      <c r="AS21" s="143"/>
    </row>
    <row r="22" spans="1:45" s="34" customFormat="1" ht="9.6" customHeight="1" x14ac:dyDescent="0.25">
      <c r="A22" s="352"/>
      <c r="B22" s="139"/>
      <c r="C22" s="139"/>
      <c r="D22" s="139"/>
      <c r="E22" s="224"/>
      <c r="F22" s="139"/>
      <c r="G22" s="139"/>
      <c r="H22" s="139"/>
      <c r="I22" s="139"/>
      <c r="J22" s="224"/>
      <c r="K22" s="139"/>
      <c r="L22" s="139"/>
      <c r="M22" s="139"/>
      <c r="N22" s="141"/>
      <c r="O22" s="141"/>
      <c r="P22" s="141"/>
      <c r="Q22" s="141"/>
      <c r="R22" s="142"/>
      <c r="S22" s="143"/>
      <c r="T22" s="143"/>
      <c r="U22" s="143"/>
      <c r="V22" s="143"/>
      <c r="W22" s="143"/>
      <c r="X22" s="143"/>
      <c r="Y22" s="374"/>
      <c r="Z22" s="374"/>
      <c r="AA22" s="374" t="s">
        <v>73</v>
      </c>
      <c r="AB22" s="382">
        <v>15</v>
      </c>
      <c r="AC22" s="382">
        <v>10</v>
      </c>
      <c r="AD22" s="382">
        <v>6</v>
      </c>
      <c r="AE22" s="382">
        <v>3</v>
      </c>
      <c r="AF22" s="382">
        <v>1</v>
      </c>
      <c r="AG22" s="382">
        <v>0</v>
      </c>
      <c r="AH22" s="382">
        <v>0</v>
      </c>
      <c r="AI22" s="372"/>
      <c r="AJ22" s="372"/>
      <c r="AK22" s="372"/>
      <c r="AL22" s="143"/>
      <c r="AM22" s="143"/>
      <c r="AN22" s="143"/>
      <c r="AO22" s="143"/>
      <c r="AP22" s="143"/>
      <c r="AQ22" s="143"/>
      <c r="AR22" s="143"/>
      <c r="AS22" s="143"/>
    </row>
    <row r="23" spans="1:45" s="34" customFormat="1" ht="9.6" customHeight="1" x14ac:dyDescent="0.25">
      <c r="A23" s="225"/>
      <c r="B23" s="224"/>
      <c r="C23" s="224"/>
      <c r="D23" s="224"/>
      <c r="E23" s="224"/>
      <c r="F23" s="139"/>
      <c r="G23" s="139"/>
      <c r="H23" s="143"/>
      <c r="I23" s="342"/>
      <c r="J23" s="224"/>
      <c r="K23" s="139"/>
      <c r="L23" s="139"/>
      <c r="M23" s="139"/>
      <c r="N23" s="141"/>
      <c r="O23" s="141"/>
      <c r="P23" s="141"/>
      <c r="Q23" s="141"/>
      <c r="R23" s="142"/>
      <c r="S23" s="143"/>
      <c r="T23" s="143"/>
      <c r="U23" s="143"/>
      <c r="V23" s="143"/>
      <c r="W23" s="143"/>
      <c r="X23" s="143"/>
      <c r="Y23" s="374"/>
      <c r="Z23" s="374"/>
      <c r="AA23" s="374" t="s">
        <v>74</v>
      </c>
      <c r="AB23" s="382">
        <v>10</v>
      </c>
      <c r="AC23" s="382">
        <v>6</v>
      </c>
      <c r="AD23" s="382">
        <v>3</v>
      </c>
      <c r="AE23" s="382">
        <v>1</v>
      </c>
      <c r="AF23" s="382">
        <v>0</v>
      </c>
      <c r="AG23" s="382">
        <v>0</v>
      </c>
      <c r="AH23" s="382">
        <v>0</v>
      </c>
      <c r="AI23" s="372"/>
      <c r="AJ23" s="372"/>
      <c r="AK23" s="372"/>
      <c r="AL23" s="143"/>
      <c r="AM23" s="143"/>
      <c r="AN23" s="143"/>
      <c r="AO23" s="143"/>
      <c r="AP23" s="143"/>
      <c r="AQ23" s="143"/>
      <c r="AR23" s="143"/>
      <c r="AS23" s="143"/>
    </row>
    <row r="24" spans="1:45" s="34" customFormat="1" ht="9.6" customHeight="1" x14ac:dyDescent="0.25">
      <c r="A24" s="225"/>
      <c r="B24" s="139"/>
      <c r="C24" s="139"/>
      <c r="D24" s="139"/>
      <c r="E24" s="224"/>
      <c r="F24" s="139"/>
      <c r="G24" s="139"/>
      <c r="H24" s="139"/>
      <c r="I24" s="139"/>
      <c r="J24" s="224"/>
      <c r="K24" s="139"/>
      <c r="L24" s="343"/>
      <c r="M24" s="139"/>
      <c r="N24" s="141"/>
      <c r="O24" s="141"/>
      <c r="P24" s="141"/>
      <c r="Q24" s="141"/>
      <c r="R24" s="142"/>
      <c r="S24" s="143"/>
      <c r="T24" s="143"/>
      <c r="U24" s="143"/>
      <c r="V24" s="143"/>
      <c r="W24" s="143"/>
      <c r="X24" s="143"/>
      <c r="Y24" s="374"/>
      <c r="Z24" s="374"/>
      <c r="AA24" s="374" t="s">
        <v>75</v>
      </c>
      <c r="AB24" s="382">
        <v>6</v>
      </c>
      <c r="AC24" s="382">
        <v>3</v>
      </c>
      <c r="AD24" s="382">
        <v>1</v>
      </c>
      <c r="AE24" s="382">
        <v>0</v>
      </c>
      <c r="AF24" s="382">
        <v>0</v>
      </c>
      <c r="AG24" s="382">
        <v>0</v>
      </c>
      <c r="AH24" s="382">
        <v>0</v>
      </c>
      <c r="AI24" s="372"/>
      <c r="AJ24" s="372"/>
      <c r="AK24" s="372"/>
      <c r="AL24" s="143"/>
      <c r="AM24" s="143"/>
      <c r="AN24" s="143"/>
      <c r="AO24" s="143"/>
      <c r="AP24" s="143"/>
      <c r="AQ24" s="143"/>
      <c r="AR24" s="143"/>
      <c r="AS24" s="143"/>
    </row>
    <row r="25" spans="1:45" s="34" customFormat="1" ht="9.6" customHeight="1" x14ac:dyDescent="0.25">
      <c r="A25" s="225"/>
      <c r="B25" s="224"/>
      <c r="C25" s="224"/>
      <c r="D25" s="224"/>
      <c r="E25" s="224"/>
      <c r="F25" s="139"/>
      <c r="G25" s="139"/>
      <c r="H25" s="143"/>
      <c r="I25" s="139"/>
      <c r="J25" s="224"/>
      <c r="K25" s="342"/>
      <c r="L25" s="224"/>
      <c r="M25" s="139"/>
      <c r="N25" s="141"/>
      <c r="O25" s="141"/>
      <c r="P25" s="141"/>
      <c r="Q25" s="141"/>
      <c r="R25" s="142"/>
      <c r="S25" s="143"/>
      <c r="T25" s="143"/>
      <c r="U25" s="143"/>
      <c r="V25" s="143"/>
      <c r="W25" s="143"/>
      <c r="X25" s="143"/>
      <c r="Y25" s="374"/>
      <c r="Z25" s="374"/>
      <c r="AA25" s="374" t="s">
        <v>80</v>
      </c>
      <c r="AB25" s="382">
        <v>3</v>
      </c>
      <c r="AC25" s="382">
        <v>2</v>
      </c>
      <c r="AD25" s="382">
        <v>1</v>
      </c>
      <c r="AE25" s="382">
        <v>0</v>
      </c>
      <c r="AF25" s="382">
        <v>0</v>
      </c>
      <c r="AG25" s="382">
        <v>0</v>
      </c>
      <c r="AH25" s="382">
        <v>0</v>
      </c>
      <c r="AI25" s="372"/>
      <c r="AJ25" s="372"/>
      <c r="AK25" s="372"/>
      <c r="AL25" s="143"/>
      <c r="AM25" s="143"/>
      <c r="AN25" s="143"/>
      <c r="AO25" s="143"/>
      <c r="AP25" s="143"/>
      <c r="AQ25" s="143"/>
      <c r="AR25" s="143"/>
      <c r="AS25" s="143"/>
    </row>
    <row r="26" spans="1:45" s="34" customFormat="1" ht="9.6" customHeight="1" x14ac:dyDescent="0.25">
      <c r="A26" s="225"/>
      <c r="B26" s="139"/>
      <c r="C26" s="139"/>
      <c r="D26" s="139"/>
      <c r="E26" s="224"/>
      <c r="F26" s="139"/>
      <c r="G26" s="139"/>
      <c r="H26" s="139"/>
      <c r="I26" s="139"/>
      <c r="J26" s="224"/>
      <c r="K26" s="139"/>
      <c r="L26" s="139"/>
      <c r="M26" s="139"/>
      <c r="N26" s="141"/>
      <c r="O26" s="141"/>
      <c r="P26" s="141"/>
      <c r="Q26" s="141"/>
      <c r="R26" s="142"/>
      <c r="S26" s="176"/>
      <c r="T26" s="143"/>
      <c r="U26" s="143"/>
      <c r="V26" s="143"/>
      <c r="W26" s="143"/>
      <c r="X26" s="143"/>
      <c r="Y26"/>
      <c r="Z26"/>
      <c r="AA26"/>
      <c r="AB26"/>
      <c r="AC26"/>
      <c r="AD26"/>
      <c r="AE26"/>
      <c r="AF26"/>
      <c r="AG26"/>
      <c r="AH26"/>
      <c r="AI26" s="372"/>
      <c r="AJ26" s="372"/>
      <c r="AK26" s="372"/>
      <c r="AL26" s="143"/>
      <c r="AM26" s="143"/>
      <c r="AN26" s="143"/>
      <c r="AO26" s="143"/>
      <c r="AP26" s="143"/>
      <c r="AQ26" s="143"/>
      <c r="AR26" s="143"/>
      <c r="AS26" s="143"/>
    </row>
    <row r="27" spans="1:45" s="34" customFormat="1" ht="9.6" customHeight="1" x14ac:dyDescent="0.25">
      <c r="A27" s="225"/>
      <c r="B27" s="224"/>
      <c r="C27" s="224"/>
      <c r="D27" s="224"/>
      <c r="E27" s="224"/>
      <c r="F27" s="139"/>
      <c r="G27" s="139"/>
      <c r="H27" s="143"/>
      <c r="I27" s="342"/>
      <c r="J27" s="224"/>
      <c r="K27" s="139"/>
      <c r="L27" s="139"/>
      <c r="M27" s="139"/>
      <c r="N27" s="141"/>
      <c r="O27" s="141"/>
      <c r="P27" s="141"/>
      <c r="Q27" s="141"/>
      <c r="R27" s="142"/>
      <c r="S27" s="143"/>
      <c r="T27" s="143"/>
      <c r="U27" s="143"/>
      <c r="V27" s="143"/>
      <c r="W27" s="143"/>
      <c r="X27" s="143"/>
      <c r="Y27"/>
      <c r="Z27"/>
      <c r="AA27"/>
      <c r="AB27"/>
      <c r="AC27"/>
      <c r="AD27"/>
      <c r="AE27"/>
      <c r="AF27"/>
      <c r="AG27"/>
      <c r="AH27"/>
      <c r="AI27" s="372"/>
      <c r="AJ27" s="372"/>
      <c r="AK27" s="372"/>
      <c r="AL27" s="143"/>
      <c r="AM27" s="143"/>
      <c r="AN27" s="143"/>
      <c r="AO27" s="143"/>
      <c r="AP27" s="143"/>
      <c r="AQ27" s="143"/>
      <c r="AR27" s="143"/>
      <c r="AS27" s="143"/>
    </row>
    <row r="28" spans="1:45" s="34" customFormat="1" ht="9.6" customHeight="1" x14ac:dyDescent="0.25">
      <c r="A28" s="225"/>
      <c r="B28" s="139"/>
      <c r="C28" s="139"/>
      <c r="D28" s="139"/>
      <c r="E28" s="224"/>
      <c r="F28" s="139"/>
      <c r="G28" s="139"/>
      <c r="H28" s="139"/>
      <c r="I28" s="139"/>
      <c r="J28" s="224"/>
      <c r="K28" s="139"/>
      <c r="L28" s="139"/>
      <c r="M28" s="139"/>
      <c r="N28" s="141"/>
      <c r="O28" s="141"/>
      <c r="P28" s="141"/>
      <c r="Q28" s="141"/>
      <c r="R28" s="142"/>
      <c r="S28" s="143"/>
      <c r="T28" s="143"/>
      <c r="U28" s="143"/>
      <c r="V28" s="143"/>
      <c r="W28" s="143"/>
      <c r="X28" s="143"/>
      <c r="Y28" s="143"/>
      <c r="Z28" s="143"/>
      <c r="AA28" s="143"/>
      <c r="AB28" s="143"/>
      <c r="AC28" s="143"/>
      <c r="AD28" s="143"/>
      <c r="AE28" s="143"/>
      <c r="AF28" s="143"/>
      <c r="AG28" s="143"/>
      <c r="AH28" s="143"/>
      <c r="AI28" s="388"/>
      <c r="AJ28" s="388"/>
      <c r="AK28" s="388"/>
      <c r="AL28" s="143"/>
      <c r="AM28" s="143"/>
      <c r="AN28" s="143"/>
      <c r="AO28" s="143"/>
      <c r="AP28" s="143"/>
      <c r="AQ28" s="143"/>
      <c r="AR28" s="143"/>
      <c r="AS28" s="143"/>
    </row>
    <row r="29" spans="1:45" s="34" customFormat="1" ht="9.6" customHeight="1" x14ac:dyDescent="0.25">
      <c r="A29" s="225"/>
      <c r="B29" s="224"/>
      <c r="C29" s="224"/>
      <c r="D29" s="224"/>
      <c r="E29" s="224"/>
      <c r="F29" s="139"/>
      <c r="G29" s="139"/>
      <c r="H29" s="143"/>
      <c r="I29" s="139"/>
      <c r="J29" s="224"/>
      <c r="K29" s="139"/>
      <c r="L29" s="139"/>
      <c r="M29" s="342"/>
      <c r="N29" s="224"/>
      <c r="O29" s="139"/>
      <c r="P29" s="141"/>
      <c r="Q29" s="141"/>
      <c r="R29" s="142"/>
      <c r="S29" s="143"/>
      <c r="T29" s="143"/>
      <c r="U29" s="143"/>
      <c r="V29" s="143"/>
      <c r="W29" s="143"/>
      <c r="X29" s="143"/>
      <c r="Y29" s="143"/>
      <c r="Z29" s="143"/>
      <c r="AA29" s="143"/>
      <c r="AB29" s="143"/>
      <c r="AC29" s="143"/>
      <c r="AD29" s="143"/>
      <c r="AE29" s="143"/>
      <c r="AF29" s="143"/>
      <c r="AG29" s="143"/>
      <c r="AH29" s="143"/>
      <c r="AI29" s="388"/>
      <c r="AJ29" s="388"/>
      <c r="AK29" s="388"/>
      <c r="AL29" s="143"/>
      <c r="AM29" s="143"/>
      <c r="AN29" s="143"/>
      <c r="AO29" s="143"/>
      <c r="AP29" s="143"/>
      <c r="AQ29" s="143"/>
      <c r="AR29" s="143"/>
      <c r="AS29" s="143"/>
    </row>
    <row r="30" spans="1:45" s="34" customFormat="1" ht="9.6" customHeight="1" x14ac:dyDescent="0.25">
      <c r="A30" s="225"/>
      <c r="B30" s="139"/>
      <c r="C30" s="139"/>
      <c r="D30" s="139"/>
      <c r="E30" s="224"/>
      <c r="F30" s="139"/>
      <c r="G30" s="139"/>
      <c r="H30" s="139"/>
      <c r="I30" s="139"/>
      <c r="J30" s="224"/>
      <c r="K30" s="139"/>
      <c r="L30" s="139"/>
      <c r="M30" s="139"/>
      <c r="N30" s="141"/>
      <c r="O30" s="139"/>
      <c r="P30" s="141"/>
      <c r="Q30" s="141"/>
      <c r="R30" s="142"/>
      <c r="S30" s="143"/>
      <c r="T30" s="143"/>
      <c r="U30" s="143"/>
      <c r="V30" s="143"/>
      <c r="W30" s="143"/>
      <c r="X30" s="143"/>
      <c r="Y30" s="143"/>
      <c r="Z30" s="143"/>
      <c r="AA30" s="143"/>
      <c r="AB30" s="143"/>
      <c r="AC30" s="143"/>
      <c r="AD30" s="143"/>
      <c r="AE30" s="143"/>
      <c r="AF30" s="143"/>
      <c r="AG30" s="143"/>
      <c r="AH30" s="143"/>
      <c r="AI30" s="388"/>
      <c r="AJ30" s="388"/>
      <c r="AK30" s="388"/>
      <c r="AL30" s="143"/>
      <c r="AM30" s="143"/>
      <c r="AN30" s="143"/>
      <c r="AO30" s="143"/>
      <c r="AP30" s="143"/>
      <c r="AQ30" s="143"/>
      <c r="AR30" s="143"/>
      <c r="AS30" s="143"/>
    </row>
    <row r="31" spans="1:45" s="34" customFormat="1" ht="9.6" customHeight="1" x14ac:dyDescent="0.25">
      <c r="A31" s="225"/>
      <c r="B31" s="224"/>
      <c r="C31" s="224"/>
      <c r="D31" s="224"/>
      <c r="E31" s="224"/>
      <c r="F31" s="139"/>
      <c r="G31" s="139"/>
      <c r="H31" s="143"/>
      <c r="I31" s="342"/>
      <c r="J31" s="224"/>
      <c r="K31" s="139"/>
      <c r="L31" s="139"/>
      <c r="M31" s="139"/>
      <c r="N31" s="141"/>
      <c r="O31" s="141"/>
      <c r="P31" s="141"/>
      <c r="Q31" s="141"/>
      <c r="R31" s="142"/>
      <c r="S31" s="143"/>
      <c r="T31" s="143"/>
      <c r="U31" s="143"/>
      <c r="V31" s="143"/>
      <c r="W31" s="143"/>
      <c r="X31" s="143"/>
      <c r="Y31" s="143"/>
      <c r="Z31" s="143"/>
      <c r="AA31" s="143"/>
      <c r="AB31" s="143"/>
      <c r="AC31" s="143"/>
      <c r="AD31" s="143"/>
      <c r="AE31" s="143"/>
      <c r="AF31" s="143"/>
      <c r="AG31" s="143"/>
      <c r="AH31" s="143"/>
      <c r="AI31" s="388"/>
      <c r="AJ31" s="388"/>
      <c r="AK31" s="388"/>
      <c r="AL31" s="143"/>
      <c r="AM31" s="143"/>
      <c r="AN31" s="143"/>
      <c r="AO31" s="143"/>
      <c r="AP31" s="143"/>
      <c r="AQ31" s="143"/>
      <c r="AR31" s="143"/>
      <c r="AS31" s="143"/>
    </row>
    <row r="32" spans="1:45" s="34" customFormat="1" ht="9.6" customHeight="1" x14ac:dyDescent="0.25">
      <c r="A32" s="225"/>
      <c r="B32" s="139"/>
      <c r="C32" s="139"/>
      <c r="D32" s="139"/>
      <c r="E32" s="224"/>
      <c r="F32" s="139"/>
      <c r="G32" s="139"/>
      <c r="H32" s="139"/>
      <c r="I32" s="139"/>
      <c r="J32" s="224"/>
      <c r="K32" s="139"/>
      <c r="L32" s="343"/>
      <c r="M32" s="139"/>
      <c r="N32" s="141"/>
      <c r="O32" s="141"/>
      <c r="P32" s="141"/>
      <c r="Q32" s="141"/>
      <c r="R32" s="142"/>
      <c r="S32" s="143"/>
      <c r="T32" s="143"/>
      <c r="U32" s="143"/>
      <c r="V32" s="143"/>
      <c r="W32" s="143"/>
      <c r="X32" s="143"/>
      <c r="Y32" s="143"/>
      <c r="Z32" s="143"/>
      <c r="AA32" s="143"/>
      <c r="AB32" s="143"/>
      <c r="AC32" s="143"/>
      <c r="AD32" s="143"/>
      <c r="AE32" s="143"/>
      <c r="AF32" s="143"/>
      <c r="AG32" s="143"/>
      <c r="AH32" s="143"/>
      <c r="AI32" s="388"/>
      <c r="AJ32" s="388"/>
      <c r="AK32" s="388"/>
      <c r="AL32" s="143"/>
      <c r="AM32" s="143"/>
      <c r="AN32" s="143"/>
      <c r="AO32" s="143"/>
      <c r="AP32" s="143"/>
      <c r="AQ32" s="143"/>
      <c r="AR32" s="143"/>
      <c r="AS32" s="143"/>
    </row>
    <row r="33" spans="1:45" s="34" customFormat="1" ht="9.6" customHeight="1" x14ac:dyDescent="0.25">
      <c r="A33" s="225"/>
      <c r="B33" s="224"/>
      <c r="C33" s="224"/>
      <c r="D33" s="224"/>
      <c r="E33" s="224"/>
      <c r="F33" s="139"/>
      <c r="G33" s="139"/>
      <c r="H33" s="143"/>
      <c r="I33" s="139"/>
      <c r="J33" s="224"/>
      <c r="K33" s="342"/>
      <c r="L33" s="224"/>
      <c r="M33" s="139"/>
      <c r="N33" s="141"/>
      <c r="O33" s="141"/>
      <c r="P33" s="141"/>
      <c r="Q33" s="141"/>
      <c r="R33" s="142"/>
      <c r="S33" s="143"/>
      <c r="T33" s="143"/>
      <c r="U33" s="143"/>
      <c r="V33" s="143"/>
      <c r="W33" s="143"/>
      <c r="X33" s="143"/>
      <c r="Y33" s="143"/>
      <c r="Z33" s="143"/>
      <c r="AA33" s="143"/>
      <c r="AB33" s="143"/>
      <c r="AC33" s="143"/>
      <c r="AD33" s="143"/>
      <c r="AE33" s="143"/>
      <c r="AF33" s="143"/>
      <c r="AG33" s="143"/>
      <c r="AH33" s="143"/>
      <c r="AI33" s="388"/>
      <c r="AJ33" s="388"/>
      <c r="AK33" s="388"/>
      <c r="AL33" s="143"/>
      <c r="AM33" s="143"/>
      <c r="AN33" s="143"/>
      <c r="AO33" s="143"/>
      <c r="AP33" s="143"/>
      <c r="AQ33" s="143"/>
      <c r="AR33" s="143"/>
      <c r="AS33" s="143"/>
    </row>
    <row r="34" spans="1:45" s="34" customFormat="1" ht="9.6" customHeight="1" x14ac:dyDescent="0.25">
      <c r="A34" s="225"/>
      <c r="B34" s="139"/>
      <c r="C34" s="139"/>
      <c r="D34" s="139"/>
      <c r="E34" s="224"/>
      <c r="F34" s="139"/>
      <c r="G34" s="139"/>
      <c r="H34" s="139"/>
      <c r="I34" s="139"/>
      <c r="J34" s="224"/>
      <c r="K34" s="139"/>
      <c r="L34" s="139"/>
      <c r="M34" s="139"/>
      <c r="N34" s="141"/>
      <c r="O34" s="141"/>
      <c r="P34" s="141"/>
      <c r="Q34" s="141"/>
      <c r="R34" s="142"/>
      <c r="S34" s="143"/>
      <c r="T34" s="143"/>
      <c r="U34" s="143"/>
      <c r="V34" s="143"/>
      <c r="W34" s="143"/>
      <c r="X34" s="143"/>
      <c r="Y34" s="143"/>
      <c r="Z34" s="143"/>
      <c r="AA34" s="143"/>
      <c r="AB34" s="143"/>
      <c r="AC34" s="143"/>
      <c r="AD34" s="143"/>
      <c r="AE34" s="143"/>
      <c r="AF34" s="143"/>
      <c r="AG34" s="143"/>
      <c r="AH34" s="143"/>
      <c r="AI34" s="388"/>
      <c r="AJ34" s="388"/>
      <c r="AK34" s="388"/>
      <c r="AL34" s="143"/>
      <c r="AM34" s="143"/>
      <c r="AN34" s="143"/>
      <c r="AO34" s="143"/>
      <c r="AP34" s="143"/>
      <c r="AQ34" s="143"/>
      <c r="AR34" s="143"/>
      <c r="AS34" s="143"/>
    </row>
    <row r="35" spans="1:45" s="34" customFormat="1" ht="9.6" customHeight="1" x14ac:dyDescent="0.25">
      <c r="A35" s="225"/>
      <c r="B35" s="224"/>
      <c r="C35" s="224"/>
      <c r="D35" s="224"/>
      <c r="E35" s="224"/>
      <c r="F35" s="139"/>
      <c r="G35" s="139"/>
      <c r="H35" s="143"/>
      <c r="I35" s="342"/>
      <c r="J35" s="224"/>
      <c r="K35" s="139"/>
      <c r="L35" s="139"/>
      <c r="M35" s="139"/>
      <c r="N35" s="141"/>
      <c r="O35" s="141"/>
      <c r="P35" s="141"/>
      <c r="Q35" s="141"/>
      <c r="R35" s="142"/>
      <c r="S35" s="143"/>
      <c r="T35" s="143"/>
      <c r="U35" s="143"/>
      <c r="V35" s="143"/>
      <c r="W35" s="143"/>
      <c r="X35" s="143"/>
      <c r="Y35" s="143"/>
      <c r="Z35" s="143"/>
      <c r="AA35" s="143"/>
      <c r="AB35" s="143"/>
      <c r="AC35" s="143"/>
      <c r="AD35" s="143"/>
      <c r="AE35" s="143"/>
      <c r="AF35" s="143"/>
      <c r="AG35" s="143"/>
      <c r="AH35" s="143"/>
      <c r="AI35" s="388"/>
      <c r="AJ35" s="388"/>
      <c r="AK35" s="388"/>
      <c r="AL35" s="143"/>
      <c r="AM35" s="143"/>
      <c r="AN35" s="143"/>
      <c r="AO35" s="143"/>
      <c r="AP35" s="143"/>
      <c r="AQ35" s="143"/>
      <c r="AR35" s="143"/>
      <c r="AS35" s="143"/>
    </row>
    <row r="36" spans="1:45" s="34" customFormat="1" ht="9.6" customHeight="1" x14ac:dyDescent="0.25">
      <c r="A36" s="352"/>
      <c r="B36" s="139"/>
      <c r="C36" s="139"/>
      <c r="D36" s="139"/>
      <c r="E36" s="224"/>
      <c r="F36" s="139"/>
      <c r="G36" s="139"/>
      <c r="H36" s="139"/>
      <c r="I36" s="139"/>
      <c r="J36" s="224"/>
      <c r="K36" s="139"/>
      <c r="L36" s="139"/>
      <c r="M36" s="139"/>
      <c r="N36" s="139"/>
      <c r="O36" s="139"/>
      <c r="P36" s="139"/>
      <c r="Q36" s="141"/>
      <c r="R36" s="142"/>
      <c r="S36" s="143"/>
      <c r="T36" s="143"/>
      <c r="U36" s="143"/>
      <c r="V36" s="143"/>
      <c r="W36" s="143"/>
      <c r="X36" s="143"/>
      <c r="Y36" s="143"/>
      <c r="Z36" s="143"/>
      <c r="AA36" s="143"/>
      <c r="AB36" s="143"/>
      <c r="AC36" s="143"/>
      <c r="AD36" s="143"/>
      <c r="AE36" s="143"/>
      <c r="AF36" s="143"/>
      <c r="AG36" s="143"/>
      <c r="AH36" s="143"/>
      <c r="AI36" s="388"/>
      <c r="AJ36" s="388"/>
      <c r="AK36" s="388"/>
      <c r="AL36" s="143"/>
      <c r="AM36" s="143"/>
      <c r="AN36" s="143"/>
      <c r="AO36" s="143"/>
      <c r="AP36" s="143"/>
      <c r="AQ36" s="143"/>
      <c r="AR36" s="143"/>
      <c r="AS36" s="143"/>
    </row>
    <row r="37" spans="1:45" s="34" customFormat="1" ht="9.6" customHeight="1" x14ac:dyDescent="0.25">
      <c r="A37" s="225"/>
      <c r="B37" s="224"/>
      <c r="C37" s="224"/>
      <c r="D37" s="224"/>
      <c r="E37" s="224"/>
      <c r="F37" s="338"/>
      <c r="G37" s="338"/>
      <c r="H37" s="341"/>
      <c r="I37" s="323"/>
      <c r="J37" s="331"/>
      <c r="K37" s="323"/>
      <c r="L37" s="323"/>
      <c r="M37" s="323"/>
      <c r="N37" s="333"/>
      <c r="O37" s="333"/>
      <c r="P37" s="333"/>
      <c r="Q37" s="141"/>
      <c r="R37" s="142"/>
      <c r="S37" s="143"/>
      <c r="T37" s="143"/>
      <c r="U37" s="143"/>
      <c r="V37" s="143"/>
      <c r="W37" s="143"/>
      <c r="X37" s="143"/>
      <c r="Y37" s="143"/>
      <c r="Z37" s="143"/>
      <c r="AA37" s="143"/>
      <c r="AB37" s="143"/>
      <c r="AC37" s="143"/>
      <c r="AD37" s="143"/>
      <c r="AE37" s="143"/>
      <c r="AF37" s="143"/>
      <c r="AG37" s="143"/>
      <c r="AH37" s="143"/>
      <c r="AI37" s="388"/>
      <c r="AJ37" s="388"/>
      <c r="AK37" s="388"/>
      <c r="AL37" s="143"/>
      <c r="AM37" s="143"/>
      <c r="AN37" s="143"/>
      <c r="AO37" s="143"/>
      <c r="AP37" s="143"/>
      <c r="AQ37" s="143"/>
      <c r="AR37" s="143"/>
      <c r="AS37" s="143"/>
    </row>
    <row r="38" spans="1:45" s="34" customFormat="1" ht="9.6" customHeight="1" x14ac:dyDescent="0.25">
      <c r="A38" s="352"/>
      <c r="B38" s="139"/>
      <c r="C38" s="139"/>
      <c r="D38" s="139"/>
      <c r="E38" s="224"/>
      <c r="F38" s="139"/>
      <c r="G38" s="139"/>
      <c r="H38" s="139"/>
      <c r="I38" s="139"/>
      <c r="J38" s="224"/>
      <c r="K38" s="139"/>
      <c r="L38" s="139"/>
      <c r="M38" s="139"/>
      <c r="N38" s="141"/>
      <c r="O38" s="141"/>
      <c r="P38" s="141"/>
      <c r="Q38" s="141"/>
      <c r="R38" s="142"/>
      <c r="S38" s="143"/>
      <c r="T38" s="143"/>
      <c r="U38" s="143"/>
      <c r="V38" s="143"/>
      <c r="W38" s="143"/>
      <c r="X38" s="143"/>
      <c r="Y38" s="143"/>
      <c r="Z38" s="143"/>
      <c r="AA38" s="143"/>
      <c r="AB38" s="143"/>
      <c r="AC38" s="143"/>
      <c r="AD38" s="143"/>
      <c r="AE38" s="143"/>
      <c r="AF38" s="143"/>
      <c r="AG38" s="143"/>
      <c r="AH38" s="143"/>
      <c r="AI38" s="388"/>
      <c r="AJ38" s="388"/>
      <c r="AK38" s="388"/>
      <c r="AL38" s="143"/>
      <c r="AM38" s="143"/>
      <c r="AN38" s="143"/>
      <c r="AO38" s="143"/>
      <c r="AP38" s="143"/>
      <c r="AQ38" s="143"/>
      <c r="AR38" s="143"/>
      <c r="AS38" s="143"/>
    </row>
    <row r="39" spans="1:45" s="34" customFormat="1" ht="9.6" customHeight="1" x14ac:dyDescent="0.25">
      <c r="A39" s="225"/>
      <c r="B39" s="224"/>
      <c r="C39" s="224"/>
      <c r="D39" s="224"/>
      <c r="E39" s="224"/>
      <c r="F39" s="139"/>
      <c r="G39" s="139"/>
      <c r="H39" s="143"/>
      <c r="I39" s="342"/>
      <c r="J39" s="224"/>
      <c r="K39" s="139"/>
      <c r="L39" s="139"/>
      <c r="M39" s="139"/>
      <c r="N39" s="141"/>
      <c r="O39" s="141"/>
      <c r="P39" s="141"/>
      <c r="Q39" s="141"/>
      <c r="R39" s="142"/>
      <c r="S39" s="143"/>
      <c r="T39" s="143"/>
      <c r="U39" s="143"/>
      <c r="V39" s="143"/>
      <c r="W39" s="143"/>
      <c r="X39" s="143"/>
      <c r="Y39" s="143"/>
      <c r="Z39" s="143"/>
      <c r="AA39" s="143"/>
      <c r="AB39" s="143"/>
      <c r="AC39" s="143"/>
      <c r="AD39" s="143"/>
      <c r="AE39" s="143"/>
      <c r="AF39" s="143"/>
      <c r="AG39" s="143"/>
      <c r="AH39" s="143"/>
      <c r="AI39" s="388"/>
      <c r="AJ39" s="388"/>
      <c r="AK39" s="388"/>
      <c r="AL39" s="143"/>
      <c r="AM39" s="143"/>
      <c r="AN39" s="143"/>
      <c r="AO39" s="143"/>
      <c r="AP39" s="143"/>
      <c r="AQ39" s="143"/>
      <c r="AR39" s="143"/>
      <c r="AS39" s="143"/>
    </row>
    <row r="40" spans="1:45" s="34" customFormat="1" ht="9.6" customHeight="1" x14ac:dyDescent="0.25">
      <c r="A40" s="225"/>
      <c r="B40" s="139"/>
      <c r="C40" s="139"/>
      <c r="D40" s="139"/>
      <c r="E40" s="224"/>
      <c r="F40" s="139"/>
      <c r="G40" s="139"/>
      <c r="H40" s="139"/>
      <c r="I40" s="139"/>
      <c r="J40" s="224"/>
      <c r="K40" s="139"/>
      <c r="L40" s="343"/>
      <c r="M40" s="139"/>
      <c r="N40" s="141"/>
      <c r="O40" s="141"/>
      <c r="P40" s="141"/>
      <c r="Q40" s="141"/>
      <c r="R40" s="142"/>
      <c r="S40" s="143"/>
      <c r="T40" s="143"/>
      <c r="U40" s="143"/>
      <c r="V40" s="143"/>
      <c r="W40" s="143"/>
      <c r="X40" s="143"/>
      <c r="Y40" s="143"/>
      <c r="Z40" s="143"/>
      <c r="AA40" s="143"/>
      <c r="AB40" s="143"/>
      <c r="AC40" s="143"/>
      <c r="AD40" s="143"/>
      <c r="AE40" s="143"/>
      <c r="AF40" s="143"/>
      <c r="AG40" s="143"/>
      <c r="AH40" s="143"/>
      <c r="AI40" s="388"/>
      <c r="AJ40" s="388"/>
      <c r="AK40" s="388"/>
      <c r="AL40" s="143"/>
      <c r="AM40" s="143"/>
      <c r="AN40" s="143"/>
      <c r="AO40" s="143"/>
      <c r="AP40" s="143"/>
      <c r="AQ40" s="143"/>
      <c r="AR40" s="143"/>
      <c r="AS40" s="143"/>
    </row>
    <row r="41" spans="1:45" s="34" customFormat="1" ht="9.6" customHeight="1" x14ac:dyDescent="0.25">
      <c r="A41" s="225"/>
      <c r="B41" s="224"/>
      <c r="C41" s="224"/>
      <c r="D41" s="224"/>
      <c r="E41" s="224"/>
      <c r="F41" s="139"/>
      <c r="G41" s="139"/>
      <c r="H41" s="143"/>
      <c r="I41" s="139"/>
      <c r="J41" s="224"/>
      <c r="K41" s="342"/>
      <c r="L41" s="224"/>
      <c r="M41" s="139"/>
      <c r="N41" s="141"/>
      <c r="O41" s="141"/>
      <c r="P41" s="141"/>
      <c r="Q41" s="141"/>
      <c r="R41" s="142"/>
      <c r="S41" s="143"/>
      <c r="T41" s="143"/>
      <c r="U41" s="143"/>
      <c r="V41" s="143"/>
      <c r="W41" s="143"/>
      <c r="X41" s="143"/>
      <c r="Y41" s="143"/>
      <c r="Z41" s="143"/>
      <c r="AA41" s="143"/>
      <c r="AB41" s="143"/>
      <c r="AC41" s="143"/>
      <c r="AD41" s="143"/>
      <c r="AE41" s="143"/>
      <c r="AF41" s="143"/>
      <c r="AG41" s="143"/>
      <c r="AH41" s="143"/>
      <c r="AI41" s="388"/>
      <c r="AJ41" s="388"/>
      <c r="AK41" s="388"/>
      <c r="AL41" s="143"/>
      <c r="AM41" s="143"/>
      <c r="AN41" s="143"/>
      <c r="AO41" s="143"/>
      <c r="AP41" s="143"/>
      <c r="AQ41" s="143"/>
      <c r="AR41" s="143"/>
      <c r="AS41" s="143"/>
    </row>
    <row r="42" spans="1:45" s="34" customFormat="1" ht="9.6" customHeight="1" x14ac:dyDescent="0.25">
      <c r="A42" s="225"/>
      <c r="B42" s="139"/>
      <c r="C42" s="139"/>
      <c r="D42" s="139"/>
      <c r="E42" s="224"/>
      <c r="F42" s="139"/>
      <c r="G42" s="139"/>
      <c r="H42" s="139"/>
      <c r="I42" s="139"/>
      <c r="J42" s="224"/>
      <c r="K42" s="139"/>
      <c r="L42" s="139"/>
      <c r="M42" s="139"/>
      <c r="N42" s="141"/>
      <c r="O42" s="141"/>
      <c r="P42" s="141"/>
      <c r="Q42" s="141"/>
      <c r="R42" s="142"/>
      <c r="S42" s="176"/>
      <c r="T42" s="143"/>
      <c r="U42" s="143"/>
      <c r="V42" s="143"/>
      <c r="W42" s="143"/>
      <c r="X42" s="143"/>
      <c r="Y42" s="143"/>
      <c r="Z42" s="143"/>
      <c r="AA42" s="143"/>
      <c r="AB42" s="143"/>
      <c r="AC42" s="143"/>
      <c r="AD42" s="143"/>
      <c r="AE42" s="143"/>
      <c r="AF42" s="143"/>
      <c r="AG42" s="143"/>
      <c r="AH42" s="143"/>
      <c r="AI42" s="388"/>
      <c r="AJ42" s="388"/>
      <c r="AK42" s="388"/>
      <c r="AL42" s="143"/>
      <c r="AM42" s="143"/>
      <c r="AN42" s="143"/>
      <c r="AO42" s="143"/>
      <c r="AP42" s="143"/>
      <c r="AQ42" s="143"/>
      <c r="AR42" s="143"/>
      <c r="AS42" s="143"/>
    </row>
    <row r="43" spans="1:45" s="34" customFormat="1" ht="9.6" customHeight="1" x14ac:dyDescent="0.25">
      <c r="A43" s="225"/>
      <c r="B43" s="224"/>
      <c r="C43" s="224"/>
      <c r="D43" s="224"/>
      <c r="E43" s="224"/>
      <c r="F43" s="139"/>
      <c r="G43" s="139"/>
      <c r="H43" s="143"/>
      <c r="I43" s="342"/>
      <c r="J43" s="224"/>
      <c r="K43" s="139"/>
      <c r="L43" s="139"/>
      <c r="M43" s="139"/>
      <c r="N43" s="141"/>
      <c r="O43" s="141"/>
      <c r="P43" s="141"/>
      <c r="Q43" s="141"/>
      <c r="R43" s="142"/>
      <c r="S43" s="143"/>
      <c r="T43" s="143"/>
      <c r="U43" s="143"/>
      <c r="V43" s="143"/>
      <c r="W43" s="143"/>
      <c r="X43" s="143"/>
      <c r="Y43" s="143"/>
      <c r="Z43" s="143"/>
      <c r="AA43" s="143"/>
      <c r="AB43" s="143"/>
      <c r="AC43" s="143"/>
      <c r="AD43" s="143"/>
      <c r="AE43" s="143"/>
      <c r="AF43" s="143"/>
      <c r="AG43" s="143"/>
      <c r="AH43" s="143"/>
      <c r="AI43" s="388"/>
      <c r="AJ43" s="388"/>
      <c r="AK43" s="388"/>
      <c r="AL43" s="143"/>
      <c r="AM43" s="143"/>
      <c r="AN43" s="143"/>
      <c r="AO43" s="143"/>
      <c r="AP43" s="143"/>
      <c r="AQ43" s="143"/>
      <c r="AR43" s="143"/>
      <c r="AS43" s="143"/>
    </row>
    <row r="44" spans="1:45" s="34" customFormat="1" ht="9.6" customHeight="1" x14ac:dyDescent="0.25">
      <c r="A44" s="225"/>
      <c r="B44" s="139"/>
      <c r="C44" s="139"/>
      <c r="D44" s="139"/>
      <c r="E44" s="224"/>
      <c r="F44" s="139"/>
      <c r="G44" s="139"/>
      <c r="H44" s="139"/>
      <c r="I44" s="139"/>
      <c r="J44" s="224"/>
      <c r="K44" s="139"/>
      <c r="L44" s="139"/>
      <c r="M44" s="139"/>
      <c r="N44" s="141"/>
      <c r="O44" s="141"/>
      <c r="P44" s="141"/>
      <c r="Q44" s="141"/>
      <c r="R44" s="142"/>
      <c r="S44" s="143"/>
      <c r="T44" s="143"/>
      <c r="U44" s="143"/>
      <c r="V44" s="143"/>
      <c r="W44" s="143"/>
      <c r="X44" s="143"/>
      <c r="Y44" s="143"/>
      <c r="Z44" s="143"/>
      <c r="AA44" s="143"/>
      <c r="AB44" s="143"/>
      <c r="AC44" s="143"/>
      <c r="AD44" s="143"/>
      <c r="AE44" s="143"/>
      <c r="AF44" s="143"/>
      <c r="AG44" s="143"/>
      <c r="AH44" s="143"/>
      <c r="AI44" s="388"/>
      <c r="AJ44" s="388"/>
      <c r="AK44" s="388"/>
      <c r="AL44" s="143"/>
      <c r="AM44" s="143"/>
      <c r="AN44" s="143"/>
      <c r="AO44" s="143"/>
      <c r="AP44" s="143"/>
      <c r="AQ44" s="143"/>
      <c r="AR44" s="143"/>
      <c r="AS44" s="143"/>
    </row>
    <row r="45" spans="1:45" s="34" customFormat="1" ht="9.6" customHeight="1" x14ac:dyDescent="0.25">
      <c r="A45" s="225"/>
      <c r="B45" s="224"/>
      <c r="C45" s="224"/>
      <c r="D45" s="224"/>
      <c r="E45" s="224"/>
      <c r="F45" s="139"/>
      <c r="G45" s="139"/>
      <c r="H45" s="143"/>
      <c r="I45" s="139"/>
      <c r="J45" s="224"/>
      <c r="K45" s="139"/>
      <c r="L45" s="139"/>
      <c r="M45" s="342"/>
      <c r="N45" s="224"/>
      <c r="O45" s="139"/>
      <c r="P45" s="141"/>
      <c r="Q45" s="141"/>
      <c r="R45" s="142"/>
      <c r="S45" s="143"/>
      <c r="T45" s="143"/>
      <c r="U45" s="143"/>
      <c r="V45" s="143"/>
      <c r="W45" s="143"/>
      <c r="X45" s="143"/>
      <c r="Y45" s="143"/>
      <c r="Z45" s="143"/>
      <c r="AA45" s="143"/>
      <c r="AB45" s="143"/>
      <c r="AC45" s="143"/>
      <c r="AD45" s="143"/>
      <c r="AE45" s="143"/>
      <c r="AF45" s="143"/>
      <c r="AG45" s="143"/>
      <c r="AH45" s="143"/>
      <c r="AI45" s="388"/>
      <c r="AJ45" s="388"/>
      <c r="AK45" s="388"/>
      <c r="AL45" s="143"/>
      <c r="AM45" s="143"/>
      <c r="AN45" s="143"/>
      <c r="AO45" s="143"/>
      <c r="AP45" s="143"/>
      <c r="AQ45" s="143"/>
      <c r="AR45" s="143"/>
      <c r="AS45" s="143"/>
    </row>
    <row r="46" spans="1:45" s="34" customFormat="1" ht="9.6" customHeight="1" x14ac:dyDescent="0.25">
      <c r="A46" s="225"/>
      <c r="B46" s="139"/>
      <c r="C46" s="139"/>
      <c r="D46" s="139"/>
      <c r="E46" s="224"/>
      <c r="F46" s="139"/>
      <c r="G46" s="139"/>
      <c r="H46" s="139"/>
      <c r="I46" s="139"/>
      <c r="J46" s="224"/>
      <c r="K46" s="139"/>
      <c r="L46" s="139"/>
      <c r="M46" s="139"/>
      <c r="N46" s="141"/>
      <c r="O46" s="139"/>
      <c r="P46" s="141"/>
      <c r="Q46" s="141"/>
      <c r="R46" s="142"/>
      <c r="S46" s="143"/>
      <c r="T46" s="143"/>
      <c r="U46" s="143"/>
      <c r="V46" s="143"/>
      <c r="W46" s="143"/>
      <c r="X46" s="143"/>
      <c r="Y46" s="143"/>
      <c r="Z46" s="143"/>
      <c r="AA46" s="143"/>
      <c r="AB46" s="143"/>
      <c r="AC46" s="143"/>
      <c r="AD46" s="143"/>
      <c r="AE46" s="143"/>
      <c r="AF46" s="143"/>
      <c r="AG46" s="143"/>
      <c r="AH46" s="143"/>
      <c r="AI46" s="388"/>
      <c r="AJ46" s="388"/>
      <c r="AK46" s="388"/>
      <c r="AL46" s="143"/>
      <c r="AM46" s="143"/>
      <c r="AN46" s="143"/>
      <c r="AO46" s="143"/>
      <c r="AP46" s="143"/>
      <c r="AQ46" s="143"/>
      <c r="AR46" s="143"/>
      <c r="AS46" s="143"/>
    </row>
    <row r="47" spans="1:45" s="34" customFormat="1" ht="9.6" customHeight="1" x14ac:dyDescent="0.25">
      <c r="A47" s="225"/>
      <c r="B47" s="224"/>
      <c r="C47" s="224"/>
      <c r="D47" s="224"/>
      <c r="E47" s="224"/>
      <c r="F47" s="139"/>
      <c r="G47" s="139"/>
      <c r="H47" s="143"/>
      <c r="I47" s="342"/>
      <c r="J47" s="224"/>
      <c r="K47" s="139"/>
      <c r="L47" s="139"/>
      <c r="M47" s="139"/>
      <c r="N47" s="141"/>
      <c r="O47" s="141"/>
      <c r="P47" s="141"/>
      <c r="Q47" s="141"/>
      <c r="R47" s="142"/>
      <c r="S47" s="143"/>
      <c r="T47" s="143"/>
      <c r="U47" s="143"/>
      <c r="V47" s="143"/>
      <c r="W47" s="143"/>
      <c r="X47" s="143"/>
      <c r="Y47" s="143"/>
      <c r="Z47" s="143"/>
      <c r="AA47" s="143"/>
      <c r="AB47" s="143"/>
      <c r="AC47" s="143"/>
      <c r="AD47" s="143"/>
      <c r="AE47" s="143"/>
      <c r="AF47" s="143"/>
      <c r="AG47" s="143"/>
      <c r="AH47" s="143"/>
      <c r="AI47" s="388"/>
      <c r="AJ47" s="388"/>
      <c r="AK47" s="388"/>
      <c r="AL47" s="143"/>
      <c r="AM47" s="143"/>
      <c r="AN47" s="143"/>
      <c r="AO47" s="143"/>
      <c r="AP47" s="143"/>
      <c r="AQ47" s="143"/>
      <c r="AR47" s="143"/>
      <c r="AS47" s="143"/>
    </row>
    <row r="48" spans="1:45" s="34" customFormat="1" ht="9.6" customHeight="1" x14ac:dyDescent="0.25">
      <c r="A48" s="225"/>
      <c r="B48" s="139"/>
      <c r="C48" s="139"/>
      <c r="D48" s="139"/>
      <c r="E48" s="224"/>
      <c r="F48" s="139"/>
      <c r="G48" s="139"/>
      <c r="H48" s="139"/>
      <c r="I48" s="139"/>
      <c r="J48" s="224"/>
      <c r="K48" s="139"/>
      <c r="L48" s="343"/>
      <c r="M48" s="139"/>
      <c r="N48" s="141"/>
      <c r="O48" s="141"/>
      <c r="P48" s="141"/>
      <c r="Q48" s="141"/>
      <c r="R48" s="142"/>
      <c r="S48" s="143"/>
      <c r="T48" s="143"/>
      <c r="U48" s="143"/>
      <c r="V48" s="143"/>
      <c r="W48" s="143"/>
      <c r="X48" s="143"/>
      <c r="Y48" s="143"/>
      <c r="Z48" s="143"/>
      <c r="AA48" s="143"/>
      <c r="AB48" s="143"/>
      <c r="AC48" s="143"/>
      <c r="AD48" s="143"/>
      <c r="AE48" s="143"/>
      <c r="AF48" s="143"/>
      <c r="AG48" s="143"/>
      <c r="AH48" s="143"/>
      <c r="AI48" s="388"/>
      <c r="AJ48" s="388"/>
      <c r="AK48" s="388"/>
      <c r="AL48" s="143"/>
      <c r="AM48" s="143"/>
      <c r="AN48" s="143"/>
      <c r="AO48" s="143"/>
      <c r="AP48" s="143"/>
      <c r="AQ48" s="143"/>
      <c r="AR48" s="143"/>
      <c r="AS48" s="143"/>
    </row>
    <row r="49" spans="1:45" s="34" customFormat="1" ht="9.6" customHeight="1" x14ac:dyDescent="0.25">
      <c r="A49" s="225"/>
      <c r="B49" s="224"/>
      <c r="C49" s="224"/>
      <c r="D49" s="224"/>
      <c r="E49" s="224"/>
      <c r="F49" s="139"/>
      <c r="G49" s="139"/>
      <c r="H49" s="143"/>
      <c r="I49" s="139"/>
      <c r="J49" s="224"/>
      <c r="K49" s="342"/>
      <c r="L49" s="224"/>
      <c r="M49" s="139"/>
      <c r="N49" s="141"/>
      <c r="O49" s="141"/>
      <c r="P49" s="141"/>
      <c r="Q49" s="141"/>
      <c r="R49" s="142"/>
      <c r="S49" s="143"/>
      <c r="T49" s="143"/>
      <c r="U49" s="143"/>
      <c r="V49" s="143"/>
      <c r="W49" s="143"/>
      <c r="X49" s="143"/>
      <c r="Y49" s="143"/>
      <c r="Z49" s="143"/>
      <c r="AA49" s="143"/>
      <c r="AB49" s="143"/>
      <c r="AC49" s="143"/>
      <c r="AD49" s="143"/>
      <c r="AE49" s="143"/>
      <c r="AF49" s="143"/>
      <c r="AG49" s="143"/>
      <c r="AH49" s="143"/>
      <c r="AI49" s="388"/>
      <c r="AJ49" s="388"/>
      <c r="AK49" s="388"/>
      <c r="AL49" s="143"/>
      <c r="AM49" s="143"/>
      <c r="AN49" s="143"/>
      <c r="AO49" s="143"/>
      <c r="AP49" s="143"/>
      <c r="AQ49" s="143"/>
      <c r="AR49" s="143"/>
      <c r="AS49" s="143"/>
    </row>
    <row r="50" spans="1:45" s="34" customFormat="1" ht="9.6" customHeight="1" x14ac:dyDescent="0.25">
      <c r="A50" s="225"/>
      <c r="B50" s="139"/>
      <c r="C50" s="139"/>
      <c r="D50" s="139"/>
      <c r="E50" s="224"/>
      <c r="F50" s="139"/>
      <c r="G50" s="139"/>
      <c r="H50" s="139"/>
      <c r="I50" s="139"/>
      <c r="J50" s="224"/>
      <c r="K50" s="139"/>
      <c r="L50" s="139"/>
      <c r="M50" s="139"/>
      <c r="N50" s="141"/>
      <c r="O50" s="141"/>
      <c r="P50" s="141"/>
      <c r="Q50" s="141"/>
      <c r="R50" s="142"/>
      <c r="S50" s="143"/>
      <c r="T50" s="143"/>
      <c r="U50" s="143"/>
      <c r="V50" s="143"/>
      <c r="W50" s="143"/>
      <c r="X50" s="143"/>
      <c r="Y50" s="143"/>
      <c r="Z50" s="143"/>
      <c r="AA50" s="143"/>
      <c r="AB50" s="143"/>
      <c r="AC50" s="143"/>
      <c r="AD50" s="143"/>
      <c r="AE50" s="143"/>
      <c r="AF50" s="143"/>
      <c r="AG50" s="143"/>
      <c r="AH50" s="143"/>
      <c r="AI50" s="388"/>
      <c r="AJ50" s="388"/>
      <c r="AK50" s="388"/>
      <c r="AL50" s="143"/>
      <c r="AM50" s="143"/>
      <c r="AN50" s="143"/>
      <c r="AO50" s="143"/>
      <c r="AP50" s="143"/>
      <c r="AQ50" s="143"/>
      <c r="AR50" s="143"/>
      <c r="AS50" s="143"/>
    </row>
    <row r="51" spans="1:45" s="34" customFormat="1" ht="9.6" customHeight="1" x14ac:dyDescent="0.25">
      <c r="A51" s="225"/>
      <c r="B51" s="224"/>
      <c r="C51" s="224"/>
      <c r="D51" s="224"/>
      <c r="E51" s="224"/>
      <c r="F51" s="139"/>
      <c r="G51" s="139"/>
      <c r="H51" s="143"/>
      <c r="I51" s="342"/>
      <c r="J51" s="224"/>
      <c r="K51" s="139"/>
      <c r="L51" s="139"/>
      <c r="M51" s="139"/>
      <c r="N51" s="141"/>
      <c r="O51" s="141"/>
      <c r="P51" s="141"/>
      <c r="Q51" s="141"/>
      <c r="R51" s="142"/>
      <c r="S51" s="143"/>
      <c r="T51" s="143"/>
      <c r="U51" s="143"/>
      <c r="V51" s="143"/>
      <c r="W51" s="143"/>
      <c r="X51" s="143"/>
      <c r="Y51" s="143"/>
      <c r="Z51" s="143"/>
      <c r="AA51" s="143"/>
      <c r="AB51" s="143"/>
      <c r="AC51" s="143"/>
      <c r="AD51" s="143"/>
      <c r="AE51" s="143"/>
      <c r="AF51" s="143"/>
      <c r="AG51" s="143"/>
      <c r="AH51" s="143"/>
      <c r="AI51" s="388"/>
      <c r="AJ51" s="388"/>
      <c r="AK51" s="388"/>
      <c r="AL51" s="143"/>
      <c r="AM51" s="143"/>
      <c r="AN51" s="143"/>
      <c r="AO51" s="143"/>
      <c r="AP51" s="143"/>
      <c r="AQ51" s="143"/>
      <c r="AR51" s="143"/>
      <c r="AS51" s="143"/>
    </row>
    <row r="52" spans="1:45" s="34" customFormat="1" ht="9.6" customHeight="1" x14ac:dyDescent="0.25">
      <c r="A52" s="352"/>
      <c r="B52" s="139"/>
      <c r="C52" s="139"/>
      <c r="D52" s="139"/>
      <c r="E52" s="224"/>
      <c r="F52" s="418"/>
      <c r="G52" s="418"/>
      <c r="H52" s="418"/>
      <c r="I52" s="418"/>
      <c r="J52" s="224"/>
      <c r="K52" s="139"/>
      <c r="L52" s="139"/>
      <c r="M52" s="139"/>
      <c r="N52" s="139"/>
      <c r="O52" s="139"/>
      <c r="P52" s="139"/>
      <c r="Q52" s="141"/>
      <c r="R52" s="142"/>
      <c r="S52" s="143"/>
      <c r="T52" s="143"/>
      <c r="U52" s="143"/>
      <c r="V52" s="143"/>
      <c r="W52" s="143"/>
      <c r="X52" s="143"/>
      <c r="Y52" s="143"/>
      <c r="Z52" s="143"/>
      <c r="AA52" s="143"/>
      <c r="AB52" s="143"/>
      <c r="AC52" s="143"/>
      <c r="AD52" s="143"/>
      <c r="AE52" s="143"/>
      <c r="AF52" s="143"/>
      <c r="AG52" s="143"/>
      <c r="AH52" s="143"/>
      <c r="AI52" s="388"/>
      <c r="AJ52" s="388"/>
      <c r="AK52" s="388"/>
      <c r="AL52" s="143"/>
      <c r="AM52" s="143"/>
      <c r="AN52" s="143"/>
      <c r="AO52" s="143"/>
      <c r="AP52" s="143"/>
      <c r="AQ52" s="143"/>
      <c r="AR52" s="143"/>
      <c r="AS52" s="143"/>
    </row>
    <row r="53" spans="1:45" s="2" customFormat="1" ht="6.75" customHeight="1" x14ac:dyDescent="0.25">
      <c r="A53" s="177"/>
      <c r="B53" s="177"/>
      <c r="C53" s="177"/>
      <c r="D53" s="177"/>
      <c r="E53" s="177"/>
      <c r="F53" s="419"/>
      <c r="G53" s="419"/>
      <c r="H53" s="419"/>
      <c r="I53" s="419"/>
      <c r="J53" s="179"/>
      <c r="K53" s="180"/>
      <c r="L53" s="181"/>
      <c r="M53" s="180"/>
      <c r="N53" s="181"/>
      <c r="O53" s="180"/>
      <c r="P53" s="181"/>
      <c r="Q53" s="180"/>
      <c r="R53" s="181"/>
      <c r="S53" s="182"/>
      <c r="T53" s="182"/>
      <c r="U53" s="182"/>
      <c r="V53" s="182"/>
      <c r="W53" s="182"/>
      <c r="X53" s="182"/>
      <c r="Y53" s="182"/>
      <c r="Z53" s="182"/>
      <c r="AA53" s="182"/>
      <c r="AB53" s="182"/>
      <c r="AC53" s="182"/>
      <c r="AD53" s="182"/>
      <c r="AE53" s="182"/>
      <c r="AF53" s="182"/>
      <c r="AG53" s="182"/>
      <c r="AH53" s="182"/>
      <c r="AI53" s="388"/>
      <c r="AJ53" s="388"/>
      <c r="AK53" s="388"/>
      <c r="AL53" s="182"/>
      <c r="AM53" s="182"/>
      <c r="AN53" s="182"/>
      <c r="AO53" s="182"/>
      <c r="AP53" s="182"/>
      <c r="AQ53" s="182"/>
      <c r="AR53" s="182"/>
      <c r="AS53" s="182"/>
    </row>
    <row r="54" spans="1:45" s="18" customFormat="1" ht="10.5" customHeight="1" x14ac:dyDescent="0.25">
      <c r="A54" s="183" t="s">
        <v>44</v>
      </c>
      <c r="B54" s="184"/>
      <c r="C54" s="184"/>
      <c r="D54" s="274"/>
      <c r="E54" s="185" t="s">
        <v>5</v>
      </c>
      <c r="F54" s="186" t="s">
        <v>46</v>
      </c>
      <c r="G54" s="185"/>
      <c r="H54" s="187"/>
      <c r="I54" s="188"/>
      <c r="J54" s="185" t="s">
        <v>5</v>
      </c>
      <c r="K54" s="186" t="s">
        <v>54</v>
      </c>
      <c r="L54" s="189"/>
      <c r="M54" s="186" t="s">
        <v>55</v>
      </c>
      <c r="N54" s="190"/>
      <c r="O54" s="191" t="s">
        <v>56</v>
      </c>
      <c r="P54" s="191"/>
      <c r="Q54" s="192"/>
      <c r="R54" s="193"/>
      <c r="T54" s="86"/>
      <c r="U54" s="86"/>
      <c r="V54" s="86"/>
      <c r="W54" s="86"/>
      <c r="X54" s="86"/>
      <c r="Y54" s="86"/>
      <c r="Z54" s="86"/>
      <c r="AA54" s="86"/>
      <c r="AB54" s="86"/>
      <c r="AC54" s="86"/>
      <c r="AD54" s="86"/>
      <c r="AE54" s="86"/>
      <c r="AF54" s="86"/>
      <c r="AG54" s="86"/>
      <c r="AH54" s="86"/>
      <c r="AI54" s="389"/>
      <c r="AJ54" s="389"/>
      <c r="AK54" s="389"/>
      <c r="AL54" s="86"/>
      <c r="AM54" s="86"/>
      <c r="AN54" s="86"/>
      <c r="AO54" s="86"/>
      <c r="AP54" s="86"/>
      <c r="AQ54" s="86"/>
      <c r="AR54" s="86"/>
      <c r="AS54" s="86"/>
    </row>
    <row r="55" spans="1:45" s="18" customFormat="1" ht="9" customHeight="1" x14ac:dyDescent="0.25">
      <c r="A55" s="361" t="s">
        <v>45</v>
      </c>
      <c r="B55" s="362"/>
      <c r="C55" s="363"/>
      <c r="D55" s="364"/>
      <c r="E55" s="196">
        <v>1</v>
      </c>
      <c r="F55" s="86" t="str">
        <f>IF(E55&gt;$R$62,,UPPER(VLOOKUP(E55,'Fiú 4A ELO'!$A$7:$Q$134,2)))</f>
        <v>HANGÁCSI</v>
      </c>
      <c r="G55" s="196"/>
      <c r="H55" s="86"/>
      <c r="I55" s="85"/>
      <c r="J55" s="353" t="s">
        <v>6</v>
      </c>
      <c r="K55" s="84"/>
      <c r="L55" s="354"/>
      <c r="M55" s="84"/>
      <c r="N55" s="355"/>
      <c r="O55" s="356" t="s">
        <v>47</v>
      </c>
      <c r="P55" s="357"/>
      <c r="Q55" s="357"/>
      <c r="R55" s="355"/>
      <c r="T55" s="86"/>
      <c r="U55" s="86"/>
      <c r="V55" s="86"/>
      <c r="W55" s="86"/>
      <c r="X55" s="86"/>
      <c r="Y55" s="86"/>
      <c r="Z55" s="86"/>
      <c r="AA55" s="86"/>
      <c r="AB55" s="86"/>
      <c r="AC55" s="86"/>
      <c r="AD55" s="86"/>
      <c r="AE55" s="86"/>
      <c r="AF55" s="86"/>
      <c r="AG55" s="86"/>
      <c r="AH55" s="86"/>
      <c r="AI55" s="389"/>
      <c r="AJ55" s="389"/>
      <c r="AK55" s="389"/>
      <c r="AL55" s="86"/>
      <c r="AM55" s="86"/>
      <c r="AN55" s="86"/>
      <c r="AO55" s="86"/>
      <c r="AP55" s="86"/>
      <c r="AQ55" s="86"/>
      <c r="AR55" s="86"/>
      <c r="AS55" s="86"/>
    </row>
    <row r="56" spans="1:45" s="18" customFormat="1" ht="9" customHeight="1" x14ac:dyDescent="0.25">
      <c r="A56" s="365" t="s">
        <v>53</v>
      </c>
      <c r="B56" s="226"/>
      <c r="C56" s="366"/>
      <c r="D56" s="367"/>
      <c r="E56" s="196">
        <v>2</v>
      </c>
      <c r="F56" s="86" t="str">
        <f>IF(E56&gt;$R$62,,UPPER(VLOOKUP(E56,'Fiú 4A ELO'!$A$7:$Q$134,2)))</f>
        <v xml:space="preserve">ORBÁN          </v>
      </c>
      <c r="G56" s="196"/>
      <c r="H56" s="86"/>
      <c r="I56" s="85"/>
      <c r="J56" s="353" t="s">
        <v>7</v>
      </c>
      <c r="K56" s="84"/>
      <c r="L56" s="354"/>
      <c r="M56" s="84"/>
      <c r="N56" s="355"/>
      <c r="O56" s="212"/>
      <c r="P56" s="358"/>
      <c r="Q56" s="226"/>
      <c r="R56" s="359"/>
      <c r="T56" s="86"/>
      <c r="U56" s="86"/>
      <c r="V56" s="86"/>
      <c r="W56" s="86"/>
      <c r="X56" s="86"/>
      <c r="Y56" s="86"/>
      <c r="Z56" s="86"/>
      <c r="AA56" s="86"/>
      <c r="AB56" s="86"/>
      <c r="AC56" s="86"/>
      <c r="AD56" s="86"/>
      <c r="AE56" s="86"/>
      <c r="AF56" s="86"/>
      <c r="AG56" s="86"/>
      <c r="AH56" s="86"/>
      <c r="AI56" s="389"/>
      <c r="AJ56" s="389"/>
      <c r="AK56" s="389"/>
      <c r="AL56" s="86"/>
      <c r="AM56" s="86"/>
      <c r="AN56" s="86"/>
      <c r="AO56" s="86"/>
      <c r="AP56" s="86"/>
      <c r="AQ56" s="86"/>
      <c r="AR56" s="86"/>
      <c r="AS56" s="86"/>
    </row>
    <row r="57" spans="1:45" s="18" customFormat="1" ht="9" customHeight="1" x14ac:dyDescent="0.25">
      <c r="A57" s="240"/>
      <c r="B57" s="241"/>
      <c r="C57" s="272"/>
      <c r="D57" s="242"/>
      <c r="E57" s="196"/>
      <c r="F57" s="86"/>
      <c r="G57" s="196"/>
      <c r="H57" s="86"/>
      <c r="I57" s="85"/>
      <c r="J57" s="353" t="s">
        <v>8</v>
      </c>
      <c r="K57" s="84"/>
      <c r="L57" s="354"/>
      <c r="M57" s="84"/>
      <c r="N57" s="355"/>
      <c r="O57" s="356" t="s">
        <v>48</v>
      </c>
      <c r="P57" s="357"/>
      <c r="Q57" s="357"/>
      <c r="R57" s="355"/>
      <c r="T57" s="86"/>
      <c r="U57" s="86"/>
      <c r="V57" s="86"/>
      <c r="W57" s="86"/>
      <c r="X57" s="86"/>
      <c r="Y57" s="86"/>
      <c r="Z57" s="86"/>
      <c r="AA57" s="86"/>
      <c r="AB57" s="86"/>
      <c r="AC57" s="86"/>
      <c r="AD57" s="86"/>
      <c r="AE57" s="86"/>
      <c r="AF57" s="86"/>
      <c r="AG57" s="86"/>
      <c r="AH57" s="86"/>
      <c r="AI57" s="389"/>
      <c r="AJ57" s="389"/>
      <c r="AK57" s="389"/>
      <c r="AL57" s="86"/>
      <c r="AM57" s="86"/>
      <c r="AN57" s="86"/>
      <c r="AO57" s="86"/>
      <c r="AP57" s="86"/>
      <c r="AQ57" s="86"/>
      <c r="AR57" s="86"/>
      <c r="AS57" s="86"/>
    </row>
    <row r="58" spans="1:45" s="18" customFormat="1" ht="9" customHeight="1" x14ac:dyDescent="0.25">
      <c r="A58" s="209"/>
      <c r="B58" s="127"/>
      <c r="C58" s="127"/>
      <c r="D58" s="210"/>
      <c r="E58" s="196"/>
      <c r="F58" s="86"/>
      <c r="G58" s="196"/>
      <c r="H58" s="86"/>
      <c r="I58" s="85"/>
      <c r="J58" s="353" t="s">
        <v>9</v>
      </c>
      <c r="K58" s="84"/>
      <c r="L58" s="354"/>
      <c r="M58" s="84"/>
      <c r="N58" s="355"/>
      <c r="O58" s="84"/>
      <c r="P58" s="354"/>
      <c r="Q58" s="84"/>
      <c r="R58" s="355"/>
      <c r="T58" s="86"/>
      <c r="U58" s="86"/>
      <c r="V58" s="86"/>
      <c r="W58" s="86"/>
      <c r="X58" s="86"/>
      <c r="Y58" s="86"/>
      <c r="Z58" s="86"/>
      <c r="AA58" s="86"/>
      <c r="AB58" s="86"/>
      <c r="AC58" s="86"/>
      <c r="AD58" s="86"/>
      <c r="AE58" s="86"/>
      <c r="AF58" s="86"/>
      <c r="AG58" s="86"/>
      <c r="AH58" s="86"/>
      <c r="AI58" s="389"/>
      <c r="AJ58" s="389"/>
      <c r="AK58" s="389"/>
      <c r="AL58" s="86"/>
      <c r="AM58" s="86"/>
      <c r="AN58" s="86"/>
      <c r="AO58" s="86"/>
      <c r="AP58" s="86"/>
      <c r="AQ58" s="86"/>
      <c r="AR58" s="86"/>
      <c r="AS58" s="86"/>
    </row>
    <row r="59" spans="1:45" s="18" customFormat="1" ht="9" customHeight="1" x14ac:dyDescent="0.25">
      <c r="A59" s="228"/>
      <c r="B59" s="243"/>
      <c r="C59" s="243"/>
      <c r="D59" s="273"/>
      <c r="E59" s="196"/>
      <c r="F59" s="86"/>
      <c r="G59" s="196"/>
      <c r="H59" s="86"/>
      <c r="I59" s="85"/>
      <c r="J59" s="353" t="s">
        <v>10</v>
      </c>
      <c r="K59" s="84"/>
      <c r="L59" s="354"/>
      <c r="M59" s="84"/>
      <c r="N59" s="355"/>
      <c r="O59" s="226"/>
      <c r="P59" s="358"/>
      <c r="Q59" s="226"/>
      <c r="R59" s="359"/>
      <c r="T59" s="86"/>
      <c r="U59" s="86"/>
      <c r="V59" s="86"/>
      <c r="W59" s="86"/>
      <c r="X59" s="86"/>
      <c r="Y59" s="86"/>
      <c r="Z59" s="86"/>
      <c r="AA59" s="86"/>
      <c r="AB59" s="86"/>
      <c r="AC59" s="86"/>
      <c r="AD59" s="86"/>
      <c r="AE59" s="86"/>
      <c r="AF59" s="86"/>
      <c r="AG59" s="86"/>
      <c r="AH59" s="86"/>
      <c r="AI59" s="389"/>
      <c r="AJ59" s="389"/>
      <c r="AK59" s="389"/>
      <c r="AL59" s="86"/>
      <c r="AM59" s="86"/>
      <c r="AN59" s="86"/>
      <c r="AO59" s="86"/>
      <c r="AP59" s="86"/>
      <c r="AQ59" s="86"/>
      <c r="AR59" s="86"/>
      <c r="AS59" s="86"/>
    </row>
    <row r="60" spans="1:45" s="18" customFormat="1" ht="9" customHeight="1" x14ac:dyDescent="0.25">
      <c r="A60" s="229"/>
      <c r="B60" s="22"/>
      <c r="C60" s="127"/>
      <c r="D60" s="210"/>
      <c r="E60" s="196"/>
      <c r="F60" s="86"/>
      <c r="G60" s="196"/>
      <c r="H60" s="86"/>
      <c r="I60" s="85"/>
      <c r="J60" s="353" t="s">
        <v>11</v>
      </c>
      <c r="K60" s="84"/>
      <c r="L60" s="354"/>
      <c r="M60" s="84"/>
      <c r="N60" s="355"/>
      <c r="O60" s="356" t="s">
        <v>34</v>
      </c>
      <c r="P60" s="357"/>
      <c r="Q60" s="357"/>
      <c r="R60" s="355"/>
      <c r="T60" s="86"/>
      <c r="U60" s="86"/>
      <c r="V60" s="86"/>
      <c r="W60" s="86"/>
      <c r="X60" s="86"/>
      <c r="Y60" s="86"/>
      <c r="Z60" s="86"/>
      <c r="AA60" s="86"/>
      <c r="AB60" s="86"/>
      <c r="AC60" s="86"/>
      <c r="AD60" s="86"/>
      <c r="AE60" s="86"/>
      <c r="AF60" s="86"/>
      <c r="AG60" s="86"/>
      <c r="AH60" s="86"/>
      <c r="AI60" s="389"/>
      <c r="AJ60" s="389"/>
      <c r="AK60" s="389"/>
      <c r="AL60" s="86"/>
      <c r="AM60" s="86"/>
      <c r="AN60" s="86"/>
      <c r="AO60" s="86"/>
      <c r="AP60" s="86"/>
      <c r="AQ60" s="86"/>
      <c r="AR60" s="86"/>
      <c r="AS60" s="86"/>
    </row>
    <row r="61" spans="1:45" s="18" customFormat="1" ht="9" customHeight="1" x14ac:dyDescent="0.25">
      <c r="A61" s="229"/>
      <c r="B61" s="22"/>
      <c r="C61" s="268"/>
      <c r="D61" s="238"/>
      <c r="E61" s="196"/>
      <c r="F61" s="86"/>
      <c r="G61" s="196"/>
      <c r="H61" s="86"/>
      <c r="I61" s="85"/>
      <c r="J61" s="353" t="s">
        <v>12</v>
      </c>
      <c r="K61" s="84"/>
      <c r="L61" s="354"/>
      <c r="M61" s="84"/>
      <c r="N61" s="355"/>
      <c r="O61" s="84"/>
      <c r="P61" s="354"/>
      <c r="Q61" s="84"/>
      <c r="R61" s="355"/>
      <c r="T61" s="86"/>
      <c r="U61" s="86"/>
      <c r="V61" s="86"/>
      <c r="W61" s="86"/>
      <c r="X61" s="86"/>
      <c r="Y61" s="86"/>
      <c r="Z61" s="86"/>
      <c r="AA61" s="86"/>
      <c r="AB61" s="86"/>
      <c r="AC61" s="86"/>
      <c r="AD61" s="86"/>
      <c r="AE61" s="86"/>
      <c r="AF61" s="86"/>
      <c r="AG61" s="86"/>
      <c r="AH61" s="86"/>
      <c r="AI61" s="389"/>
      <c r="AJ61" s="389"/>
      <c r="AK61" s="389"/>
      <c r="AL61" s="86"/>
      <c r="AM61" s="86"/>
      <c r="AN61" s="86"/>
      <c r="AO61" s="86"/>
      <c r="AP61" s="86"/>
      <c r="AQ61" s="86"/>
      <c r="AR61" s="86"/>
      <c r="AS61" s="86"/>
    </row>
    <row r="62" spans="1:45" s="18" customFormat="1" ht="9" customHeight="1" x14ac:dyDescent="0.25">
      <c r="A62" s="230"/>
      <c r="B62" s="227"/>
      <c r="C62" s="269"/>
      <c r="D62" s="239"/>
      <c r="E62" s="213"/>
      <c r="F62" s="212"/>
      <c r="G62" s="213"/>
      <c r="H62" s="212"/>
      <c r="I62" s="214"/>
      <c r="J62" s="360" t="s">
        <v>13</v>
      </c>
      <c r="K62" s="226"/>
      <c r="L62" s="358"/>
      <c r="M62" s="226"/>
      <c r="N62" s="359"/>
      <c r="O62" s="226" t="str">
        <f>R4</f>
        <v>Rákóczi Andrea</v>
      </c>
      <c r="P62" s="358"/>
      <c r="Q62" s="226"/>
      <c r="R62" s="216">
        <f>MIN(4,'Fiú 4A ELO'!Q5)</f>
        <v>4</v>
      </c>
      <c r="T62" s="86"/>
      <c r="U62" s="86"/>
      <c r="V62" s="86"/>
      <c r="W62" s="86"/>
      <c r="X62" s="86"/>
      <c r="Y62" s="86"/>
      <c r="Z62" s="86"/>
      <c r="AA62" s="86"/>
      <c r="AB62" s="86"/>
      <c r="AC62" s="86"/>
      <c r="AD62" s="86"/>
      <c r="AE62" s="86"/>
      <c r="AF62" s="86"/>
      <c r="AG62" s="86"/>
      <c r="AH62" s="86"/>
      <c r="AI62" s="389"/>
      <c r="AJ62" s="389"/>
      <c r="AK62" s="389"/>
      <c r="AL62" s="86"/>
      <c r="AM62" s="86"/>
      <c r="AN62" s="86"/>
      <c r="AO62" s="86"/>
      <c r="AP62" s="86"/>
      <c r="AQ62" s="86"/>
      <c r="AR62" s="86"/>
      <c r="AS62" s="86"/>
    </row>
    <row r="63" spans="1:45" x14ac:dyDescent="0.25">
      <c r="T63" s="350"/>
      <c r="U63" s="350"/>
      <c r="V63" s="350"/>
      <c r="W63" s="350"/>
      <c r="X63" s="350"/>
      <c r="Y63" s="350"/>
      <c r="Z63" s="350"/>
      <c r="AA63" s="350"/>
      <c r="AB63" s="350"/>
      <c r="AC63" s="350"/>
      <c r="AD63" s="350"/>
      <c r="AE63" s="350"/>
      <c r="AF63" s="350"/>
      <c r="AG63" s="350"/>
      <c r="AH63" s="350"/>
      <c r="AL63" s="350"/>
      <c r="AM63" s="350"/>
      <c r="AN63" s="350"/>
      <c r="AO63" s="350"/>
      <c r="AP63" s="350"/>
      <c r="AQ63" s="350"/>
      <c r="AR63" s="350"/>
      <c r="AS63" s="350"/>
    </row>
    <row r="64" spans="1:45" x14ac:dyDescent="0.25">
      <c r="T64" s="350"/>
      <c r="U64" s="350"/>
      <c r="V64" s="350"/>
      <c r="W64" s="350"/>
      <c r="X64" s="350"/>
      <c r="Y64" s="350"/>
      <c r="Z64" s="350"/>
      <c r="AA64" s="350"/>
      <c r="AB64" s="350"/>
      <c r="AC64" s="350"/>
      <c r="AD64" s="350"/>
      <c r="AE64" s="350"/>
      <c r="AF64" s="350"/>
      <c r="AG64" s="350"/>
      <c r="AH64" s="350"/>
      <c r="AL64" s="350"/>
      <c r="AM64" s="350"/>
      <c r="AN64" s="350"/>
      <c r="AO64" s="350"/>
      <c r="AP64" s="350"/>
      <c r="AQ64" s="350"/>
      <c r="AR64" s="350"/>
      <c r="AS64" s="350"/>
    </row>
    <row r="65" spans="20:45" x14ac:dyDescent="0.25">
      <c r="T65" s="350"/>
      <c r="U65" s="350"/>
      <c r="V65" s="350"/>
      <c r="W65" s="350"/>
      <c r="X65" s="350"/>
      <c r="Y65" s="350"/>
      <c r="Z65" s="350"/>
      <c r="AA65" s="350"/>
      <c r="AB65" s="350"/>
      <c r="AC65" s="350"/>
      <c r="AD65" s="350"/>
      <c r="AE65" s="350"/>
      <c r="AF65" s="350"/>
      <c r="AG65" s="350"/>
      <c r="AH65" s="350"/>
      <c r="AL65" s="350"/>
      <c r="AM65" s="350"/>
      <c r="AN65" s="350"/>
      <c r="AO65" s="350"/>
      <c r="AP65" s="350"/>
      <c r="AQ65" s="350"/>
      <c r="AR65" s="350"/>
      <c r="AS65" s="350"/>
    </row>
    <row r="66" spans="20:45" x14ac:dyDescent="0.25">
      <c r="T66" s="350"/>
      <c r="U66" s="350"/>
      <c r="V66" s="350"/>
      <c r="W66" s="350"/>
      <c r="X66" s="350"/>
      <c r="Y66" s="350"/>
      <c r="Z66" s="350"/>
      <c r="AA66" s="350"/>
      <c r="AB66" s="350"/>
      <c r="AC66" s="350"/>
      <c r="AD66" s="350"/>
      <c r="AE66" s="350"/>
      <c r="AF66" s="350"/>
      <c r="AG66" s="350"/>
      <c r="AH66" s="350"/>
      <c r="AL66" s="350"/>
      <c r="AM66" s="350"/>
      <c r="AN66" s="350"/>
      <c r="AO66" s="350"/>
      <c r="AP66" s="350"/>
      <c r="AQ66" s="350"/>
      <c r="AR66" s="350"/>
      <c r="AS66" s="350"/>
    </row>
    <row r="67" spans="20:45" x14ac:dyDescent="0.25">
      <c r="T67" s="350"/>
      <c r="U67" s="350"/>
      <c r="V67" s="350"/>
      <c r="W67" s="350"/>
      <c r="X67" s="350"/>
      <c r="Y67" s="350"/>
      <c r="Z67" s="350"/>
      <c r="AA67" s="350"/>
      <c r="AB67" s="350"/>
      <c r="AC67" s="350"/>
      <c r="AD67" s="350"/>
      <c r="AE67" s="350"/>
      <c r="AF67" s="350"/>
      <c r="AG67" s="350"/>
      <c r="AH67" s="350"/>
      <c r="AL67" s="350"/>
      <c r="AM67" s="350"/>
      <c r="AN67" s="350"/>
      <c r="AO67" s="350"/>
      <c r="AP67" s="350"/>
      <c r="AQ67" s="350"/>
      <c r="AR67" s="350"/>
      <c r="AS67" s="350"/>
    </row>
    <row r="68" spans="20:45" x14ac:dyDescent="0.25">
      <c r="T68" s="350"/>
      <c r="U68" s="350"/>
      <c r="V68" s="350"/>
      <c r="W68" s="350"/>
      <c r="X68" s="350"/>
      <c r="Y68" s="350"/>
      <c r="Z68" s="350"/>
      <c r="AA68" s="350"/>
      <c r="AB68" s="350"/>
      <c r="AC68" s="350"/>
      <c r="AD68" s="350"/>
      <c r="AE68" s="350"/>
      <c r="AF68" s="350"/>
      <c r="AG68" s="350"/>
      <c r="AH68" s="350"/>
      <c r="AL68" s="350"/>
      <c r="AM68" s="350"/>
      <c r="AN68" s="350"/>
      <c r="AO68" s="350"/>
      <c r="AP68" s="350"/>
      <c r="AQ68" s="350"/>
      <c r="AR68" s="350"/>
      <c r="AS68" s="350"/>
    </row>
    <row r="69" spans="20:45" x14ac:dyDescent="0.25">
      <c r="T69" s="350"/>
      <c r="U69" s="350"/>
      <c r="V69" s="350"/>
      <c r="W69" s="350"/>
      <c r="X69" s="350"/>
      <c r="Y69" s="350"/>
      <c r="Z69" s="350"/>
      <c r="AA69" s="350"/>
      <c r="AB69" s="350"/>
      <c r="AC69" s="350"/>
      <c r="AD69" s="350"/>
      <c r="AE69" s="350"/>
      <c r="AF69" s="350"/>
      <c r="AG69" s="350"/>
      <c r="AH69" s="350"/>
      <c r="AL69" s="350"/>
      <c r="AM69" s="350"/>
      <c r="AN69" s="350"/>
      <c r="AO69" s="350"/>
      <c r="AP69" s="350"/>
      <c r="AQ69" s="350"/>
      <c r="AR69" s="350"/>
      <c r="AS69" s="350"/>
    </row>
    <row r="70" spans="20:45" x14ac:dyDescent="0.25">
      <c r="T70" s="350"/>
      <c r="U70" s="350"/>
      <c r="V70" s="350"/>
      <c r="W70" s="350"/>
      <c r="X70" s="350"/>
      <c r="Y70" s="350"/>
      <c r="Z70" s="350"/>
      <c r="AA70" s="350"/>
      <c r="AB70" s="350"/>
      <c r="AC70" s="350"/>
      <c r="AD70" s="350"/>
      <c r="AE70" s="350"/>
      <c r="AF70" s="350"/>
      <c r="AG70" s="350"/>
      <c r="AH70" s="350"/>
      <c r="AL70" s="350"/>
      <c r="AM70" s="350"/>
      <c r="AN70" s="350"/>
      <c r="AO70" s="350"/>
      <c r="AP70" s="350"/>
      <c r="AQ70" s="350"/>
      <c r="AR70" s="350"/>
      <c r="AS70" s="350"/>
    </row>
    <row r="71" spans="20:45" x14ac:dyDescent="0.25">
      <c r="T71" s="350"/>
      <c r="U71" s="350"/>
      <c r="V71" s="350"/>
      <c r="W71" s="350"/>
      <c r="X71" s="350"/>
      <c r="Y71" s="350"/>
      <c r="Z71" s="350"/>
      <c r="AA71" s="350"/>
      <c r="AB71" s="350"/>
      <c r="AC71" s="350"/>
      <c r="AD71" s="350"/>
      <c r="AE71" s="350"/>
      <c r="AF71" s="350"/>
      <c r="AG71" s="350"/>
      <c r="AH71" s="350"/>
      <c r="AL71" s="350"/>
      <c r="AM71" s="350"/>
      <c r="AN71" s="350"/>
      <c r="AO71" s="350"/>
      <c r="AP71" s="350"/>
      <c r="AQ71" s="350"/>
      <c r="AR71" s="350"/>
      <c r="AS71" s="350"/>
    </row>
    <row r="72" spans="20:45" x14ac:dyDescent="0.25">
      <c r="T72" s="350"/>
      <c r="U72" s="350"/>
      <c r="V72" s="350"/>
      <c r="W72" s="350"/>
      <c r="X72" s="350"/>
      <c r="Y72" s="350"/>
      <c r="Z72" s="350"/>
      <c r="AA72" s="350"/>
      <c r="AB72" s="350"/>
      <c r="AC72" s="350"/>
      <c r="AD72" s="350"/>
      <c r="AE72" s="350"/>
      <c r="AF72" s="350"/>
      <c r="AG72" s="350"/>
      <c r="AH72" s="350"/>
      <c r="AL72" s="350"/>
      <c r="AM72" s="350"/>
      <c r="AN72" s="350"/>
      <c r="AO72" s="350"/>
      <c r="AP72" s="350"/>
      <c r="AQ72" s="350"/>
      <c r="AR72" s="350"/>
      <c r="AS72" s="350"/>
    </row>
    <row r="73" spans="20:45" x14ac:dyDescent="0.25">
      <c r="T73" s="350"/>
      <c r="U73" s="350"/>
      <c r="V73" s="350"/>
      <c r="W73" s="350"/>
      <c r="X73" s="350"/>
      <c r="Y73" s="350"/>
      <c r="Z73" s="350"/>
      <c r="AA73" s="350"/>
      <c r="AB73" s="350"/>
      <c r="AC73" s="350"/>
      <c r="AD73" s="350"/>
      <c r="AE73" s="350"/>
      <c r="AF73" s="350"/>
      <c r="AG73" s="350"/>
      <c r="AH73" s="350"/>
      <c r="AL73" s="350"/>
      <c r="AM73" s="350"/>
      <c r="AN73" s="350"/>
      <c r="AO73" s="350"/>
      <c r="AP73" s="350"/>
      <c r="AQ73" s="350"/>
      <c r="AR73" s="350"/>
      <c r="AS73" s="350"/>
    </row>
    <row r="74" spans="20:45" x14ac:dyDescent="0.25">
      <c r="T74" s="350"/>
      <c r="U74" s="350"/>
      <c r="V74" s="350"/>
      <c r="W74" s="350"/>
      <c r="X74" s="350"/>
      <c r="Y74" s="350"/>
      <c r="Z74" s="350"/>
      <c r="AA74" s="350"/>
      <c r="AB74" s="350"/>
      <c r="AC74" s="350"/>
      <c r="AD74" s="350"/>
      <c r="AE74" s="350"/>
      <c r="AF74" s="350"/>
      <c r="AG74" s="350"/>
      <c r="AH74" s="350"/>
      <c r="AL74" s="350"/>
      <c r="AM74" s="350"/>
      <c r="AN74" s="350"/>
      <c r="AO74" s="350"/>
      <c r="AP74" s="350"/>
      <c r="AQ74" s="350"/>
      <c r="AR74" s="350"/>
      <c r="AS74" s="350"/>
    </row>
    <row r="75" spans="20:45" x14ac:dyDescent="0.25">
      <c r="T75" s="350"/>
      <c r="U75" s="350"/>
      <c r="V75" s="350"/>
      <c r="W75" s="350"/>
      <c r="X75" s="350"/>
      <c r="Y75" s="350"/>
      <c r="Z75" s="350"/>
      <c r="AA75" s="350"/>
      <c r="AB75" s="350"/>
      <c r="AC75" s="350"/>
      <c r="AD75" s="350"/>
      <c r="AE75" s="350"/>
      <c r="AF75" s="350"/>
      <c r="AG75" s="350"/>
      <c r="AH75" s="350"/>
      <c r="AL75" s="350"/>
      <c r="AM75" s="350"/>
      <c r="AN75" s="350"/>
      <c r="AO75" s="350"/>
      <c r="AP75" s="350"/>
      <c r="AQ75" s="350"/>
      <c r="AR75" s="350"/>
      <c r="AS75" s="350"/>
    </row>
    <row r="76" spans="20:45" x14ac:dyDescent="0.25">
      <c r="T76" s="350"/>
      <c r="U76" s="350"/>
      <c r="V76" s="350"/>
      <c r="W76" s="350"/>
      <c r="X76" s="350"/>
      <c r="Y76" s="350"/>
      <c r="Z76" s="350"/>
      <c r="AA76" s="350"/>
      <c r="AB76" s="350"/>
      <c r="AC76" s="350"/>
      <c r="AD76" s="350"/>
      <c r="AE76" s="350"/>
      <c r="AF76" s="350"/>
      <c r="AG76" s="350"/>
      <c r="AH76" s="350"/>
      <c r="AL76" s="350"/>
      <c r="AM76" s="350"/>
      <c r="AN76" s="350"/>
      <c r="AO76" s="350"/>
      <c r="AP76" s="350"/>
      <c r="AQ76" s="350"/>
      <c r="AR76" s="350"/>
      <c r="AS76" s="350"/>
    </row>
    <row r="77" spans="20:45" x14ac:dyDescent="0.25">
      <c r="T77" s="350"/>
      <c r="U77" s="350"/>
      <c r="V77" s="350"/>
      <c r="W77" s="350"/>
      <c r="X77" s="350"/>
      <c r="Y77" s="350"/>
      <c r="Z77" s="350"/>
      <c r="AA77" s="350"/>
      <c r="AB77" s="350"/>
      <c r="AC77" s="350"/>
      <c r="AD77" s="350"/>
      <c r="AE77" s="350"/>
      <c r="AF77" s="350"/>
      <c r="AG77" s="350"/>
      <c r="AH77" s="350"/>
      <c r="AL77" s="350"/>
      <c r="AM77" s="350"/>
      <c r="AN77" s="350"/>
      <c r="AO77" s="350"/>
      <c r="AP77" s="350"/>
      <c r="AQ77" s="350"/>
      <c r="AR77" s="350"/>
      <c r="AS77" s="350"/>
    </row>
    <row r="78" spans="20:45" x14ac:dyDescent="0.25">
      <c r="T78" s="350"/>
      <c r="U78" s="350"/>
      <c r="V78" s="350"/>
      <c r="W78" s="350"/>
      <c r="X78" s="350"/>
      <c r="Y78" s="350"/>
      <c r="Z78" s="350"/>
      <c r="AA78" s="350"/>
      <c r="AB78" s="350"/>
      <c r="AC78" s="350"/>
      <c r="AD78" s="350"/>
      <c r="AE78" s="350"/>
      <c r="AF78" s="350"/>
      <c r="AG78" s="350"/>
      <c r="AH78" s="350"/>
      <c r="AL78" s="350"/>
      <c r="AM78" s="350"/>
      <c r="AN78" s="350"/>
      <c r="AO78" s="350"/>
      <c r="AP78" s="350"/>
      <c r="AQ78" s="350"/>
      <c r="AR78" s="350"/>
      <c r="AS78" s="350"/>
    </row>
    <row r="79" spans="20:45" x14ac:dyDescent="0.25">
      <c r="T79" s="350"/>
      <c r="U79" s="350"/>
      <c r="V79" s="350"/>
      <c r="W79" s="350"/>
      <c r="X79" s="350"/>
      <c r="Y79" s="350"/>
      <c r="Z79" s="350"/>
      <c r="AA79" s="350"/>
      <c r="AB79" s="350"/>
      <c r="AC79" s="350"/>
      <c r="AD79" s="350"/>
      <c r="AE79" s="350"/>
      <c r="AF79" s="350"/>
      <c r="AG79" s="350"/>
      <c r="AH79" s="350"/>
      <c r="AL79" s="350"/>
      <c r="AM79" s="350"/>
      <c r="AN79" s="350"/>
      <c r="AO79" s="350"/>
      <c r="AP79" s="350"/>
      <c r="AQ79" s="350"/>
      <c r="AR79" s="350"/>
      <c r="AS79" s="350"/>
    </row>
    <row r="80" spans="20:45" x14ac:dyDescent="0.25">
      <c r="T80" s="350"/>
      <c r="U80" s="350"/>
      <c r="V80" s="350"/>
      <c r="W80" s="350"/>
      <c r="X80" s="350"/>
      <c r="Y80" s="350"/>
      <c r="Z80" s="350"/>
      <c r="AA80" s="350"/>
      <c r="AB80" s="350"/>
      <c r="AC80" s="350"/>
      <c r="AD80" s="350"/>
      <c r="AE80" s="350"/>
      <c r="AF80" s="350"/>
      <c r="AG80" s="350"/>
      <c r="AH80" s="350"/>
      <c r="AL80" s="350"/>
      <c r="AM80" s="350"/>
      <c r="AN80" s="350"/>
      <c r="AO80" s="350"/>
      <c r="AP80" s="350"/>
      <c r="AQ80" s="350"/>
      <c r="AR80" s="350"/>
      <c r="AS80" s="350"/>
    </row>
    <row r="81" spans="20:45" x14ac:dyDescent="0.25">
      <c r="T81" s="350"/>
      <c r="U81" s="350"/>
      <c r="V81" s="350"/>
      <c r="W81" s="350"/>
      <c r="X81" s="350"/>
      <c r="Y81" s="350"/>
      <c r="Z81" s="350"/>
      <c r="AA81" s="350"/>
      <c r="AB81" s="350"/>
      <c r="AC81" s="350"/>
      <c r="AD81" s="350"/>
      <c r="AE81" s="350"/>
      <c r="AF81" s="350"/>
      <c r="AG81" s="350"/>
      <c r="AH81" s="350"/>
      <c r="AL81" s="350"/>
      <c r="AM81" s="350"/>
      <c r="AN81" s="350"/>
      <c r="AO81" s="350"/>
      <c r="AP81" s="350"/>
      <c r="AQ81" s="350"/>
      <c r="AR81" s="350"/>
      <c r="AS81" s="350"/>
    </row>
    <row r="82" spans="20:45" x14ac:dyDescent="0.25">
      <c r="T82" s="350"/>
      <c r="U82" s="350"/>
      <c r="V82" s="350"/>
      <c r="W82" s="350"/>
      <c r="X82" s="350"/>
      <c r="Y82" s="350"/>
      <c r="Z82" s="350"/>
      <c r="AA82" s="350"/>
      <c r="AB82" s="350"/>
      <c r="AC82" s="350"/>
      <c r="AD82" s="350"/>
      <c r="AE82" s="350"/>
      <c r="AF82" s="350"/>
      <c r="AG82" s="350"/>
      <c r="AH82" s="350"/>
      <c r="AL82" s="350"/>
      <c r="AM82" s="350"/>
      <c r="AN82" s="350"/>
      <c r="AO82" s="350"/>
      <c r="AP82" s="350"/>
      <c r="AQ82" s="350"/>
      <c r="AR82" s="350"/>
      <c r="AS82" s="350"/>
    </row>
    <row r="83" spans="20:45" x14ac:dyDescent="0.25">
      <c r="T83" s="350"/>
      <c r="U83" s="350"/>
      <c r="V83" s="350"/>
      <c r="W83" s="350"/>
      <c r="X83" s="350"/>
      <c r="Y83" s="350"/>
      <c r="Z83" s="350"/>
      <c r="AA83" s="350"/>
      <c r="AB83" s="350"/>
      <c r="AC83" s="350"/>
      <c r="AD83" s="350"/>
      <c r="AE83" s="350"/>
      <c r="AF83" s="350"/>
      <c r="AG83" s="350"/>
      <c r="AH83" s="350"/>
      <c r="AL83" s="350"/>
      <c r="AM83" s="350"/>
      <c r="AN83" s="350"/>
      <c r="AO83" s="350"/>
      <c r="AP83" s="350"/>
      <c r="AQ83" s="350"/>
      <c r="AR83" s="350"/>
      <c r="AS83" s="350"/>
    </row>
    <row r="84" spans="20:45" x14ac:dyDescent="0.25">
      <c r="T84" s="350"/>
      <c r="U84" s="350"/>
      <c r="V84" s="350"/>
      <c r="W84" s="350"/>
      <c r="X84" s="350"/>
      <c r="Y84" s="350"/>
      <c r="Z84" s="350"/>
      <c r="AA84" s="350"/>
      <c r="AB84" s="350"/>
      <c r="AC84" s="350"/>
      <c r="AD84" s="350"/>
      <c r="AE84" s="350"/>
      <c r="AF84" s="350"/>
      <c r="AG84" s="350"/>
      <c r="AH84" s="350"/>
      <c r="AL84" s="350"/>
      <c r="AM84" s="350"/>
      <c r="AN84" s="350"/>
      <c r="AO84" s="350"/>
      <c r="AP84" s="350"/>
      <c r="AQ84" s="350"/>
      <c r="AR84" s="350"/>
      <c r="AS84" s="350"/>
    </row>
    <row r="85" spans="20:45" x14ac:dyDescent="0.25">
      <c r="T85" s="350"/>
      <c r="U85" s="350"/>
      <c r="V85" s="350"/>
      <c r="W85" s="350"/>
      <c r="X85" s="350"/>
      <c r="Y85" s="350"/>
      <c r="Z85" s="350"/>
      <c r="AA85" s="350"/>
      <c r="AB85" s="350"/>
      <c r="AC85" s="350"/>
      <c r="AD85" s="350"/>
      <c r="AE85" s="350"/>
      <c r="AF85" s="350"/>
      <c r="AG85" s="350"/>
      <c r="AH85" s="350"/>
      <c r="AL85" s="350"/>
      <c r="AM85" s="350"/>
      <c r="AN85" s="350"/>
      <c r="AO85" s="350"/>
      <c r="AP85" s="350"/>
      <c r="AQ85" s="350"/>
      <c r="AR85" s="350"/>
      <c r="AS85" s="350"/>
    </row>
    <row r="86" spans="20:45" x14ac:dyDescent="0.25">
      <c r="T86" s="350"/>
      <c r="U86" s="350"/>
      <c r="V86" s="350"/>
      <c r="W86" s="350"/>
      <c r="X86" s="350"/>
      <c r="Y86" s="350"/>
      <c r="Z86" s="350"/>
      <c r="AA86" s="350"/>
      <c r="AB86" s="350"/>
      <c r="AC86" s="350"/>
      <c r="AD86" s="350"/>
      <c r="AE86" s="350"/>
      <c r="AF86" s="350"/>
      <c r="AG86" s="350"/>
      <c r="AH86" s="350"/>
      <c r="AL86" s="350"/>
      <c r="AM86" s="350"/>
      <c r="AN86" s="350"/>
      <c r="AO86" s="350"/>
      <c r="AP86" s="350"/>
      <c r="AQ86" s="350"/>
      <c r="AR86" s="350"/>
      <c r="AS86" s="350"/>
    </row>
    <row r="87" spans="20:45" x14ac:dyDescent="0.25">
      <c r="T87" s="350"/>
      <c r="U87" s="350"/>
      <c r="V87" s="350"/>
      <c r="W87" s="350"/>
      <c r="X87" s="350"/>
      <c r="Y87" s="350"/>
      <c r="Z87" s="350"/>
      <c r="AA87" s="350"/>
      <c r="AB87" s="350"/>
      <c r="AC87" s="350"/>
      <c r="AD87" s="350"/>
      <c r="AE87" s="350"/>
      <c r="AF87" s="350"/>
      <c r="AG87" s="350"/>
      <c r="AH87" s="350"/>
      <c r="AL87" s="350"/>
      <c r="AM87" s="350"/>
      <c r="AN87" s="350"/>
      <c r="AO87" s="350"/>
      <c r="AP87" s="350"/>
      <c r="AQ87" s="350"/>
      <c r="AR87" s="350"/>
      <c r="AS87" s="350"/>
    </row>
    <row r="88" spans="20:45" x14ac:dyDescent="0.25">
      <c r="T88" s="350"/>
      <c r="U88" s="350"/>
      <c r="V88" s="350"/>
      <c r="W88" s="350"/>
      <c r="X88" s="350"/>
      <c r="Y88" s="350"/>
      <c r="Z88" s="350"/>
      <c r="AA88" s="350"/>
      <c r="AB88" s="350"/>
      <c r="AC88" s="350"/>
      <c r="AD88" s="350"/>
      <c r="AE88" s="350"/>
      <c r="AF88" s="350"/>
      <c r="AG88" s="350"/>
      <c r="AH88" s="350"/>
      <c r="AL88" s="350"/>
      <c r="AM88" s="350"/>
      <c r="AN88" s="350"/>
      <c r="AO88" s="350"/>
      <c r="AP88" s="350"/>
      <c r="AQ88" s="350"/>
      <c r="AR88" s="350"/>
      <c r="AS88" s="350"/>
    </row>
    <row r="89" spans="20:45" x14ac:dyDescent="0.25">
      <c r="T89" s="350"/>
      <c r="U89" s="350"/>
      <c r="V89" s="350"/>
      <c r="W89" s="350"/>
      <c r="X89" s="350"/>
      <c r="Y89" s="350"/>
      <c r="Z89" s="350"/>
      <c r="AA89" s="350"/>
      <c r="AB89" s="350"/>
      <c r="AC89" s="350"/>
      <c r="AD89" s="350"/>
      <c r="AE89" s="350"/>
      <c r="AF89" s="350"/>
      <c r="AG89" s="350"/>
      <c r="AH89" s="350"/>
      <c r="AL89" s="350"/>
      <c r="AM89" s="350"/>
      <c r="AN89" s="350"/>
      <c r="AO89" s="350"/>
      <c r="AP89" s="350"/>
      <c r="AQ89" s="350"/>
      <c r="AR89" s="350"/>
      <c r="AS89" s="350"/>
    </row>
    <row r="90" spans="20:45" x14ac:dyDescent="0.25">
      <c r="T90" s="350"/>
      <c r="U90" s="350"/>
      <c r="V90" s="350"/>
      <c r="W90" s="350"/>
      <c r="X90" s="350"/>
      <c r="Y90" s="350"/>
      <c r="Z90" s="350"/>
      <c r="AA90" s="350"/>
      <c r="AB90" s="350"/>
      <c r="AC90" s="350"/>
      <c r="AD90" s="350"/>
      <c r="AE90" s="350"/>
      <c r="AF90" s="350"/>
      <c r="AG90" s="350"/>
      <c r="AH90" s="350"/>
      <c r="AL90" s="350"/>
      <c r="AM90" s="350"/>
      <c r="AN90" s="350"/>
      <c r="AO90" s="350"/>
      <c r="AP90" s="350"/>
      <c r="AQ90" s="350"/>
      <c r="AR90" s="350"/>
      <c r="AS90" s="350"/>
    </row>
    <row r="91" spans="20:45" x14ac:dyDescent="0.25">
      <c r="T91" s="350"/>
      <c r="U91" s="350"/>
      <c r="V91" s="350"/>
      <c r="W91" s="350"/>
      <c r="X91" s="350"/>
      <c r="Y91" s="350"/>
      <c r="Z91" s="350"/>
      <c r="AA91" s="350"/>
      <c r="AB91" s="350"/>
      <c r="AC91" s="350"/>
      <c r="AD91" s="350"/>
      <c r="AE91" s="350"/>
      <c r="AF91" s="350"/>
      <c r="AG91" s="350"/>
      <c r="AH91" s="350"/>
      <c r="AL91" s="350"/>
      <c r="AM91" s="350"/>
      <c r="AN91" s="350"/>
      <c r="AO91" s="350"/>
      <c r="AP91" s="350"/>
      <c r="AQ91" s="350"/>
      <c r="AR91" s="350"/>
      <c r="AS91" s="350"/>
    </row>
    <row r="92" spans="20:45" x14ac:dyDescent="0.25">
      <c r="T92" s="350"/>
      <c r="U92" s="350"/>
      <c r="V92" s="350"/>
      <c r="W92" s="350"/>
      <c r="X92" s="350"/>
      <c r="Y92" s="350"/>
      <c r="Z92" s="350"/>
      <c r="AA92" s="350"/>
      <c r="AB92" s="350"/>
      <c r="AC92" s="350"/>
      <c r="AD92" s="350"/>
      <c r="AE92" s="350"/>
      <c r="AF92" s="350"/>
      <c r="AG92" s="350"/>
      <c r="AH92" s="350"/>
      <c r="AL92" s="350"/>
      <c r="AM92" s="350"/>
      <c r="AN92" s="350"/>
      <c r="AO92" s="350"/>
      <c r="AP92" s="350"/>
      <c r="AQ92" s="350"/>
      <c r="AR92" s="350"/>
      <c r="AS92" s="350"/>
    </row>
    <row r="93" spans="20:45" x14ac:dyDescent="0.25">
      <c r="T93" s="350"/>
      <c r="U93" s="350"/>
      <c r="V93" s="350"/>
      <c r="W93" s="350"/>
      <c r="X93" s="350"/>
      <c r="Y93" s="350"/>
      <c r="Z93" s="350"/>
      <c r="AA93" s="350"/>
      <c r="AB93" s="350"/>
      <c r="AC93" s="350"/>
      <c r="AD93" s="350"/>
      <c r="AE93" s="350"/>
      <c r="AF93" s="350"/>
      <c r="AG93" s="350"/>
      <c r="AH93" s="350"/>
      <c r="AL93" s="350"/>
      <c r="AM93" s="350"/>
      <c r="AN93" s="350"/>
      <c r="AO93" s="350"/>
      <c r="AP93" s="350"/>
      <c r="AQ93" s="350"/>
      <c r="AR93" s="350"/>
      <c r="AS93" s="350"/>
    </row>
    <row r="94" spans="20:45" x14ac:dyDescent="0.25">
      <c r="T94" s="350"/>
      <c r="U94" s="350"/>
      <c r="V94" s="350"/>
      <c r="W94" s="350"/>
      <c r="X94" s="350"/>
      <c r="Y94" s="350"/>
      <c r="Z94" s="350"/>
      <c r="AA94" s="350"/>
      <c r="AB94" s="350"/>
      <c r="AC94" s="350"/>
      <c r="AD94" s="350"/>
      <c r="AE94" s="350"/>
      <c r="AF94" s="350"/>
      <c r="AG94" s="350"/>
      <c r="AH94" s="350"/>
      <c r="AL94" s="350"/>
      <c r="AM94" s="350"/>
      <c r="AN94" s="350"/>
      <c r="AO94" s="350"/>
      <c r="AP94" s="350"/>
      <c r="AQ94" s="350"/>
      <c r="AR94" s="350"/>
      <c r="AS94" s="350"/>
    </row>
    <row r="95" spans="20:45" x14ac:dyDescent="0.25">
      <c r="T95" s="350"/>
      <c r="U95" s="350"/>
      <c r="V95" s="350"/>
      <c r="W95" s="350"/>
      <c r="X95" s="350"/>
      <c r="Y95" s="350"/>
      <c r="Z95" s="350"/>
      <c r="AA95" s="350"/>
      <c r="AB95" s="350"/>
      <c r="AC95" s="350"/>
      <c r="AD95" s="350"/>
      <c r="AE95" s="350"/>
      <c r="AF95" s="350"/>
      <c r="AG95" s="350"/>
      <c r="AH95" s="350"/>
      <c r="AL95" s="350"/>
      <c r="AM95" s="350"/>
      <c r="AN95" s="350"/>
      <c r="AO95" s="350"/>
      <c r="AP95" s="350"/>
      <c r="AQ95" s="350"/>
      <c r="AR95" s="350"/>
      <c r="AS95" s="350"/>
    </row>
    <row r="96" spans="20:45" x14ac:dyDescent="0.25">
      <c r="T96" s="350"/>
      <c r="U96" s="350"/>
      <c r="V96" s="350"/>
      <c r="W96" s="350"/>
      <c r="X96" s="350"/>
      <c r="Y96" s="350"/>
      <c r="Z96" s="350"/>
      <c r="AA96" s="350"/>
      <c r="AB96" s="350"/>
      <c r="AC96" s="350"/>
      <c r="AD96" s="350"/>
      <c r="AE96" s="350"/>
      <c r="AF96" s="350"/>
      <c r="AG96" s="350"/>
      <c r="AH96" s="350"/>
      <c r="AL96" s="350"/>
      <c r="AM96" s="350"/>
      <c r="AN96" s="350"/>
      <c r="AO96" s="350"/>
      <c r="AP96" s="350"/>
      <c r="AQ96" s="350"/>
      <c r="AR96" s="350"/>
      <c r="AS96" s="350"/>
    </row>
    <row r="97" spans="20:45" x14ac:dyDescent="0.25">
      <c r="T97" s="350"/>
      <c r="U97" s="350"/>
      <c r="V97" s="350"/>
      <c r="W97" s="350"/>
      <c r="X97" s="350"/>
      <c r="Y97" s="350"/>
      <c r="Z97" s="350"/>
      <c r="AA97" s="350"/>
      <c r="AB97" s="350"/>
      <c r="AC97" s="350"/>
      <c r="AD97" s="350"/>
      <c r="AE97" s="350"/>
      <c r="AF97" s="350"/>
      <c r="AG97" s="350"/>
      <c r="AH97" s="350"/>
      <c r="AL97" s="350"/>
      <c r="AM97" s="350"/>
      <c r="AN97" s="350"/>
      <c r="AO97" s="350"/>
      <c r="AP97" s="350"/>
      <c r="AQ97" s="350"/>
      <c r="AR97" s="350"/>
      <c r="AS97" s="350"/>
    </row>
    <row r="98" spans="20:45" x14ac:dyDescent="0.25">
      <c r="T98" s="350"/>
      <c r="U98" s="350"/>
      <c r="V98" s="350"/>
      <c r="W98" s="350"/>
      <c r="X98" s="350"/>
      <c r="Y98" s="350"/>
      <c r="Z98" s="350"/>
      <c r="AA98" s="350"/>
      <c r="AB98" s="350"/>
      <c r="AC98" s="350"/>
      <c r="AD98" s="350"/>
      <c r="AE98" s="350"/>
      <c r="AF98" s="350"/>
      <c r="AG98" s="350"/>
      <c r="AH98" s="350"/>
      <c r="AL98" s="350"/>
      <c r="AM98" s="350"/>
      <c r="AN98" s="350"/>
      <c r="AO98" s="350"/>
      <c r="AP98" s="350"/>
      <c r="AQ98" s="350"/>
      <c r="AR98" s="350"/>
      <c r="AS98" s="350"/>
    </row>
    <row r="99" spans="20:45" x14ac:dyDescent="0.25">
      <c r="T99" s="350"/>
      <c r="U99" s="350"/>
      <c r="V99" s="350"/>
      <c r="W99" s="350"/>
      <c r="X99" s="350"/>
      <c r="Y99" s="350"/>
      <c r="Z99" s="350"/>
      <c r="AA99" s="350"/>
      <c r="AB99" s="350"/>
      <c r="AC99" s="350"/>
      <c r="AD99" s="350"/>
      <c r="AE99" s="350"/>
      <c r="AF99" s="350"/>
      <c r="AG99" s="350"/>
      <c r="AH99" s="350"/>
      <c r="AL99" s="350"/>
      <c r="AM99" s="350"/>
      <c r="AN99" s="350"/>
      <c r="AO99" s="350"/>
      <c r="AP99" s="350"/>
      <c r="AQ99" s="350"/>
      <c r="AR99" s="350"/>
      <c r="AS99" s="350"/>
    </row>
    <row r="100" spans="20:45" x14ac:dyDescent="0.25">
      <c r="T100" s="350"/>
      <c r="U100" s="350"/>
      <c r="V100" s="350"/>
      <c r="W100" s="350"/>
      <c r="X100" s="350"/>
      <c r="Y100" s="350"/>
      <c r="Z100" s="350"/>
      <c r="AA100" s="350"/>
      <c r="AB100" s="350"/>
      <c r="AC100" s="350"/>
      <c r="AD100" s="350"/>
      <c r="AE100" s="350"/>
      <c r="AF100" s="350"/>
      <c r="AG100" s="350"/>
      <c r="AH100" s="350"/>
      <c r="AL100" s="350"/>
      <c r="AM100" s="350"/>
      <c r="AN100" s="350"/>
      <c r="AO100" s="350"/>
      <c r="AP100" s="350"/>
      <c r="AQ100" s="350"/>
      <c r="AR100" s="350"/>
      <c r="AS100" s="350"/>
    </row>
    <row r="101" spans="20:45" x14ac:dyDescent="0.25">
      <c r="T101" s="350"/>
      <c r="U101" s="350"/>
      <c r="V101" s="350"/>
      <c r="W101" s="350"/>
      <c r="X101" s="350"/>
      <c r="Y101" s="350"/>
      <c r="Z101" s="350"/>
      <c r="AA101" s="350"/>
      <c r="AB101" s="350"/>
      <c r="AC101" s="350"/>
      <c r="AD101" s="350"/>
      <c r="AE101" s="350"/>
      <c r="AF101" s="350"/>
      <c r="AG101" s="350"/>
      <c r="AH101" s="350"/>
      <c r="AL101" s="350"/>
      <c r="AM101" s="350"/>
      <c r="AN101" s="350"/>
      <c r="AO101" s="350"/>
      <c r="AP101" s="350"/>
      <c r="AQ101" s="350"/>
      <c r="AR101" s="350"/>
      <c r="AS101" s="350"/>
    </row>
    <row r="102" spans="20:45" x14ac:dyDescent="0.25">
      <c r="T102" s="350"/>
      <c r="U102" s="350"/>
      <c r="V102" s="350"/>
      <c r="W102" s="350"/>
      <c r="X102" s="350"/>
      <c r="Y102" s="350"/>
      <c r="Z102" s="350"/>
      <c r="AA102" s="350"/>
      <c r="AB102" s="350"/>
      <c r="AC102" s="350"/>
      <c r="AD102" s="350"/>
      <c r="AE102" s="350"/>
      <c r="AF102" s="350"/>
      <c r="AG102" s="350"/>
      <c r="AH102" s="350"/>
      <c r="AL102" s="350"/>
      <c r="AM102" s="350"/>
      <c r="AN102" s="350"/>
      <c r="AO102" s="350"/>
      <c r="AP102" s="350"/>
      <c r="AQ102" s="350"/>
      <c r="AR102" s="350"/>
      <c r="AS102" s="350"/>
    </row>
    <row r="103" spans="20:45" x14ac:dyDescent="0.25">
      <c r="T103" s="350"/>
      <c r="U103" s="350"/>
      <c r="V103" s="350"/>
      <c r="W103" s="350"/>
      <c r="X103" s="350"/>
      <c r="Y103" s="350"/>
      <c r="Z103" s="350"/>
      <c r="AA103" s="350"/>
      <c r="AB103" s="350"/>
      <c r="AC103" s="350"/>
      <c r="AD103" s="350"/>
      <c r="AE103" s="350"/>
      <c r="AF103" s="350"/>
      <c r="AG103" s="350"/>
      <c r="AH103" s="350"/>
      <c r="AL103" s="350"/>
      <c r="AM103" s="350"/>
      <c r="AN103" s="350"/>
      <c r="AO103" s="350"/>
      <c r="AP103" s="350"/>
      <c r="AQ103" s="350"/>
      <c r="AR103" s="350"/>
      <c r="AS103" s="350"/>
    </row>
    <row r="104" spans="20:45" x14ac:dyDescent="0.25">
      <c r="T104" s="350"/>
      <c r="U104" s="350"/>
      <c r="V104" s="350"/>
      <c r="W104" s="350"/>
      <c r="X104" s="350"/>
      <c r="Y104" s="350"/>
      <c r="Z104" s="350"/>
      <c r="AA104" s="350"/>
      <c r="AB104" s="350"/>
      <c r="AC104" s="350"/>
      <c r="AD104" s="350"/>
      <c r="AE104" s="350"/>
      <c r="AF104" s="350"/>
      <c r="AG104" s="350"/>
      <c r="AH104" s="350"/>
      <c r="AL104" s="350"/>
      <c r="AM104" s="350"/>
      <c r="AN104" s="350"/>
      <c r="AO104" s="350"/>
      <c r="AP104" s="350"/>
      <c r="AQ104" s="350"/>
      <c r="AR104" s="350"/>
      <c r="AS104" s="350"/>
    </row>
    <row r="105" spans="20:45" x14ac:dyDescent="0.25">
      <c r="T105" s="350"/>
      <c r="U105" s="350"/>
      <c r="V105" s="350"/>
      <c r="W105" s="350"/>
      <c r="X105" s="350"/>
      <c r="Y105" s="350"/>
      <c r="Z105" s="350"/>
      <c r="AA105" s="350"/>
      <c r="AB105" s="350"/>
      <c r="AC105" s="350"/>
      <c r="AD105" s="350"/>
      <c r="AE105" s="350"/>
      <c r="AF105" s="350"/>
      <c r="AG105" s="350"/>
      <c r="AH105" s="350"/>
      <c r="AL105" s="350"/>
      <c r="AM105" s="350"/>
      <c r="AN105" s="350"/>
      <c r="AO105" s="350"/>
      <c r="AP105" s="350"/>
      <c r="AQ105" s="350"/>
      <c r="AR105" s="350"/>
      <c r="AS105" s="350"/>
    </row>
    <row r="106" spans="20:45" x14ac:dyDescent="0.25">
      <c r="T106" s="350"/>
      <c r="U106" s="350"/>
      <c r="V106" s="350"/>
      <c r="W106" s="350"/>
      <c r="X106" s="350"/>
      <c r="Y106" s="350"/>
      <c r="Z106" s="350"/>
      <c r="AA106" s="350"/>
      <c r="AB106" s="350"/>
      <c r="AC106" s="350"/>
      <c r="AD106" s="350"/>
      <c r="AE106" s="350"/>
      <c r="AF106" s="350"/>
      <c r="AG106" s="350"/>
      <c r="AH106" s="350"/>
      <c r="AL106" s="350"/>
      <c r="AM106" s="350"/>
      <c r="AN106" s="350"/>
      <c r="AO106" s="350"/>
      <c r="AP106" s="350"/>
      <c r="AQ106" s="350"/>
      <c r="AR106" s="350"/>
      <c r="AS106" s="350"/>
    </row>
    <row r="107" spans="20:45" x14ac:dyDescent="0.25">
      <c r="T107" s="350"/>
      <c r="U107" s="350"/>
      <c r="V107" s="350"/>
      <c r="W107" s="350"/>
      <c r="X107" s="350"/>
      <c r="Y107" s="350"/>
      <c r="Z107" s="350"/>
      <c r="AA107" s="350"/>
      <c r="AB107" s="350"/>
      <c r="AC107" s="350"/>
      <c r="AD107" s="350"/>
      <c r="AE107" s="350"/>
      <c r="AF107" s="350"/>
      <c r="AG107" s="350"/>
      <c r="AH107" s="350"/>
      <c r="AL107" s="350"/>
      <c r="AM107" s="350"/>
      <c r="AN107" s="350"/>
      <c r="AO107" s="350"/>
      <c r="AP107" s="350"/>
      <c r="AQ107" s="350"/>
      <c r="AR107" s="350"/>
      <c r="AS107" s="350"/>
    </row>
    <row r="108" spans="20:45" x14ac:dyDescent="0.25">
      <c r="T108" s="350"/>
      <c r="U108" s="350"/>
      <c r="V108" s="350"/>
      <c r="W108" s="350"/>
      <c r="X108" s="350"/>
      <c r="Y108" s="350"/>
      <c r="Z108" s="350"/>
      <c r="AA108" s="350"/>
      <c r="AB108" s="350"/>
      <c r="AC108" s="350"/>
      <c r="AD108" s="350"/>
      <c r="AE108" s="350"/>
      <c r="AF108" s="350"/>
      <c r="AG108" s="350"/>
      <c r="AH108" s="350"/>
      <c r="AL108" s="350"/>
      <c r="AM108" s="350"/>
      <c r="AN108" s="350"/>
      <c r="AO108" s="350"/>
      <c r="AP108" s="350"/>
      <c r="AQ108" s="350"/>
      <c r="AR108" s="350"/>
      <c r="AS108" s="350"/>
    </row>
    <row r="109" spans="20:45" x14ac:dyDescent="0.25">
      <c r="T109" s="350"/>
      <c r="U109" s="350"/>
      <c r="V109" s="350"/>
      <c r="W109" s="350"/>
      <c r="X109" s="350"/>
      <c r="Y109" s="350"/>
      <c r="Z109" s="350"/>
      <c r="AA109" s="350"/>
      <c r="AB109" s="350"/>
      <c r="AC109" s="350"/>
      <c r="AD109" s="350"/>
      <c r="AE109" s="350"/>
      <c r="AF109" s="350"/>
      <c r="AG109" s="350"/>
      <c r="AH109" s="350"/>
      <c r="AL109" s="350"/>
      <c r="AM109" s="350"/>
      <c r="AN109" s="350"/>
      <c r="AO109" s="350"/>
      <c r="AP109" s="350"/>
      <c r="AQ109" s="350"/>
      <c r="AR109" s="350"/>
      <c r="AS109" s="350"/>
    </row>
    <row r="110" spans="20:45" x14ac:dyDescent="0.25">
      <c r="T110" s="350"/>
      <c r="U110" s="350"/>
      <c r="V110" s="350"/>
      <c r="W110" s="350"/>
      <c r="X110" s="350"/>
      <c r="Y110" s="350"/>
      <c r="Z110" s="350"/>
      <c r="AA110" s="350"/>
      <c r="AB110" s="350"/>
      <c r="AC110" s="350"/>
      <c r="AD110" s="350"/>
      <c r="AE110" s="350"/>
      <c r="AF110" s="350"/>
      <c r="AG110" s="350"/>
      <c r="AH110" s="350"/>
      <c r="AL110" s="350"/>
      <c r="AM110" s="350"/>
      <c r="AN110" s="350"/>
      <c r="AO110" s="350"/>
      <c r="AP110" s="350"/>
      <c r="AQ110" s="350"/>
      <c r="AR110" s="350"/>
      <c r="AS110" s="350"/>
    </row>
    <row r="111" spans="20:45" x14ac:dyDescent="0.25">
      <c r="T111" s="350"/>
      <c r="U111" s="350"/>
      <c r="V111" s="350"/>
      <c r="W111" s="350"/>
      <c r="X111" s="350"/>
      <c r="Y111" s="350"/>
      <c r="Z111" s="350"/>
      <c r="AA111" s="350"/>
      <c r="AB111" s="350"/>
      <c r="AC111" s="350"/>
      <c r="AD111" s="350"/>
      <c r="AE111" s="350"/>
      <c r="AF111" s="350"/>
      <c r="AG111" s="350"/>
      <c r="AH111" s="350"/>
      <c r="AL111" s="350"/>
      <c r="AM111" s="350"/>
      <c r="AN111" s="350"/>
      <c r="AO111" s="350"/>
      <c r="AP111" s="350"/>
      <c r="AQ111" s="350"/>
      <c r="AR111" s="350"/>
      <c r="AS111" s="350"/>
    </row>
    <row r="112" spans="20:45" x14ac:dyDescent="0.25">
      <c r="T112" s="350"/>
      <c r="U112" s="350"/>
      <c r="V112" s="350"/>
      <c r="W112" s="350"/>
      <c r="X112" s="350"/>
      <c r="Y112" s="350"/>
      <c r="Z112" s="350"/>
      <c r="AA112" s="350"/>
      <c r="AB112" s="350"/>
      <c r="AC112" s="350"/>
      <c r="AD112" s="350"/>
      <c r="AE112" s="350"/>
      <c r="AF112" s="350"/>
      <c r="AG112" s="350"/>
      <c r="AH112" s="350"/>
      <c r="AL112" s="350"/>
      <c r="AM112" s="350"/>
      <c r="AN112" s="350"/>
      <c r="AO112" s="350"/>
      <c r="AP112" s="350"/>
      <c r="AQ112" s="350"/>
      <c r="AR112" s="350"/>
      <c r="AS112" s="350"/>
    </row>
    <row r="113" spans="20:45" x14ac:dyDescent="0.25">
      <c r="T113" s="350"/>
      <c r="U113" s="350"/>
      <c r="V113" s="350"/>
      <c r="W113" s="350"/>
      <c r="X113" s="350"/>
      <c r="Y113" s="350"/>
      <c r="Z113" s="350"/>
      <c r="AA113" s="350"/>
      <c r="AB113" s="350"/>
      <c r="AC113" s="350"/>
      <c r="AD113" s="350"/>
      <c r="AE113" s="350"/>
      <c r="AF113" s="350"/>
      <c r="AG113" s="350"/>
      <c r="AH113" s="350"/>
      <c r="AL113" s="350"/>
      <c r="AM113" s="350"/>
      <c r="AN113" s="350"/>
      <c r="AO113" s="350"/>
      <c r="AP113" s="350"/>
      <c r="AQ113" s="350"/>
      <c r="AR113" s="350"/>
      <c r="AS113" s="350"/>
    </row>
    <row r="114" spans="20:45" x14ac:dyDescent="0.25">
      <c r="T114" s="350"/>
      <c r="U114" s="350"/>
      <c r="V114" s="350"/>
      <c r="W114" s="350"/>
      <c r="X114" s="350"/>
      <c r="Y114" s="350"/>
      <c r="Z114" s="350"/>
      <c r="AA114" s="350"/>
      <c r="AB114" s="350"/>
      <c r="AC114" s="350"/>
      <c r="AD114" s="350"/>
      <c r="AE114" s="350"/>
      <c r="AF114" s="350"/>
      <c r="AG114" s="350"/>
      <c r="AH114" s="350"/>
      <c r="AL114" s="350"/>
      <c r="AM114" s="350"/>
      <c r="AN114" s="350"/>
      <c r="AO114" s="350"/>
      <c r="AP114" s="350"/>
      <c r="AQ114" s="350"/>
      <c r="AR114" s="350"/>
      <c r="AS114" s="350"/>
    </row>
    <row r="115" spans="20:45" x14ac:dyDescent="0.25">
      <c r="T115" s="350"/>
      <c r="U115" s="350"/>
      <c r="V115" s="350"/>
      <c r="W115" s="350"/>
      <c r="X115" s="350"/>
      <c r="Y115" s="350"/>
      <c r="Z115" s="350"/>
      <c r="AA115" s="350"/>
      <c r="AB115" s="350"/>
      <c r="AC115" s="350"/>
      <c r="AD115" s="350"/>
      <c r="AE115" s="350"/>
      <c r="AF115" s="350"/>
      <c r="AG115" s="350"/>
      <c r="AH115" s="350"/>
      <c r="AL115" s="350"/>
      <c r="AM115" s="350"/>
      <c r="AN115" s="350"/>
      <c r="AO115" s="350"/>
      <c r="AP115" s="350"/>
      <c r="AQ115" s="350"/>
      <c r="AR115" s="350"/>
      <c r="AS115" s="350"/>
    </row>
    <row r="116" spans="20:45" x14ac:dyDescent="0.25">
      <c r="T116" s="350"/>
      <c r="U116" s="350"/>
      <c r="V116" s="350"/>
      <c r="W116" s="350"/>
      <c r="X116" s="350"/>
      <c r="Y116" s="350"/>
      <c r="Z116" s="350"/>
      <c r="AA116" s="350"/>
      <c r="AB116" s="350"/>
      <c r="AC116" s="350"/>
      <c r="AD116" s="350"/>
      <c r="AE116" s="350"/>
      <c r="AF116" s="350"/>
      <c r="AG116" s="350"/>
      <c r="AH116" s="350"/>
      <c r="AL116" s="350"/>
      <c r="AM116" s="350"/>
      <c r="AN116" s="350"/>
      <c r="AO116" s="350"/>
      <c r="AP116" s="350"/>
      <c r="AQ116" s="350"/>
      <c r="AR116" s="350"/>
      <c r="AS116" s="350"/>
    </row>
    <row r="117" spans="20:45" x14ac:dyDescent="0.25">
      <c r="T117" s="350"/>
      <c r="U117" s="350"/>
      <c r="V117" s="350"/>
      <c r="W117" s="350"/>
      <c r="X117" s="350"/>
      <c r="Y117" s="350"/>
      <c r="Z117" s="350"/>
      <c r="AA117" s="350"/>
      <c r="AB117" s="350"/>
      <c r="AC117" s="350"/>
      <c r="AD117" s="350"/>
      <c r="AE117" s="350"/>
      <c r="AF117" s="350"/>
      <c r="AG117" s="350"/>
      <c r="AH117" s="350"/>
      <c r="AL117" s="350"/>
      <c r="AM117" s="350"/>
      <c r="AN117" s="350"/>
      <c r="AO117" s="350"/>
      <c r="AP117" s="350"/>
      <c r="AQ117" s="350"/>
      <c r="AR117" s="350"/>
      <c r="AS117" s="350"/>
    </row>
    <row r="118" spans="20:45" x14ac:dyDescent="0.25">
      <c r="T118" s="350"/>
      <c r="U118" s="350"/>
      <c r="V118" s="350"/>
      <c r="W118" s="350"/>
      <c r="X118" s="350"/>
      <c r="Y118" s="350"/>
      <c r="Z118" s="350"/>
      <c r="AA118" s="350"/>
      <c r="AB118" s="350"/>
      <c r="AC118" s="350"/>
      <c r="AD118" s="350"/>
      <c r="AE118" s="350"/>
      <c r="AF118" s="350"/>
      <c r="AG118" s="350"/>
      <c r="AH118" s="350"/>
      <c r="AL118" s="350"/>
      <c r="AM118" s="350"/>
      <c r="AN118" s="350"/>
      <c r="AO118" s="350"/>
      <c r="AP118" s="350"/>
      <c r="AQ118" s="350"/>
      <c r="AR118" s="350"/>
      <c r="AS118" s="350"/>
    </row>
    <row r="119" spans="20:45" x14ac:dyDescent="0.25">
      <c r="T119" s="350"/>
      <c r="U119" s="350"/>
      <c r="V119" s="350"/>
      <c r="W119" s="350"/>
      <c r="X119" s="350"/>
      <c r="Y119" s="350"/>
      <c r="Z119" s="350"/>
      <c r="AA119" s="350"/>
      <c r="AB119" s="350"/>
      <c r="AC119" s="350"/>
      <c r="AD119" s="350"/>
      <c r="AE119" s="350"/>
      <c r="AF119" s="350"/>
      <c r="AG119" s="350"/>
      <c r="AH119" s="350"/>
      <c r="AL119" s="350"/>
      <c r="AM119" s="350"/>
      <c r="AN119" s="350"/>
      <c r="AO119" s="350"/>
      <c r="AP119" s="350"/>
      <c r="AQ119" s="350"/>
      <c r="AR119" s="350"/>
      <c r="AS119" s="350"/>
    </row>
    <row r="120" spans="20:45" x14ac:dyDescent="0.25">
      <c r="T120" s="350"/>
      <c r="U120" s="350"/>
      <c r="V120" s="350"/>
      <c r="W120" s="350"/>
      <c r="X120" s="350"/>
      <c r="Y120" s="350"/>
      <c r="Z120" s="350"/>
      <c r="AA120" s="350"/>
      <c r="AB120" s="350"/>
      <c r="AC120" s="350"/>
      <c r="AD120" s="350"/>
      <c r="AE120" s="350"/>
      <c r="AF120" s="350"/>
      <c r="AG120" s="350"/>
      <c r="AH120" s="350"/>
      <c r="AL120" s="350"/>
      <c r="AM120" s="350"/>
      <c r="AN120" s="350"/>
      <c r="AO120" s="350"/>
      <c r="AP120" s="350"/>
      <c r="AQ120" s="350"/>
      <c r="AR120" s="350"/>
      <c r="AS120" s="350"/>
    </row>
    <row r="121" spans="20:45" x14ac:dyDescent="0.25">
      <c r="T121" s="350"/>
      <c r="U121" s="350"/>
      <c r="V121" s="350"/>
      <c r="W121" s="350"/>
      <c r="X121" s="350"/>
      <c r="Y121" s="350"/>
      <c r="Z121" s="350"/>
      <c r="AA121" s="350"/>
      <c r="AB121" s="350"/>
      <c r="AC121" s="350"/>
      <c r="AD121" s="350"/>
      <c r="AE121" s="350"/>
      <c r="AF121" s="350"/>
      <c r="AG121" s="350"/>
      <c r="AH121" s="350"/>
      <c r="AL121" s="350"/>
      <c r="AM121" s="350"/>
      <c r="AN121" s="350"/>
      <c r="AO121" s="350"/>
      <c r="AP121" s="350"/>
      <c r="AQ121" s="350"/>
      <c r="AR121" s="350"/>
      <c r="AS121" s="350"/>
    </row>
    <row r="122" spans="20:45" x14ac:dyDescent="0.25">
      <c r="T122" s="350"/>
      <c r="U122" s="350"/>
      <c r="V122" s="350"/>
      <c r="W122" s="350"/>
      <c r="X122" s="350"/>
      <c r="Y122" s="350"/>
      <c r="Z122" s="350"/>
      <c r="AA122" s="350"/>
      <c r="AB122" s="350"/>
      <c r="AC122" s="350"/>
      <c r="AD122" s="350"/>
      <c r="AE122" s="350"/>
      <c r="AF122" s="350"/>
      <c r="AG122" s="350"/>
      <c r="AH122" s="350"/>
      <c r="AL122" s="350"/>
      <c r="AM122" s="350"/>
      <c r="AN122" s="350"/>
      <c r="AO122" s="350"/>
      <c r="AP122" s="350"/>
      <c r="AQ122" s="350"/>
      <c r="AR122" s="350"/>
      <c r="AS122" s="350"/>
    </row>
    <row r="123" spans="20:45" x14ac:dyDescent="0.25">
      <c r="T123" s="350"/>
      <c r="U123" s="350"/>
      <c r="V123" s="350"/>
      <c r="W123" s="350"/>
      <c r="X123" s="350"/>
      <c r="Y123" s="350"/>
      <c r="Z123" s="350"/>
      <c r="AA123" s="350"/>
      <c r="AB123" s="350"/>
      <c r="AC123" s="350"/>
      <c r="AD123" s="350"/>
      <c r="AE123" s="350"/>
      <c r="AF123" s="350"/>
      <c r="AG123" s="350"/>
      <c r="AH123" s="350"/>
      <c r="AL123" s="350"/>
      <c r="AM123" s="350"/>
      <c r="AN123" s="350"/>
      <c r="AO123" s="350"/>
      <c r="AP123" s="350"/>
      <c r="AQ123" s="350"/>
      <c r="AR123" s="350"/>
      <c r="AS123" s="350"/>
    </row>
    <row r="124" spans="20:45" x14ac:dyDescent="0.25">
      <c r="T124" s="350"/>
      <c r="U124" s="350"/>
      <c r="V124" s="350"/>
      <c r="W124" s="350"/>
      <c r="X124" s="350"/>
      <c r="Y124" s="350"/>
      <c r="Z124" s="350"/>
      <c r="AA124" s="350"/>
      <c r="AB124" s="350"/>
      <c r="AC124" s="350"/>
      <c r="AD124" s="350"/>
      <c r="AE124" s="350"/>
      <c r="AF124" s="350"/>
      <c r="AG124" s="350"/>
      <c r="AH124" s="350"/>
      <c r="AL124" s="350"/>
      <c r="AM124" s="350"/>
      <c r="AN124" s="350"/>
      <c r="AO124" s="350"/>
      <c r="AP124" s="350"/>
      <c r="AQ124" s="350"/>
      <c r="AR124" s="350"/>
      <c r="AS124" s="350"/>
    </row>
    <row r="125" spans="20:45" x14ac:dyDescent="0.25">
      <c r="T125" s="350"/>
      <c r="U125" s="350"/>
      <c r="V125" s="350"/>
      <c r="W125" s="350"/>
      <c r="X125" s="350"/>
      <c r="Y125" s="350"/>
      <c r="Z125" s="350"/>
      <c r="AA125" s="350"/>
      <c r="AB125" s="350"/>
      <c r="AC125" s="350"/>
      <c r="AD125" s="350"/>
      <c r="AE125" s="350"/>
      <c r="AF125" s="350"/>
      <c r="AG125" s="350"/>
      <c r="AH125" s="350"/>
      <c r="AL125" s="350"/>
      <c r="AM125" s="350"/>
      <c r="AN125" s="350"/>
      <c r="AO125" s="350"/>
      <c r="AP125" s="350"/>
      <c r="AQ125" s="350"/>
      <c r="AR125" s="350"/>
      <c r="AS125" s="350"/>
    </row>
    <row r="126" spans="20:45" x14ac:dyDescent="0.25">
      <c r="T126" s="350"/>
      <c r="U126" s="350"/>
      <c r="V126" s="350"/>
      <c r="W126" s="350"/>
      <c r="X126" s="350"/>
      <c r="Y126" s="350"/>
      <c r="Z126" s="350"/>
      <c r="AA126" s="350"/>
      <c r="AB126" s="350"/>
      <c r="AC126" s="350"/>
      <c r="AD126" s="350"/>
      <c r="AE126" s="350"/>
      <c r="AF126" s="350"/>
      <c r="AG126" s="350"/>
      <c r="AH126" s="350"/>
      <c r="AL126" s="350"/>
      <c r="AM126" s="350"/>
      <c r="AN126" s="350"/>
      <c r="AO126" s="350"/>
      <c r="AP126" s="350"/>
      <c r="AQ126" s="350"/>
      <c r="AR126" s="350"/>
      <c r="AS126" s="350"/>
    </row>
    <row r="127" spans="20:45" x14ac:dyDescent="0.25">
      <c r="T127" s="350"/>
      <c r="U127" s="350"/>
      <c r="V127" s="350"/>
      <c r="W127" s="350"/>
      <c r="X127" s="350"/>
      <c r="Y127" s="350"/>
      <c r="Z127" s="350"/>
      <c r="AA127" s="350"/>
      <c r="AB127" s="350"/>
      <c r="AC127" s="350"/>
      <c r="AD127" s="350"/>
      <c r="AE127" s="350"/>
      <c r="AF127" s="350"/>
      <c r="AG127" s="350"/>
      <c r="AH127" s="350"/>
      <c r="AL127" s="350"/>
      <c r="AM127" s="350"/>
      <c r="AN127" s="350"/>
      <c r="AO127" s="350"/>
      <c r="AP127" s="350"/>
      <c r="AQ127" s="350"/>
      <c r="AR127" s="350"/>
      <c r="AS127" s="350"/>
    </row>
    <row r="128" spans="20:45" x14ac:dyDescent="0.25">
      <c r="T128" s="350"/>
      <c r="U128" s="350"/>
      <c r="V128" s="350"/>
      <c r="W128" s="350"/>
      <c r="X128" s="350"/>
      <c r="Y128" s="350"/>
      <c r="Z128" s="350"/>
      <c r="AA128" s="350"/>
      <c r="AB128" s="350"/>
      <c r="AC128" s="350"/>
      <c r="AD128" s="350"/>
      <c r="AE128" s="350"/>
      <c r="AF128" s="350"/>
      <c r="AG128" s="350"/>
      <c r="AH128" s="350"/>
      <c r="AL128" s="350"/>
      <c r="AM128" s="350"/>
      <c r="AN128" s="350"/>
      <c r="AO128" s="350"/>
      <c r="AP128" s="350"/>
      <c r="AQ128" s="350"/>
      <c r="AR128" s="350"/>
      <c r="AS128" s="350"/>
    </row>
    <row r="129" spans="20:45" x14ac:dyDescent="0.25">
      <c r="T129" s="350"/>
      <c r="U129" s="350"/>
      <c r="V129" s="350"/>
      <c r="W129" s="350"/>
      <c r="X129" s="350"/>
      <c r="Y129" s="350"/>
      <c r="Z129" s="350"/>
      <c r="AA129" s="350"/>
      <c r="AB129" s="350"/>
      <c r="AC129" s="350"/>
      <c r="AD129" s="350"/>
      <c r="AE129" s="350"/>
      <c r="AF129" s="350"/>
      <c r="AG129" s="350"/>
      <c r="AH129" s="350"/>
      <c r="AL129" s="350"/>
      <c r="AM129" s="350"/>
      <c r="AN129" s="350"/>
      <c r="AO129" s="350"/>
      <c r="AP129" s="350"/>
      <c r="AQ129" s="350"/>
      <c r="AR129" s="350"/>
      <c r="AS129" s="350"/>
    </row>
    <row r="130" spans="20:45" x14ac:dyDescent="0.25">
      <c r="T130" s="350"/>
      <c r="U130" s="350"/>
      <c r="V130" s="350"/>
      <c r="W130" s="350"/>
      <c r="X130" s="350"/>
      <c r="Y130" s="350"/>
      <c r="Z130" s="350"/>
      <c r="AA130" s="350"/>
      <c r="AB130" s="350"/>
      <c r="AC130" s="350"/>
      <c r="AD130" s="350"/>
      <c r="AE130" s="350"/>
      <c r="AF130" s="350"/>
      <c r="AG130" s="350"/>
      <c r="AH130" s="350"/>
      <c r="AL130" s="350"/>
      <c r="AM130" s="350"/>
      <c r="AN130" s="350"/>
      <c r="AO130" s="350"/>
      <c r="AP130" s="350"/>
      <c r="AQ130" s="350"/>
      <c r="AR130" s="350"/>
      <c r="AS130" s="350"/>
    </row>
    <row r="131" spans="20:45" x14ac:dyDescent="0.25">
      <c r="T131" s="350"/>
      <c r="U131" s="350"/>
      <c r="V131" s="350"/>
      <c r="W131" s="350"/>
      <c r="X131" s="350"/>
      <c r="Y131" s="350"/>
      <c r="Z131" s="350"/>
      <c r="AA131" s="350"/>
      <c r="AB131" s="350"/>
      <c r="AC131" s="350"/>
      <c r="AD131" s="350"/>
      <c r="AE131" s="350"/>
      <c r="AF131" s="350"/>
      <c r="AG131" s="350"/>
      <c r="AH131" s="350"/>
      <c r="AL131" s="350"/>
      <c r="AM131" s="350"/>
      <c r="AN131" s="350"/>
      <c r="AO131" s="350"/>
      <c r="AP131" s="350"/>
      <c r="AQ131" s="350"/>
      <c r="AR131" s="350"/>
      <c r="AS131" s="350"/>
    </row>
    <row r="132" spans="20:45" x14ac:dyDescent="0.25">
      <c r="T132" s="350"/>
      <c r="U132" s="350"/>
      <c r="V132" s="350"/>
      <c r="W132" s="350"/>
      <c r="X132" s="350"/>
      <c r="Y132" s="350"/>
      <c r="Z132" s="350"/>
      <c r="AA132" s="350"/>
      <c r="AB132" s="350"/>
      <c r="AC132" s="350"/>
      <c r="AD132" s="350"/>
      <c r="AE132" s="350"/>
      <c r="AF132" s="350"/>
      <c r="AG132" s="350"/>
      <c r="AH132" s="350"/>
      <c r="AL132" s="350"/>
      <c r="AM132" s="350"/>
      <c r="AN132" s="350"/>
      <c r="AO132" s="350"/>
      <c r="AP132" s="350"/>
      <c r="AQ132" s="350"/>
      <c r="AR132" s="350"/>
      <c r="AS132" s="350"/>
    </row>
    <row r="133" spans="20:45" x14ac:dyDescent="0.25">
      <c r="T133" s="350"/>
      <c r="U133" s="350"/>
      <c r="V133" s="350"/>
      <c r="W133" s="350"/>
      <c r="X133" s="350"/>
      <c r="Y133" s="350"/>
      <c r="Z133" s="350"/>
      <c r="AA133" s="350"/>
      <c r="AB133" s="350"/>
      <c r="AC133" s="350"/>
      <c r="AD133" s="350"/>
      <c r="AE133" s="350"/>
      <c r="AF133" s="350"/>
      <c r="AG133" s="350"/>
      <c r="AH133" s="350"/>
      <c r="AL133" s="350"/>
      <c r="AM133" s="350"/>
      <c r="AN133" s="350"/>
      <c r="AO133" s="350"/>
      <c r="AP133" s="350"/>
      <c r="AQ133" s="350"/>
      <c r="AR133" s="350"/>
      <c r="AS133" s="350"/>
    </row>
    <row r="134" spans="20:45" x14ac:dyDescent="0.25">
      <c r="T134" s="350"/>
      <c r="U134" s="350"/>
      <c r="V134" s="350"/>
      <c r="W134" s="350"/>
      <c r="X134" s="350"/>
      <c r="Y134" s="350"/>
      <c r="Z134" s="350"/>
      <c r="AA134" s="350"/>
      <c r="AB134" s="350"/>
      <c r="AC134" s="350"/>
      <c r="AD134" s="350"/>
      <c r="AE134" s="350"/>
      <c r="AF134" s="350"/>
      <c r="AG134" s="350"/>
      <c r="AH134" s="350"/>
      <c r="AL134" s="350"/>
      <c r="AM134" s="350"/>
      <c r="AN134" s="350"/>
      <c r="AO134" s="350"/>
      <c r="AP134" s="350"/>
      <c r="AQ134" s="350"/>
      <c r="AR134" s="350"/>
      <c r="AS134" s="350"/>
    </row>
    <row r="135" spans="20:45" x14ac:dyDescent="0.25">
      <c r="T135" s="350"/>
      <c r="U135" s="350"/>
      <c r="V135" s="350"/>
      <c r="W135" s="350"/>
      <c r="X135" s="350"/>
      <c r="Y135" s="350"/>
      <c r="Z135" s="350"/>
      <c r="AA135" s="350"/>
      <c r="AB135" s="350"/>
      <c r="AC135" s="350"/>
      <c r="AD135" s="350"/>
      <c r="AE135" s="350"/>
      <c r="AF135" s="350"/>
      <c r="AG135" s="350"/>
      <c r="AH135" s="350"/>
      <c r="AL135" s="350"/>
      <c r="AM135" s="350"/>
      <c r="AN135" s="350"/>
      <c r="AO135" s="350"/>
      <c r="AP135" s="350"/>
      <c r="AQ135" s="350"/>
      <c r="AR135" s="350"/>
      <c r="AS135" s="350"/>
    </row>
    <row r="136" spans="20:45" x14ac:dyDescent="0.25">
      <c r="T136" s="350"/>
      <c r="U136" s="350"/>
      <c r="V136" s="350"/>
      <c r="W136" s="350"/>
      <c r="X136" s="350"/>
      <c r="Y136" s="350"/>
      <c r="Z136" s="350"/>
      <c r="AA136" s="350"/>
      <c r="AB136" s="350"/>
      <c r="AC136" s="350"/>
      <c r="AD136" s="350"/>
      <c r="AE136" s="350"/>
      <c r="AF136" s="350"/>
      <c r="AG136" s="350"/>
      <c r="AH136" s="350"/>
      <c r="AL136" s="350"/>
      <c r="AM136" s="350"/>
      <c r="AN136" s="350"/>
      <c r="AO136" s="350"/>
      <c r="AP136" s="350"/>
      <c r="AQ136" s="350"/>
      <c r="AR136" s="350"/>
      <c r="AS136" s="350"/>
    </row>
    <row r="137" spans="20:45" x14ac:dyDescent="0.25">
      <c r="T137" s="350"/>
      <c r="U137" s="350"/>
      <c r="V137" s="350"/>
      <c r="W137" s="350"/>
      <c r="X137" s="350"/>
      <c r="Y137" s="350"/>
      <c r="Z137" s="350"/>
      <c r="AA137" s="350"/>
      <c r="AB137" s="350"/>
      <c r="AC137" s="350"/>
      <c r="AD137" s="350"/>
      <c r="AE137" s="350"/>
      <c r="AF137" s="350"/>
      <c r="AG137" s="350"/>
      <c r="AH137" s="350"/>
      <c r="AL137" s="350"/>
      <c r="AM137" s="350"/>
      <c r="AN137" s="350"/>
      <c r="AO137" s="350"/>
      <c r="AP137" s="350"/>
      <c r="AQ137" s="350"/>
      <c r="AR137" s="350"/>
      <c r="AS137" s="350"/>
    </row>
    <row r="138" spans="20:45" x14ac:dyDescent="0.25">
      <c r="T138" s="350"/>
      <c r="U138" s="350"/>
      <c r="V138" s="350"/>
      <c r="W138" s="350"/>
      <c r="X138" s="350"/>
      <c r="Y138" s="350"/>
      <c r="Z138" s="350"/>
      <c r="AA138" s="350"/>
      <c r="AB138" s="350"/>
      <c r="AC138" s="350"/>
      <c r="AD138" s="350"/>
      <c r="AE138" s="350"/>
      <c r="AF138" s="350"/>
      <c r="AG138" s="350"/>
      <c r="AH138" s="350"/>
      <c r="AL138" s="350"/>
      <c r="AM138" s="350"/>
      <c r="AN138" s="350"/>
      <c r="AO138" s="350"/>
      <c r="AP138" s="350"/>
      <c r="AQ138" s="350"/>
      <c r="AR138" s="350"/>
      <c r="AS138" s="350"/>
    </row>
    <row r="139" spans="20:45" x14ac:dyDescent="0.25">
      <c r="T139" s="350"/>
      <c r="U139" s="350"/>
      <c r="V139" s="350"/>
      <c r="W139" s="350"/>
      <c r="X139" s="350"/>
      <c r="Y139" s="350"/>
      <c r="Z139" s="350"/>
      <c r="AA139" s="350"/>
      <c r="AB139" s="350"/>
      <c r="AC139" s="350"/>
      <c r="AD139" s="350"/>
      <c r="AE139" s="350"/>
      <c r="AF139" s="350"/>
      <c r="AG139" s="350"/>
      <c r="AH139" s="350"/>
      <c r="AL139" s="350"/>
      <c r="AM139" s="350"/>
      <c r="AN139" s="350"/>
      <c r="AO139" s="350"/>
      <c r="AP139" s="350"/>
      <c r="AQ139" s="350"/>
      <c r="AR139" s="350"/>
      <c r="AS139" s="350"/>
    </row>
    <row r="140" spans="20:45" x14ac:dyDescent="0.25">
      <c r="T140" s="350"/>
      <c r="U140" s="350"/>
      <c r="V140" s="350"/>
      <c r="W140" s="350"/>
      <c r="X140" s="350"/>
      <c r="Y140" s="350"/>
      <c r="Z140" s="350"/>
      <c r="AA140" s="350"/>
      <c r="AB140" s="350"/>
      <c r="AC140" s="350"/>
      <c r="AD140" s="350"/>
      <c r="AE140" s="350"/>
      <c r="AF140" s="350"/>
      <c r="AG140" s="350"/>
      <c r="AH140" s="350"/>
      <c r="AL140" s="350"/>
      <c r="AM140" s="350"/>
      <c r="AN140" s="350"/>
      <c r="AO140" s="350"/>
      <c r="AP140" s="350"/>
      <c r="AQ140" s="350"/>
      <c r="AR140" s="350"/>
      <c r="AS140" s="350"/>
    </row>
  </sheetData>
  <mergeCells count="1">
    <mergeCell ref="A4:C4"/>
  </mergeCells>
  <conditionalFormatting sqref="B22 B24 B26 B28 B30 B32 B34 B36 B38 B40 B42 B44 B46 B48 B50 B52">
    <cfRule type="cellIs" dxfId="73" priority="7" stopIfTrue="1" operator="equal">
      <formula>"QA"</formula>
    </cfRule>
    <cfRule type="cellIs" dxfId="72" priority="8" stopIfTrue="1" operator="equal">
      <formula>"DA"</formula>
    </cfRule>
  </conditionalFormatting>
  <conditionalFormatting sqref="E7 E21">
    <cfRule type="expression" dxfId="71" priority="5" stopIfTrue="1">
      <formula>$E7&lt;5</formula>
    </cfRule>
  </conditionalFormatting>
  <conditionalFormatting sqref="E22 E24 E26 E28 E30 E32 E34 E36 E38 E40 E42 E44 E46 E48 E50 E52">
    <cfRule type="expression" dxfId="70" priority="13" stopIfTrue="1">
      <formula>AND($E22&lt;9,$C22&gt;0)</formula>
    </cfRule>
  </conditionalFormatting>
  <conditionalFormatting sqref="F7 F9 F11 F13 F15 F17 F19 F21:F22">
    <cfRule type="cellIs" dxfId="69" priority="4" stopIfTrue="1" operator="equal">
      <formula>"Bye"</formula>
    </cfRule>
  </conditionalFormatting>
  <conditionalFormatting sqref="F24 F26 F28 F30 F32 F34 F36 F38 F40 F42 F44 F46 F48 F50">
    <cfRule type="cellIs" dxfId="68" priority="11" stopIfTrue="1" operator="equal">
      <formula>"Bye"</formula>
    </cfRule>
  </conditionalFormatting>
  <conditionalFormatting sqref="F24:I24 F26:I26 F28:I28 F30:I30 F32:I32 F34:I34 F36:I36 F38:I38 F40:I40 F42:I42 F44:I44 F46:I46 F48:I48 F50:I50 F22:I22">
    <cfRule type="expression" dxfId="67" priority="12" stopIfTrue="1">
      <formula>AND($E22&lt;9,$C22&gt;0)</formula>
    </cfRule>
  </conditionalFormatting>
  <conditionalFormatting sqref="H7 H9 H11 H13 H15 H17 H19 H21">
    <cfRule type="expression" dxfId="66" priority="17" stopIfTrue="1">
      <formula>AND($E7&lt;9,$C7&gt;0)</formula>
    </cfRule>
  </conditionalFormatting>
  <conditionalFormatting sqref="I8 K10 I12 M14 I16 K18 I20 I23 K25 I27 M29 I31 K33 I35 I39 K41 I43 M45 I47 K49 I51">
    <cfRule type="expression" dxfId="65" priority="14" stopIfTrue="1">
      <formula>AND($O$1="CU",I8="Umpire")</formula>
    </cfRule>
    <cfRule type="expression" dxfId="64" priority="15" stopIfTrue="1">
      <formula>AND($O$1="CU",I8&lt;&gt;"Umpire",J8&lt;&gt;"")</formula>
    </cfRule>
    <cfRule type="expression" dxfId="63" priority="16" stopIfTrue="1">
      <formula>AND($O$1="CU",I8&lt;&gt;"Umpire")</formula>
    </cfRule>
  </conditionalFormatting>
  <conditionalFormatting sqref="J8 L10 J12 N14 J16 L18 J20 R62">
    <cfRule type="expression" dxfId="62" priority="6" stopIfTrue="1">
      <formula>$O$1="CU"</formula>
    </cfRule>
  </conditionalFormatting>
  <conditionalFormatting sqref="K8 M10 K12 O14 K16 M18 K20 K23 M25 K27 O29 K31 M33 K35 K39 M41 K43 O45 K47 M49 K51">
    <cfRule type="expression" dxfId="61" priority="9" stopIfTrue="1">
      <formula>J8="as"</formula>
    </cfRule>
    <cfRule type="expression" dxfId="60" priority="10" stopIfTrue="1">
      <formula>J8="bs"</formula>
    </cfRule>
  </conditionalFormatting>
  <conditionalFormatting sqref="O16">
    <cfRule type="expression" dxfId="59" priority="1" stopIfTrue="1">
      <formula>AND($O$1="CU",O16="Umpire")</formula>
    </cfRule>
    <cfRule type="expression" dxfId="58" priority="2" stopIfTrue="1">
      <formula>AND($O$1="CU",O16&lt;&gt;"Umpire",P16&lt;&gt;"")</formula>
    </cfRule>
    <cfRule type="expression" dxfId="57" priority="3" stopIfTrue="1">
      <formula>AND($O$1="CU",O16&lt;&gt;"Umpire")</formula>
    </cfRule>
  </conditionalFormatting>
  <dataValidations count="1">
    <dataValidation type="list" allowBlank="1" showInputMessage="1" sqref="I23 I39 I27 I35 I43 I31 I51 I47 K49 K41 M45 K33 K25 M29 I16 K18 K10 I20 I12 I8 M14 O16" xr:uid="{00000000-0002-0000-0B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915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8915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indexed="42"/>
  </sheetPr>
  <dimension ref="A1:Q156"/>
  <sheetViews>
    <sheetView showGridLines="0" showZeros="0" workbookViewId="0">
      <pane ySplit="6" topLeftCell="A7" activePane="bottomLeft" state="frozen"/>
      <selection activeCell="F2" sqref="F2"/>
      <selection pane="bottomLeft" activeCell="R8" sqref="R8"/>
    </sheetView>
  </sheetViews>
  <sheetFormatPr defaultRowHeight="13.2" x14ac:dyDescent="0.25"/>
  <cols>
    <col min="1" max="1" width="3.88671875" customWidth="1"/>
    <col min="2" max="2" width="14" customWidth="1"/>
    <col min="3" max="3" width="12.44140625" customWidth="1"/>
    <col min="4" max="4" width="10.109375" style="40" customWidth="1"/>
    <col min="5" max="5" width="12.109375" style="411" customWidth="1"/>
    <col min="6" max="6" width="6.109375" style="93" hidden="1" customWidth="1"/>
    <col min="7" max="7" width="31.4414062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48" t="str">
        <f>Altalanos!$A$6</f>
        <v>Diákolimpia</v>
      </c>
      <c r="B1" s="87"/>
      <c r="C1" s="87"/>
      <c r="D1" s="244"/>
      <c r="E1" s="264" t="s">
        <v>52</v>
      </c>
      <c r="F1" s="106"/>
      <c r="G1" s="255"/>
      <c r="H1" s="88"/>
      <c r="I1" s="88"/>
      <c r="J1" s="256"/>
      <c r="K1" s="256"/>
      <c r="L1" s="256"/>
      <c r="M1" s="256"/>
      <c r="N1" s="256"/>
      <c r="O1" s="256"/>
      <c r="P1" s="256"/>
      <c r="Q1" s="257"/>
    </row>
    <row r="2" spans="1:17" ht="13.8" thickBot="1" x14ac:dyDescent="0.3">
      <c r="B2" s="89" t="s">
        <v>51</v>
      </c>
      <c r="C2" s="422" t="str">
        <f>Altalanos!$D$8</f>
        <v>4 fiú B elo</v>
      </c>
      <c r="D2" s="106"/>
      <c r="E2" s="264" t="s">
        <v>35</v>
      </c>
      <c r="F2" s="94"/>
      <c r="G2" s="94"/>
      <c r="H2" s="399"/>
      <c r="I2" s="399"/>
      <c r="J2" s="88"/>
      <c r="K2" s="88"/>
      <c r="L2" s="88"/>
      <c r="M2" s="88"/>
      <c r="N2" s="100"/>
      <c r="O2" s="81"/>
      <c r="P2" s="81"/>
      <c r="Q2" s="100"/>
    </row>
    <row r="3" spans="1:17" s="2" customFormat="1" ht="13.8" thickBot="1" x14ac:dyDescent="0.3">
      <c r="A3" s="393" t="s">
        <v>50</v>
      </c>
      <c r="B3" s="397"/>
      <c r="C3" s="397"/>
      <c r="D3" s="397"/>
      <c r="E3" s="397"/>
      <c r="F3" s="397"/>
      <c r="G3" s="397"/>
      <c r="H3" s="397"/>
      <c r="I3" s="398"/>
      <c r="J3" s="101"/>
      <c r="K3" s="107"/>
      <c r="L3" s="107"/>
      <c r="M3" s="107"/>
      <c r="N3" s="294" t="s">
        <v>34</v>
      </c>
      <c r="O3" s="102"/>
      <c r="P3" s="108"/>
      <c r="Q3" s="265"/>
    </row>
    <row r="4" spans="1:17" s="2" customFormat="1" x14ac:dyDescent="0.25">
      <c r="A4" s="50" t="s">
        <v>25</v>
      </c>
      <c r="B4" s="50"/>
      <c r="C4" s="48" t="s">
        <v>22</v>
      </c>
      <c r="D4" s="50" t="s">
        <v>30</v>
      </c>
      <c r="E4" s="82"/>
      <c r="G4" s="109"/>
      <c r="H4" s="413" t="s">
        <v>31</v>
      </c>
      <c r="I4" s="403"/>
      <c r="J4" s="110"/>
      <c r="K4" s="111"/>
      <c r="L4" s="111"/>
      <c r="M4" s="111"/>
      <c r="N4" s="110"/>
      <c r="O4" s="266"/>
      <c r="P4" s="266"/>
      <c r="Q4" s="112"/>
    </row>
    <row r="5" spans="1:17" s="2" customFormat="1" ht="13.8" thickBot="1" x14ac:dyDescent="0.3">
      <c r="A5" s="258" t="str">
        <f>Altalanos!$A$10</f>
        <v>2024.05.27-06.01.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x14ac:dyDescent="0.3">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x14ac:dyDescent="0.25">
      <c r="A7" s="254">
        <v>1</v>
      </c>
      <c r="B7" s="428" t="s">
        <v>133</v>
      </c>
      <c r="C7" s="428" t="s">
        <v>134</v>
      </c>
      <c r="D7" s="428" t="s">
        <v>135</v>
      </c>
      <c r="E7" s="267"/>
      <c r="F7" s="394"/>
      <c r="G7" s="395"/>
      <c r="H7" s="96"/>
      <c r="I7" s="96"/>
      <c r="J7" s="251"/>
      <c r="K7" s="249"/>
      <c r="L7" s="253"/>
      <c r="M7" s="249"/>
      <c r="N7" s="245"/>
      <c r="O7" s="96"/>
      <c r="P7" s="114"/>
      <c r="Q7" s="97"/>
    </row>
    <row r="8" spans="1:17" s="11" customFormat="1" ht="18.899999999999999" customHeight="1" x14ac:dyDescent="0.25">
      <c r="A8" s="254">
        <v>2</v>
      </c>
      <c r="B8" s="428" t="s">
        <v>136</v>
      </c>
      <c r="C8" s="428" t="s">
        <v>137</v>
      </c>
      <c r="D8" s="428" t="s">
        <v>138</v>
      </c>
      <c r="E8" s="267"/>
      <c r="F8" s="396"/>
      <c r="G8" s="287"/>
      <c r="H8" s="96"/>
      <c r="I8" s="96"/>
      <c r="J8" s="251"/>
      <c r="K8" s="249"/>
      <c r="L8" s="253"/>
      <c r="M8" s="249"/>
      <c r="N8" s="245"/>
      <c r="O8" s="96"/>
      <c r="P8" s="114"/>
      <c r="Q8" s="97"/>
    </row>
    <row r="9" spans="1:17" s="11" customFormat="1" ht="18.899999999999999" customHeight="1" x14ac:dyDescent="0.3">
      <c r="A9" s="254">
        <v>3</v>
      </c>
      <c r="B9" s="426" t="s">
        <v>139</v>
      </c>
      <c r="C9" s="426" t="s">
        <v>140</v>
      </c>
      <c r="D9" s="426" t="s">
        <v>112</v>
      </c>
      <c r="E9" s="267"/>
      <c r="F9" s="396"/>
      <c r="G9" s="287"/>
      <c r="H9" s="96"/>
      <c r="I9" s="96"/>
      <c r="J9" s="251"/>
      <c r="K9" s="249"/>
      <c r="L9" s="253"/>
      <c r="M9" s="249"/>
      <c r="N9" s="245"/>
      <c r="O9" s="96"/>
      <c r="P9" s="405"/>
      <c r="Q9" s="281"/>
    </row>
    <row r="10" spans="1:17" s="11" customFormat="1" ht="18.899999999999999" customHeight="1" x14ac:dyDescent="0.3">
      <c r="A10" s="254">
        <v>4</v>
      </c>
      <c r="B10" s="426" t="s">
        <v>141</v>
      </c>
      <c r="C10" s="426" t="s">
        <v>142</v>
      </c>
      <c r="D10" s="426" t="s">
        <v>112</v>
      </c>
      <c r="E10" s="267"/>
      <c r="F10" s="396"/>
      <c r="G10" s="287"/>
      <c r="H10" s="96"/>
      <c r="I10" s="96"/>
      <c r="J10" s="251"/>
      <c r="K10" s="249"/>
      <c r="L10" s="253"/>
      <c r="M10" s="249"/>
      <c r="N10" s="245"/>
      <c r="O10" s="96"/>
      <c r="P10" s="404"/>
      <c r="Q10" s="402"/>
    </row>
    <row r="11" spans="1:17" s="11" customFormat="1" ht="18.899999999999999" customHeight="1" x14ac:dyDescent="0.3">
      <c r="A11" s="254">
        <v>5</v>
      </c>
      <c r="B11" s="426" t="s">
        <v>143</v>
      </c>
      <c r="C11" s="426" t="s">
        <v>144</v>
      </c>
      <c r="D11" s="431" t="s">
        <v>145</v>
      </c>
      <c r="E11" s="267"/>
      <c r="F11" s="396"/>
      <c r="G11" s="287"/>
      <c r="H11" s="96"/>
      <c r="I11" s="96"/>
      <c r="J11" s="251"/>
      <c r="K11" s="249"/>
      <c r="L11" s="253"/>
      <c r="M11" s="249"/>
      <c r="N11" s="245"/>
      <c r="O11" s="96"/>
      <c r="P11" s="404"/>
      <c r="Q11" s="402"/>
    </row>
    <row r="12" spans="1:17" s="11" customFormat="1" ht="18.899999999999999" customHeight="1" x14ac:dyDescent="0.3">
      <c r="A12" s="254">
        <v>6</v>
      </c>
      <c r="B12" s="426" t="s">
        <v>146</v>
      </c>
      <c r="C12" s="426" t="s">
        <v>114</v>
      </c>
      <c r="D12" s="432" t="s">
        <v>147</v>
      </c>
      <c r="E12" s="267"/>
      <c r="F12" s="396"/>
      <c r="G12" s="287"/>
      <c r="H12" s="96"/>
      <c r="I12" s="96"/>
      <c r="J12" s="251"/>
      <c r="K12" s="249"/>
      <c r="L12" s="253"/>
      <c r="M12" s="249"/>
      <c r="N12" s="245"/>
      <c r="O12" s="96"/>
      <c r="P12" s="404"/>
      <c r="Q12" s="402"/>
    </row>
    <row r="13" spans="1:17" s="11" customFormat="1" ht="18.899999999999999" customHeight="1" x14ac:dyDescent="0.3">
      <c r="A13" s="254">
        <v>7</v>
      </c>
      <c r="B13" s="426" t="s">
        <v>148</v>
      </c>
      <c r="C13" s="426" t="s">
        <v>149</v>
      </c>
      <c r="D13" s="427" t="s">
        <v>150</v>
      </c>
      <c r="E13" s="267"/>
      <c r="F13" s="396"/>
      <c r="G13" s="287"/>
      <c r="H13" s="96"/>
      <c r="I13" s="96"/>
      <c r="J13" s="251"/>
      <c r="K13" s="249"/>
      <c r="L13" s="253"/>
      <c r="M13" s="249"/>
      <c r="N13" s="245"/>
      <c r="O13" s="96"/>
      <c r="P13" s="404"/>
      <c r="Q13" s="402"/>
    </row>
    <row r="14" spans="1:17" s="11" customFormat="1" ht="18.899999999999999" customHeight="1" x14ac:dyDescent="0.3">
      <c r="A14" s="254">
        <v>8</v>
      </c>
      <c r="B14" s="426" t="s">
        <v>151</v>
      </c>
      <c r="C14" s="426" t="s">
        <v>152</v>
      </c>
      <c r="D14" s="427" t="s">
        <v>153</v>
      </c>
      <c r="E14" s="267"/>
      <c r="F14" s="396"/>
      <c r="G14" s="287"/>
      <c r="H14" s="96"/>
      <c r="I14" s="96"/>
      <c r="J14" s="251"/>
      <c r="K14" s="249"/>
      <c r="L14" s="253"/>
      <c r="M14" s="249"/>
      <c r="N14" s="245"/>
      <c r="O14" s="96"/>
      <c r="P14" s="404"/>
      <c r="Q14" s="402"/>
    </row>
    <row r="15" spans="1:17" s="11" customFormat="1" ht="18.899999999999999" customHeight="1" x14ac:dyDescent="0.3">
      <c r="A15" s="254">
        <v>9</v>
      </c>
      <c r="B15" s="426" t="s">
        <v>187</v>
      </c>
      <c r="C15" s="426" t="s">
        <v>188</v>
      </c>
      <c r="D15" s="426" t="s">
        <v>154</v>
      </c>
      <c r="E15" s="267"/>
      <c r="F15" s="97"/>
      <c r="G15" s="97"/>
      <c r="H15" s="96"/>
      <c r="I15" s="96"/>
      <c r="J15" s="251"/>
      <c r="K15" s="249"/>
      <c r="L15" s="253"/>
      <c r="M15" s="286"/>
      <c r="N15" s="245"/>
      <c r="O15" s="96"/>
      <c r="P15" s="97"/>
      <c r="Q15" s="97"/>
    </row>
    <row r="16" spans="1:17" s="11" customFormat="1" ht="18.899999999999999" customHeight="1" x14ac:dyDescent="0.3">
      <c r="A16" s="254">
        <v>10</v>
      </c>
      <c r="B16" s="451" t="s">
        <v>459</v>
      </c>
      <c r="C16" s="426" t="s">
        <v>144</v>
      </c>
      <c r="D16" s="426" t="s">
        <v>155</v>
      </c>
      <c r="E16" s="267"/>
      <c r="F16" s="97"/>
      <c r="G16" s="97"/>
      <c r="H16" s="96"/>
      <c r="I16" s="96"/>
      <c r="J16" s="251"/>
      <c r="K16" s="249"/>
      <c r="L16" s="253"/>
      <c r="M16" s="286"/>
      <c r="N16" s="245"/>
      <c r="O16" s="96"/>
      <c r="P16" s="114"/>
      <c r="Q16" s="97"/>
    </row>
    <row r="17" spans="1:17" s="11" customFormat="1" ht="18.899999999999999" customHeight="1" x14ac:dyDescent="0.3">
      <c r="A17" s="254">
        <v>11</v>
      </c>
      <c r="B17" s="433"/>
      <c r="C17" s="433"/>
      <c r="D17" s="426"/>
      <c r="E17" s="267"/>
      <c r="F17" s="97"/>
      <c r="G17" s="97"/>
      <c r="H17" s="96"/>
      <c r="I17" s="96"/>
      <c r="J17" s="251"/>
      <c r="K17" s="249"/>
      <c r="L17" s="253"/>
      <c r="M17" s="286"/>
      <c r="N17" s="245"/>
      <c r="O17" s="96"/>
      <c r="P17" s="114"/>
      <c r="Q17" s="97"/>
    </row>
    <row r="18" spans="1:17" s="11" customFormat="1" ht="18.899999999999999" customHeight="1" x14ac:dyDescent="0.3">
      <c r="A18" s="254">
        <v>12</v>
      </c>
      <c r="B18" s="434" t="s">
        <v>157</v>
      </c>
      <c r="C18" s="434" t="s">
        <v>158</v>
      </c>
      <c r="D18" s="434" t="s">
        <v>159</v>
      </c>
      <c r="E18" s="267"/>
      <c r="F18" s="97"/>
      <c r="G18" s="97"/>
      <c r="H18" s="96"/>
      <c r="I18" s="96"/>
      <c r="J18" s="251"/>
      <c r="K18" s="249"/>
      <c r="L18" s="253"/>
      <c r="M18" s="286"/>
      <c r="N18" s="245"/>
      <c r="O18" s="96"/>
      <c r="P18" s="114"/>
      <c r="Q18" s="97"/>
    </row>
    <row r="19" spans="1:17" s="11" customFormat="1" ht="18.899999999999999" customHeight="1" x14ac:dyDescent="0.3">
      <c r="A19" s="254">
        <v>13</v>
      </c>
      <c r="B19" s="441" t="s">
        <v>283</v>
      </c>
      <c r="C19" s="441" t="s">
        <v>284</v>
      </c>
      <c r="D19" s="442" t="s">
        <v>285</v>
      </c>
      <c r="E19" s="267"/>
      <c r="F19" s="97"/>
      <c r="G19" s="97"/>
      <c r="H19" s="96"/>
      <c r="I19" s="96"/>
      <c r="J19" s="251"/>
      <c r="K19" s="249"/>
      <c r="L19" s="253"/>
      <c r="M19" s="286"/>
      <c r="N19" s="245"/>
      <c r="O19" s="96"/>
      <c r="P19" s="114"/>
      <c r="Q19" s="97"/>
    </row>
    <row r="20" spans="1:17" s="11" customFormat="1" ht="18.899999999999999" customHeight="1" x14ac:dyDescent="0.25">
      <c r="A20" s="254">
        <v>14</v>
      </c>
      <c r="B20" s="435" t="s">
        <v>161</v>
      </c>
      <c r="C20" s="435" t="s">
        <v>162</v>
      </c>
      <c r="D20" s="435" t="s">
        <v>163</v>
      </c>
      <c r="E20" s="267"/>
      <c r="F20" s="97"/>
      <c r="G20" s="97"/>
      <c r="H20" s="96"/>
      <c r="I20" s="96"/>
      <c r="J20" s="251"/>
      <c r="K20" s="249"/>
      <c r="L20" s="253"/>
      <c r="M20" s="286"/>
      <c r="N20" s="245"/>
      <c r="O20" s="96"/>
      <c r="P20" s="114"/>
      <c r="Q20" s="97"/>
    </row>
    <row r="21" spans="1:17" s="11" customFormat="1" ht="18.899999999999999" customHeight="1" x14ac:dyDescent="0.25">
      <c r="A21" s="254">
        <v>15</v>
      </c>
      <c r="B21" s="435" t="s">
        <v>164</v>
      </c>
      <c r="C21" s="435" t="s">
        <v>165</v>
      </c>
      <c r="D21" s="435" t="s">
        <v>163</v>
      </c>
      <c r="E21" s="267"/>
      <c r="F21" s="97"/>
      <c r="G21" s="97"/>
      <c r="H21" s="96"/>
      <c r="I21" s="96"/>
      <c r="J21" s="251"/>
      <c r="K21" s="249"/>
      <c r="L21" s="253"/>
      <c r="M21" s="286"/>
      <c r="N21" s="245"/>
      <c r="O21" s="96"/>
      <c r="P21" s="114"/>
      <c r="Q21" s="97"/>
    </row>
    <row r="22" spans="1:17" s="11" customFormat="1" ht="18.899999999999999" customHeight="1" x14ac:dyDescent="0.25">
      <c r="A22" s="254">
        <v>16</v>
      </c>
      <c r="B22" s="436" t="s">
        <v>166</v>
      </c>
      <c r="C22" s="436" t="s">
        <v>167</v>
      </c>
      <c r="D22" s="437" t="s">
        <v>168</v>
      </c>
      <c r="E22" s="267"/>
      <c r="F22" s="97"/>
      <c r="G22" s="97"/>
      <c r="H22" s="96"/>
      <c r="I22" s="96"/>
      <c r="J22" s="251"/>
      <c r="K22" s="249"/>
      <c r="L22" s="253"/>
      <c r="M22" s="286"/>
      <c r="N22" s="245"/>
      <c r="O22" s="96"/>
      <c r="P22" s="114"/>
      <c r="Q22" s="97"/>
    </row>
    <row r="23" spans="1:17" s="11" customFormat="1" ht="18.899999999999999" customHeight="1" x14ac:dyDescent="0.3">
      <c r="A23" s="254">
        <v>17</v>
      </c>
      <c r="B23" s="428" t="s">
        <v>169</v>
      </c>
      <c r="C23" s="428" t="s">
        <v>170</v>
      </c>
      <c r="D23" s="426" t="s">
        <v>171</v>
      </c>
      <c r="E23" s="267"/>
      <c r="F23" s="97"/>
      <c r="G23" s="97"/>
      <c r="H23" s="96"/>
      <c r="I23" s="96"/>
      <c r="J23" s="251"/>
      <c r="K23" s="249"/>
      <c r="L23" s="253"/>
      <c r="M23" s="286"/>
      <c r="N23" s="245"/>
      <c r="O23" s="96"/>
      <c r="P23" s="114"/>
      <c r="Q23" s="97"/>
    </row>
    <row r="24" spans="1:17" s="11" customFormat="1" ht="18.899999999999999" customHeight="1" x14ac:dyDescent="0.25">
      <c r="A24" s="254">
        <v>18</v>
      </c>
      <c r="B24" s="428" t="s">
        <v>172</v>
      </c>
      <c r="C24" s="428" t="s">
        <v>173</v>
      </c>
      <c r="D24" s="428" t="s">
        <v>174</v>
      </c>
      <c r="E24" s="267"/>
      <c r="F24" s="97"/>
      <c r="G24" s="97"/>
      <c r="H24" s="96"/>
      <c r="I24" s="96"/>
      <c r="J24" s="251"/>
      <c r="K24" s="249"/>
      <c r="L24" s="253"/>
      <c r="M24" s="286"/>
      <c r="N24" s="245"/>
      <c r="O24" s="96"/>
      <c r="P24" s="114"/>
      <c r="Q24" s="97"/>
    </row>
    <row r="25" spans="1:17" s="11" customFormat="1" ht="18.899999999999999" customHeight="1" x14ac:dyDescent="0.3">
      <c r="A25" s="254">
        <v>19</v>
      </c>
      <c r="B25" s="426" t="s">
        <v>175</v>
      </c>
      <c r="C25" s="426" t="s">
        <v>176</v>
      </c>
      <c r="D25" s="426" t="s">
        <v>177</v>
      </c>
      <c r="E25" s="267"/>
      <c r="F25" s="97"/>
      <c r="G25" s="97"/>
      <c r="H25" s="96"/>
      <c r="I25" s="96"/>
      <c r="J25" s="251"/>
      <c r="K25" s="249"/>
      <c r="L25" s="253"/>
      <c r="M25" s="286"/>
      <c r="N25" s="245"/>
      <c r="O25" s="96"/>
      <c r="P25" s="114"/>
      <c r="Q25" s="97"/>
    </row>
    <row r="26" spans="1:17" s="11" customFormat="1" ht="18.899999999999999" customHeight="1" x14ac:dyDescent="0.3">
      <c r="A26" s="254">
        <v>20</v>
      </c>
      <c r="B26" s="426" t="s">
        <v>178</v>
      </c>
      <c r="C26" s="426" t="s">
        <v>179</v>
      </c>
      <c r="D26" s="426" t="s">
        <v>177</v>
      </c>
      <c r="E26" s="267"/>
      <c r="F26" s="97"/>
      <c r="G26" s="97"/>
      <c r="H26" s="96"/>
      <c r="I26" s="96"/>
      <c r="J26" s="251"/>
      <c r="K26" s="249"/>
      <c r="L26" s="253"/>
      <c r="M26" s="286"/>
      <c r="N26" s="245"/>
      <c r="O26" s="96"/>
      <c r="P26" s="114"/>
      <c r="Q26" s="97"/>
    </row>
    <row r="27" spans="1:17" s="11" customFormat="1" ht="18.899999999999999" customHeight="1" x14ac:dyDescent="0.3">
      <c r="A27" s="254">
        <v>21</v>
      </c>
      <c r="B27" s="426" t="s">
        <v>180</v>
      </c>
      <c r="C27" s="426" t="s">
        <v>162</v>
      </c>
      <c r="D27" s="426" t="s">
        <v>181</v>
      </c>
      <c r="E27" s="267"/>
      <c r="F27" s="97"/>
      <c r="G27" s="97"/>
      <c r="H27" s="96"/>
      <c r="I27" s="96"/>
      <c r="J27" s="251"/>
      <c r="K27" s="249"/>
      <c r="L27" s="253"/>
      <c r="M27" s="286"/>
      <c r="N27" s="245"/>
      <c r="O27" s="96"/>
      <c r="P27" s="114"/>
      <c r="Q27" s="97"/>
    </row>
    <row r="28" spans="1:17" s="11" customFormat="1" ht="18.899999999999999" customHeight="1" x14ac:dyDescent="0.3">
      <c r="A28" s="254">
        <v>22</v>
      </c>
      <c r="B28" s="426" t="s">
        <v>182</v>
      </c>
      <c r="C28" s="426" t="s">
        <v>114</v>
      </c>
      <c r="D28" s="426" t="s">
        <v>183</v>
      </c>
      <c r="E28" s="420"/>
      <c r="F28" s="415"/>
      <c r="G28" s="281"/>
      <c r="H28" s="96"/>
      <c r="I28" s="96"/>
      <c r="J28" s="251"/>
      <c r="K28" s="249"/>
      <c r="L28" s="253"/>
      <c r="M28" s="286"/>
      <c r="N28" s="245"/>
      <c r="O28" s="96"/>
      <c r="P28" s="114"/>
      <c r="Q28" s="97"/>
    </row>
    <row r="29" spans="1:17" s="11" customFormat="1" ht="18.899999999999999" customHeight="1" x14ac:dyDescent="0.3">
      <c r="A29" s="254">
        <v>23</v>
      </c>
      <c r="B29" s="430" t="s">
        <v>186</v>
      </c>
      <c r="C29" s="426" t="s">
        <v>176</v>
      </c>
      <c r="D29" s="427" t="s">
        <v>184</v>
      </c>
      <c r="E29" s="421"/>
      <c r="F29" s="97"/>
      <c r="G29" s="97"/>
      <c r="H29" s="96"/>
      <c r="I29" s="96"/>
      <c r="J29" s="251"/>
      <c r="K29" s="249"/>
      <c r="L29" s="253"/>
      <c r="M29" s="286"/>
      <c r="N29" s="245"/>
      <c r="O29" s="96"/>
      <c r="P29" s="114"/>
      <c r="Q29" s="97"/>
    </row>
    <row r="30" spans="1:17" s="11" customFormat="1" ht="18.899999999999999" customHeight="1" x14ac:dyDescent="0.3">
      <c r="A30" s="254">
        <v>24</v>
      </c>
      <c r="B30" s="430" t="s">
        <v>136</v>
      </c>
      <c r="C30" s="426" t="s">
        <v>267</v>
      </c>
      <c r="D30" s="427" t="s">
        <v>185</v>
      </c>
      <c r="E30" s="267"/>
      <c r="F30" s="97"/>
      <c r="G30" s="97"/>
      <c r="H30" s="96"/>
      <c r="I30" s="96"/>
      <c r="J30" s="251"/>
      <c r="K30" s="249"/>
      <c r="L30" s="253"/>
      <c r="M30" s="286"/>
      <c r="N30" s="245"/>
      <c r="O30" s="96"/>
      <c r="P30" s="114"/>
      <c r="Q30" s="97"/>
    </row>
    <row r="31" spans="1:17" s="11" customFormat="1" ht="18.899999999999999" customHeight="1" x14ac:dyDescent="0.25">
      <c r="A31" s="254">
        <v>25</v>
      </c>
      <c r="B31" s="95"/>
      <c r="C31" s="95"/>
      <c r="D31" s="96"/>
      <c r="E31" s="267"/>
      <c r="F31" s="97"/>
      <c r="G31" s="97"/>
      <c r="H31" s="96"/>
      <c r="I31" s="96"/>
      <c r="J31" s="251"/>
      <c r="K31" s="249"/>
      <c r="L31" s="253"/>
      <c r="M31" s="286"/>
      <c r="N31" s="245"/>
      <c r="O31" s="96"/>
      <c r="P31" s="114"/>
      <c r="Q31" s="97"/>
    </row>
    <row r="32" spans="1:17" s="11" customFormat="1" ht="18.899999999999999" customHeight="1" x14ac:dyDescent="0.25">
      <c r="A32" s="254">
        <v>26</v>
      </c>
      <c r="B32" s="95"/>
      <c r="C32" s="95"/>
      <c r="D32" s="96"/>
      <c r="E32" s="412"/>
      <c r="F32" s="97"/>
      <c r="G32" s="97"/>
      <c r="H32" s="96"/>
      <c r="I32" s="96"/>
      <c r="J32" s="251"/>
      <c r="K32" s="249"/>
      <c r="L32" s="253"/>
      <c r="M32" s="286"/>
      <c r="N32" s="245"/>
      <c r="O32" s="96"/>
      <c r="P32" s="114"/>
      <c r="Q32" s="97"/>
    </row>
    <row r="33" spans="1:17" s="11" customFormat="1" ht="18.899999999999999" customHeight="1" x14ac:dyDescent="0.25">
      <c r="A33" s="254">
        <v>27</v>
      </c>
      <c r="B33" s="95"/>
      <c r="C33" s="95"/>
      <c r="D33" s="96"/>
      <c r="E33" s="267"/>
      <c r="F33" s="97"/>
      <c r="G33" s="97"/>
      <c r="H33" s="96"/>
      <c r="I33" s="96"/>
      <c r="J33" s="251"/>
      <c r="K33" s="249"/>
      <c r="L33" s="253"/>
      <c r="M33" s="286"/>
      <c r="N33" s="245"/>
      <c r="O33" s="96"/>
      <c r="P33" s="114"/>
      <c r="Q33" s="97"/>
    </row>
    <row r="34" spans="1:17" s="11" customFormat="1" ht="18.899999999999999" customHeight="1" x14ac:dyDescent="0.25">
      <c r="A34" s="254">
        <v>28</v>
      </c>
      <c r="B34" s="95"/>
      <c r="C34" s="95"/>
      <c r="D34" s="96"/>
      <c r="E34" s="267"/>
      <c r="F34" s="97"/>
      <c r="G34" s="97"/>
      <c r="H34" s="96"/>
      <c r="I34" s="96"/>
      <c r="J34" s="251"/>
      <c r="K34" s="249"/>
      <c r="L34" s="253"/>
      <c r="M34" s="286"/>
      <c r="N34" s="245"/>
      <c r="O34" s="96"/>
      <c r="P34" s="114"/>
      <c r="Q34" s="97"/>
    </row>
    <row r="35" spans="1:17" s="11" customFormat="1" ht="18.899999999999999" customHeight="1" x14ac:dyDescent="0.25">
      <c r="A35" s="254">
        <v>29</v>
      </c>
      <c r="B35" s="95"/>
      <c r="C35" s="95"/>
      <c r="D35" s="96"/>
      <c r="E35" s="267"/>
      <c r="F35" s="97"/>
      <c r="G35" s="97"/>
      <c r="H35" s="96"/>
      <c r="I35" s="96"/>
      <c r="J35" s="251"/>
      <c r="K35" s="249"/>
      <c r="L35" s="253"/>
      <c r="M35" s="286"/>
      <c r="N35" s="245"/>
      <c r="O35" s="96"/>
      <c r="P35" s="114"/>
      <c r="Q35" s="97"/>
    </row>
    <row r="36" spans="1:17" s="11" customFormat="1" ht="18.899999999999999" customHeight="1" x14ac:dyDescent="0.25">
      <c r="A36" s="254">
        <v>30</v>
      </c>
      <c r="B36" s="95"/>
      <c r="C36" s="95"/>
      <c r="D36" s="96"/>
      <c r="E36" s="267"/>
      <c r="F36" s="97"/>
      <c r="G36" s="97"/>
      <c r="H36" s="96"/>
      <c r="I36" s="96"/>
      <c r="J36" s="251"/>
      <c r="K36" s="249"/>
      <c r="L36" s="253"/>
      <c r="M36" s="286"/>
      <c r="N36" s="245"/>
      <c r="O36" s="96"/>
      <c r="P36" s="114"/>
      <c r="Q36" s="97"/>
    </row>
    <row r="37" spans="1:17" s="11" customFormat="1" ht="18.899999999999999" customHeight="1" x14ac:dyDescent="0.25">
      <c r="A37" s="254">
        <v>31</v>
      </c>
      <c r="B37" s="95"/>
      <c r="C37" s="95"/>
      <c r="D37" s="96"/>
      <c r="E37" s="267"/>
      <c r="F37" s="97"/>
      <c r="G37" s="97"/>
      <c r="H37" s="96"/>
      <c r="I37" s="96"/>
      <c r="J37" s="251"/>
      <c r="K37" s="249"/>
      <c r="L37" s="253"/>
      <c r="M37" s="286"/>
      <c r="N37" s="245"/>
      <c r="O37" s="96"/>
      <c r="P37" s="114"/>
      <c r="Q37" s="97"/>
    </row>
    <row r="38" spans="1:17" s="11" customFormat="1" ht="18.899999999999999" customHeight="1" x14ac:dyDescent="0.25">
      <c r="A38" s="254">
        <v>32</v>
      </c>
      <c r="B38" s="95"/>
      <c r="C38" s="95"/>
      <c r="D38" s="96"/>
      <c r="E38" s="267"/>
      <c r="F38" s="97"/>
      <c r="G38" s="97"/>
      <c r="H38" s="396"/>
      <c r="I38" s="287"/>
      <c r="J38" s="251"/>
      <c r="K38" s="249"/>
      <c r="L38" s="253"/>
      <c r="M38" s="286"/>
      <c r="N38" s="245"/>
      <c r="O38" s="97"/>
      <c r="P38" s="114"/>
      <c r="Q38" s="97"/>
    </row>
    <row r="39" spans="1:17" s="11" customFormat="1" ht="18.899999999999999" customHeight="1" x14ac:dyDescent="0.25">
      <c r="A39" s="254">
        <v>33</v>
      </c>
      <c r="B39" s="95"/>
      <c r="C39" s="95"/>
      <c r="D39" s="96"/>
      <c r="E39" s="267"/>
      <c r="F39" s="97"/>
      <c r="G39" s="97"/>
      <c r="H39" s="396"/>
      <c r="I39" s="287"/>
      <c r="J39" s="251"/>
      <c r="K39" s="249"/>
      <c r="L39" s="253"/>
      <c r="M39" s="286"/>
      <c r="N39" s="281"/>
      <c r="O39" s="97"/>
      <c r="P39" s="114"/>
      <c r="Q39" s="97"/>
    </row>
    <row r="40" spans="1:17" s="11" customFormat="1" ht="18.899999999999999" customHeight="1" x14ac:dyDescent="0.25">
      <c r="A40" s="254">
        <v>34</v>
      </c>
      <c r="B40" s="95"/>
      <c r="C40" s="95"/>
      <c r="D40" s="96"/>
      <c r="E40" s="267"/>
      <c r="F40" s="97"/>
      <c r="G40" s="97"/>
      <c r="H40" s="396"/>
      <c r="I40" s="287"/>
      <c r="J40" s="251" t="e">
        <f>IF(AND(Q40="",#REF!&gt;0,#REF!&lt;5),K40,)</f>
        <v>#REF!</v>
      </c>
      <c r="K40" s="249" t="str">
        <f>IF(D40="","ZZZ9",IF(AND(#REF!&gt;0,#REF!&lt;5),D40&amp;#REF!,D40&amp;"9"))</f>
        <v>ZZZ9</v>
      </c>
      <c r="L40" s="253">
        <f t="shared" ref="L40:L103" si="0">IF(Q40="",999,Q40)</f>
        <v>999</v>
      </c>
      <c r="M40" s="286">
        <f t="shared" ref="M40:M103" si="1">IF(P40=999,999,1)</f>
        <v>999</v>
      </c>
      <c r="N40" s="281"/>
      <c r="O40" s="97"/>
      <c r="P40" s="114">
        <f t="shared" ref="P40:P103" si="2">IF(N40="DA",1,IF(N40="WC",2,IF(N40="SE",3,IF(N40="Q",4,IF(N40="LL",5,999)))))</f>
        <v>999</v>
      </c>
      <c r="Q40" s="97"/>
    </row>
    <row r="41" spans="1:17" s="11" customFormat="1" ht="18.899999999999999" customHeight="1" x14ac:dyDescent="0.25">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x14ac:dyDescent="0.25">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x14ac:dyDescent="0.25">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x14ac:dyDescent="0.25">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x14ac:dyDescent="0.25">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x14ac:dyDescent="0.25">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x14ac:dyDescent="0.25">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x14ac:dyDescent="0.25">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x14ac:dyDescent="0.25">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x14ac:dyDescent="0.25">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x14ac:dyDescent="0.25">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x14ac:dyDescent="0.25">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x14ac:dyDescent="0.25">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x14ac:dyDescent="0.25">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x14ac:dyDescent="0.25">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x14ac:dyDescent="0.25">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x14ac:dyDescent="0.25">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x14ac:dyDescent="0.25">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x14ac:dyDescent="0.25">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x14ac:dyDescent="0.25">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x14ac:dyDescent="0.25">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x14ac:dyDescent="0.25">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x14ac:dyDescent="0.25">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x14ac:dyDescent="0.25">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x14ac:dyDescent="0.25">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x14ac:dyDescent="0.25">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x14ac:dyDescent="0.25">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x14ac:dyDescent="0.25">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x14ac:dyDescent="0.25">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x14ac:dyDescent="0.25">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x14ac:dyDescent="0.25">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x14ac:dyDescent="0.25">
      <c r="A72" s="254">
        <v>66</v>
      </c>
      <c r="B72" s="95"/>
      <c r="C72" s="95"/>
      <c r="D72" s="96"/>
      <c r="E72" s="267"/>
      <c r="F72" s="97"/>
      <c r="G72" s="97"/>
      <c r="H72" s="396"/>
      <c r="I72" s="287"/>
      <c r="J72" s="251" t="e">
        <f>IF(AND(Q72="",#REF!&gt;0,#REF!&lt;5),K72,)</f>
        <v>#REF!</v>
      </c>
      <c r="K72" s="249" t="str">
        <f>IF(D72="","ZZZ9",IF(AND(#REF!&gt;0,#REF!&lt;5),D72&amp;#REF!,D72&amp;"9"))</f>
        <v>ZZZ9</v>
      </c>
      <c r="L72" s="253">
        <f t="shared" si="0"/>
        <v>999</v>
      </c>
      <c r="M72" s="286">
        <f t="shared" si="1"/>
        <v>999</v>
      </c>
      <c r="N72" s="281"/>
      <c r="O72" s="97"/>
      <c r="P72" s="114">
        <f t="shared" si="2"/>
        <v>999</v>
      </c>
      <c r="Q72" s="97"/>
    </row>
    <row r="73" spans="1:17" s="11" customFormat="1" ht="18.899999999999999" customHeight="1" x14ac:dyDescent="0.25">
      <c r="A73" s="254">
        <v>67</v>
      </c>
      <c r="B73" s="95"/>
      <c r="C73" s="95"/>
      <c r="D73" s="96"/>
      <c r="E73" s="267"/>
      <c r="F73" s="97"/>
      <c r="G73" s="97"/>
      <c r="H73" s="396"/>
      <c r="I73" s="287"/>
      <c r="J73" s="251" t="e">
        <f>IF(AND(Q73="",#REF!&gt;0,#REF!&lt;5),K73,)</f>
        <v>#REF!</v>
      </c>
      <c r="K73" s="249" t="str">
        <f>IF(D73="","ZZZ9",IF(AND(#REF!&gt;0,#REF!&lt;5),D73&amp;#REF!,D73&amp;"9"))</f>
        <v>ZZZ9</v>
      </c>
      <c r="L73" s="253">
        <f t="shared" si="0"/>
        <v>999</v>
      </c>
      <c r="M73" s="286">
        <f t="shared" si="1"/>
        <v>999</v>
      </c>
      <c r="N73" s="281"/>
      <c r="O73" s="97"/>
      <c r="P73" s="114">
        <f t="shared" si="2"/>
        <v>999</v>
      </c>
      <c r="Q73" s="97"/>
    </row>
    <row r="74" spans="1:17" s="11" customFormat="1" ht="18.899999999999999" customHeight="1" x14ac:dyDescent="0.25">
      <c r="A74" s="254">
        <v>68</v>
      </c>
      <c r="B74" s="95"/>
      <c r="C74" s="95"/>
      <c r="D74" s="96"/>
      <c r="E74" s="267"/>
      <c r="F74" s="97"/>
      <c r="G74" s="97"/>
      <c r="H74" s="396"/>
      <c r="I74" s="287"/>
      <c r="J74" s="251" t="e">
        <f>IF(AND(Q74="",#REF!&gt;0,#REF!&lt;5),K74,)</f>
        <v>#REF!</v>
      </c>
      <c r="K74" s="249" t="str">
        <f>IF(D74="","ZZZ9",IF(AND(#REF!&gt;0,#REF!&lt;5),D74&amp;#REF!,D74&amp;"9"))</f>
        <v>ZZZ9</v>
      </c>
      <c r="L74" s="253">
        <f t="shared" si="0"/>
        <v>999</v>
      </c>
      <c r="M74" s="286">
        <f t="shared" si="1"/>
        <v>999</v>
      </c>
      <c r="N74" s="281"/>
      <c r="O74" s="97"/>
      <c r="P74" s="114">
        <f t="shared" si="2"/>
        <v>999</v>
      </c>
      <c r="Q74" s="97"/>
    </row>
    <row r="75" spans="1:17" s="11" customFormat="1" ht="18.899999999999999" customHeight="1" x14ac:dyDescent="0.25">
      <c r="A75" s="254">
        <v>69</v>
      </c>
      <c r="B75" s="95"/>
      <c r="C75" s="95"/>
      <c r="D75" s="96"/>
      <c r="E75" s="267"/>
      <c r="F75" s="97"/>
      <c r="G75" s="97"/>
      <c r="H75" s="396"/>
      <c r="I75" s="287"/>
      <c r="J75" s="251" t="e">
        <f>IF(AND(Q75="",#REF!&gt;0,#REF!&lt;5),K75,)</f>
        <v>#REF!</v>
      </c>
      <c r="K75" s="249" t="str">
        <f>IF(D75="","ZZZ9",IF(AND(#REF!&gt;0,#REF!&lt;5),D75&amp;#REF!,D75&amp;"9"))</f>
        <v>ZZZ9</v>
      </c>
      <c r="L75" s="253">
        <f t="shared" si="0"/>
        <v>999</v>
      </c>
      <c r="M75" s="286">
        <f t="shared" si="1"/>
        <v>999</v>
      </c>
      <c r="N75" s="281"/>
      <c r="O75" s="97"/>
      <c r="P75" s="114">
        <f t="shared" si="2"/>
        <v>999</v>
      </c>
      <c r="Q75" s="97"/>
    </row>
    <row r="76" spans="1:17" s="11" customFormat="1" ht="18.899999999999999" customHeight="1" x14ac:dyDescent="0.25">
      <c r="A76" s="254">
        <v>70</v>
      </c>
      <c r="B76" s="95"/>
      <c r="C76" s="95"/>
      <c r="D76" s="96"/>
      <c r="E76" s="267"/>
      <c r="F76" s="97"/>
      <c r="G76" s="97"/>
      <c r="H76" s="396"/>
      <c r="I76" s="287"/>
      <c r="J76" s="251" t="e">
        <f>IF(AND(Q76="",#REF!&gt;0,#REF!&lt;5),K76,)</f>
        <v>#REF!</v>
      </c>
      <c r="K76" s="249" t="str">
        <f>IF(D76="","ZZZ9",IF(AND(#REF!&gt;0,#REF!&lt;5),D76&amp;#REF!,D76&amp;"9"))</f>
        <v>ZZZ9</v>
      </c>
      <c r="L76" s="253">
        <f t="shared" si="0"/>
        <v>999</v>
      </c>
      <c r="M76" s="286">
        <f t="shared" si="1"/>
        <v>999</v>
      </c>
      <c r="N76" s="281"/>
      <c r="O76" s="97"/>
      <c r="P76" s="114">
        <f t="shared" si="2"/>
        <v>999</v>
      </c>
      <c r="Q76" s="97"/>
    </row>
    <row r="77" spans="1:17" s="11" customFormat="1" ht="18.899999999999999" customHeight="1" x14ac:dyDescent="0.25">
      <c r="A77" s="254">
        <v>71</v>
      </c>
      <c r="B77" s="95"/>
      <c r="C77" s="95"/>
      <c r="D77" s="96"/>
      <c r="E77" s="267"/>
      <c r="F77" s="97"/>
      <c r="G77" s="97"/>
      <c r="H77" s="396"/>
      <c r="I77" s="287"/>
      <c r="J77" s="251" t="e">
        <f>IF(AND(Q77="",#REF!&gt;0,#REF!&lt;5),K77,)</f>
        <v>#REF!</v>
      </c>
      <c r="K77" s="249" t="str">
        <f>IF(D77="","ZZZ9",IF(AND(#REF!&gt;0,#REF!&lt;5),D77&amp;#REF!,D77&amp;"9"))</f>
        <v>ZZZ9</v>
      </c>
      <c r="L77" s="253">
        <f t="shared" si="0"/>
        <v>999</v>
      </c>
      <c r="M77" s="286">
        <f t="shared" si="1"/>
        <v>999</v>
      </c>
      <c r="N77" s="281"/>
      <c r="O77" s="97"/>
      <c r="P77" s="114">
        <f t="shared" si="2"/>
        <v>999</v>
      </c>
      <c r="Q77" s="97"/>
    </row>
    <row r="78" spans="1:17" s="11" customFormat="1" ht="18.899999999999999" customHeight="1" x14ac:dyDescent="0.25">
      <c r="A78" s="254">
        <v>72</v>
      </c>
      <c r="B78" s="95"/>
      <c r="C78" s="95"/>
      <c r="D78" s="96"/>
      <c r="E78" s="267"/>
      <c r="F78" s="97"/>
      <c r="G78" s="97"/>
      <c r="H78" s="396"/>
      <c r="I78" s="287"/>
      <c r="J78" s="251" t="e">
        <f>IF(AND(Q78="",#REF!&gt;0,#REF!&lt;5),K78,)</f>
        <v>#REF!</v>
      </c>
      <c r="K78" s="249" t="str">
        <f>IF(D78="","ZZZ9",IF(AND(#REF!&gt;0,#REF!&lt;5),D78&amp;#REF!,D78&amp;"9"))</f>
        <v>ZZZ9</v>
      </c>
      <c r="L78" s="253">
        <f t="shared" si="0"/>
        <v>999</v>
      </c>
      <c r="M78" s="286">
        <f t="shared" si="1"/>
        <v>999</v>
      </c>
      <c r="N78" s="281"/>
      <c r="O78" s="97"/>
      <c r="P78" s="114">
        <f t="shared" si="2"/>
        <v>999</v>
      </c>
      <c r="Q78" s="97"/>
    </row>
    <row r="79" spans="1:17" s="11" customFormat="1" ht="18.899999999999999" customHeight="1" x14ac:dyDescent="0.25">
      <c r="A79" s="254">
        <v>73</v>
      </c>
      <c r="B79" s="95"/>
      <c r="C79" s="95"/>
      <c r="D79" s="96"/>
      <c r="E79" s="267"/>
      <c r="F79" s="97"/>
      <c r="G79" s="97"/>
      <c r="H79" s="396"/>
      <c r="I79" s="287"/>
      <c r="J79" s="251" t="e">
        <f>IF(AND(Q79="",#REF!&gt;0,#REF!&lt;5),K79,)</f>
        <v>#REF!</v>
      </c>
      <c r="K79" s="249" t="str">
        <f>IF(D79="","ZZZ9",IF(AND(#REF!&gt;0,#REF!&lt;5),D79&amp;#REF!,D79&amp;"9"))</f>
        <v>ZZZ9</v>
      </c>
      <c r="L79" s="253">
        <f t="shared" si="0"/>
        <v>999</v>
      </c>
      <c r="M79" s="286">
        <f t="shared" si="1"/>
        <v>999</v>
      </c>
      <c r="N79" s="281"/>
      <c r="O79" s="97"/>
      <c r="P79" s="114">
        <f t="shared" si="2"/>
        <v>999</v>
      </c>
      <c r="Q79" s="97"/>
    </row>
    <row r="80" spans="1:17" s="11" customFormat="1" ht="18.899999999999999" customHeight="1" x14ac:dyDescent="0.25">
      <c r="A80" s="254">
        <v>74</v>
      </c>
      <c r="B80" s="95"/>
      <c r="C80" s="95"/>
      <c r="D80" s="96"/>
      <c r="E80" s="267"/>
      <c r="F80" s="97"/>
      <c r="G80" s="97"/>
      <c r="H80" s="396"/>
      <c r="I80" s="287"/>
      <c r="J80" s="251" t="e">
        <f>IF(AND(Q80="",#REF!&gt;0,#REF!&lt;5),K80,)</f>
        <v>#REF!</v>
      </c>
      <c r="K80" s="249" t="str">
        <f>IF(D80="","ZZZ9",IF(AND(#REF!&gt;0,#REF!&lt;5),D80&amp;#REF!,D80&amp;"9"))</f>
        <v>ZZZ9</v>
      </c>
      <c r="L80" s="253">
        <f t="shared" si="0"/>
        <v>999</v>
      </c>
      <c r="M80" s="286">
        <f t="shared" si="1"/>
        <v>999</v>
      </c>
      <c r="N80" s="281"/>
      <c r="O80" s="97"/>
      <c r="P80" s="114">
        <f t="shared" si="2"/>
        <v>999</v>
      </c>
      <c r="Q80" s="97"/>
    </row>
    <row r="81" spans="1:17" s="11" customFormat="1" ht="18.899999999999999" customHeight="1" x14ac:dyDescent="0.25">
      <c r="A81" s="254">
        <v>75</v>
      </c>
      <c r="B81" s="95"/>
      <c r="C81" s="95"/>
      <c r="D81" s="96"/>
      <c r="E81" s="267"/>
      <c r="F81" s="97"/>
      <c r="G81" s="97"/>
      <c r="H81" s="396"/>
      <c r="I81" s="287"/>
      <c r="J81" s="251" t="e">
        <f>IF(AND(Q81="",#REF!&gt;0,#REF!&lt;5),K81,)</f>
        <v>#REF!</v>
      </c>
      <c r="K81" s="249" t="str">
        <f>IF(D81="","ZZZ9",IF(AND(#REF!&gt;0,#REF!&lt;5),D81&amp;#REF!,D81&amp;"9"))</f>
        <v>ZZZ9</v>
      </c>
      <c r="L81" s="253">
        <f t="shared" si="0"/>
        <v>999</v>
      </c>
      <c r="M81" s="286">
        <f t="shared" si="1"/>
        <v>999</v>
      </c>
      <c r="N81" s="281"/>
      <c r="O81" s="97"/>
      <c r="P81" s="114">
        <f t="shared" si="2"/>
        <v>999</v>
      </c>
      <c r="Q81" s="97"/>
    </row>
    <row r="82" spans="1:17" s="11" customFormat="1" ht="18.899999999999999" customHeight="1" x14ac:dyDescent="0.25">
      <c r="A82" s="254">
        <v>76</v>
      </c>
      <c r="B82" s="95"/>
      <c r="C82" s="95"/>
      <c r="D82" s="96"/>
      <c r="E82" s="267"/>
      <c r="F82" s="97"/>
      <c r="G82" s="97"/>
      <c r="H82" s="396"/>
      <c r="I82" s="287"/>
      <c r="J82" s="251" t="e">
        <f>IF(AND(Q82="",#REF!&gt;0,#REF!&lt;5),K82,)</f>
        <v>#REF!</v>
      </c>
      <c r="K82" s="249" t="str">
        <f>IF(D82="","ZZZ9",IF(AND(#REF!&gt;0,#REF!&lt;5),D82&amp;#REF!,D82&amp;"9"))</f>
        <v>ZZZ9</v>
      </c>
      <c r="L82" s="253">
        <f t="shared" si="0"/>
        <v>999</v>
      </c>
      <c r="M82" s="286">
        <f t="shared" si="1"/>
        <v>999</v>
      </c>
      <c r="N82" s="281"/>
      <c r="O82" s="97"/>
      <c r="P82" s="114">
        <f t="shared" si="2"/>
        <v>999</v>
      </c>
      <c r="Q82" s="97"/>
    </row>
    <row r="83" spans="1:17" s="11" customFormat="1" ht="18.899999999999999" customHeight="1" x14ac:dyDescent="0.25">
      <c r="A83" s="254">
        <v>77</v>
      </c>
      <c r="B83" s="95"/>
      <c r="C83" s="95"/>
      <c r="D83" s="96"/>
      <c r="E83" s="267"/>
      <c r="F83" s="97"/>
      <c r="G83" s="97"/>
      <c r="H83" s="396"/>
      <c r="I83" s="287"/>
      <c r="J83" s="251" t="e">
        <f>IF(AND(Q83="",#REF!&gt;0,#REF!&lt;5),K83,)</f>
        <v>#REF!</v>
      </c>
      <c r="K83" s="249" t="str">
        <f>IF(D83="","ZZZ9",IF(AND(#REF!&gt;0,#REF!&lt;5),D83&amp;#REF!,D83&amp;"9"))</f>
        <v>ZZZ9</v>
      </c>
      <c r="L83" s="253">
        <f t="shared" si="0"/>
        <v>999</v>
      </c>
      <c r="M83" s="286">
        <f t="shared" si="1"/>
        <v>999</v>
      </c>
      <c r="N83" s="281"/>
      <c r="O83" s="97"/>
      <c r="P83" s="114">
        <f t="shared" si="2"/>
        <v>999</v>
      </c>
      <c r="Q83" s="97"/>
    </row>
    <row r="84" spans="1:17" s="11" customFormat="1" ht="18.899999999999999" customHeight="1" x14ac:dyDescent="0.25">
      <c r="A84" s="254">
        <v>78</v>
      </c>
      <c r="B84" s="95"/>
      <c r="C84" s="95"/>
      <c r="D84" s="96"/>
      <c r="E84" s="267"/>
      <c r="F84" s="97"/>
      <c r="G84" s="97"/>
      <c r="H84" s="396"/>
      <c r="I84" s="287"/>
      <c r="J84" s="251" t="e">
        <f>IF(AND(Q84="",#REF!&gt;0,#REF!&lt;5),K84,)</f>
        <v>#REF!</v>
      </c>
      <c r="K84" s="249" t="str">
        <f>IF(D84="","ZZZ9",IF(AND(#REF!&gt;0,#REF!&lt;5),D84&amp;#REF!,D84&amp;"9"))</f>
        <v>ZZZ9</v>
      </c>
      <c r="L84" s="253">
        <f t="shared" si="0"/>
        <v>999</v>
      </c>
      <c r="M84" s="286">
        <f t="shared" si="1"/>
        <v>999</v>
      </c>
      <c r="N84" s="281"/>
      <c r="O84" s="97"/>
      <c r="P84" s="114">
        <f t="shared" si="2"/>
        <v>999</v>
      </c>
      <c r="Q84" s="97"/>
    </row>
    <row r="85" spans="1:17" s="11" customFormat="1" ht="18.899999999999999" customHeight="1" x14ac:dyDescent="0.25">
      <c r="A85" s="254">
        <v>79</v>
      </c>
      <c r="B85" s="95"/>
      <c r="C85" s="95"/>
      <c r="D85" s="96"/>
      <c r="E85" s="267"/>
      <c r="F85" s="97"/>
      <c r="G85" s="97"/>
      <c r="H85" s="396"/>
      <c r="I85" s="287"/>
      <c r="J85" s="251" t="e">
        <f>IF(AND(Q85="",#REF!&gt;0,#REF!&lt;5),K85,)</f>
        <v>#REF!</v>
      </c>
      <c r="K85" s="249" t="str">
        <f>IF(D85="","ZZZ9",IF(AND(#REF!&gt;0,#REF!&lt;5),D85&amp;#REF!,D85&amp;"9"))</f>
        <v>ZZZ9</v>
      </c>
      <c r="L85" s="253">
        <f t="shared" si="0"/>
        <v>999</v>
      </c>
      <c r="M85" s="286">
        <f t="shared" si="1"/>
        <v>999</v>
      </c>
      <c r="N85" s="281"/>
      <c r="O85" s="97"/>
      <c r="P85" s="114">
        <f t="shared" si="2"/>
        <v>999</v>
      </c>
      <c r="Q85" s="97"/>
    </row>
    <row r="86" spans="1:17" s="11" customFormat="1" ht="18.899999999999999" customHeight="1" x14ac:dyDescent="0.25">
      <c r="A86" s="254">
        <v>80</v>
      </c>
      <c r="B86" s="95"/>
      <c r="C86" s="95"/>
      <c r="D86" s="96"/>
      <c r="E86" s="267"/>
      <c r="F86" s="97"/>
      <c r="G86" s="97"/>
      <c r="H86" s="396"/>
      <c r="I86" s="287"/>
      <c r="J86" s="251" t="e">
        <f>IF(AND(Q86="",#REF!&gt;0,#REF!&lt;5),K86,)</f>
        <v>#REF!</v>
      </c>
      <c r="K86" s="249" t="str">
        <f>IF(D86="","ZZZ9",IF(AND(#REF!&gt;0,#REF!&lt;5),D86&amp;#REF!,D86&amp;"9"))</f>
        <v>ZZZ9</v>
      </c>
      <c r="L86" s="253">
        <f t="shared" si="0"/>
        <v>999</v>
      </c>
      <c r="M86" s="286">
        <f t="shared" si="1"/>
        <v>999</v>
      </c>
      <c r="N86" s="281"/>
      <c r="O86" s="97"/>
      <c r="P86" s="114">
        <f t="shared" si="2"/>
        <v>999</v>
      </c>
      <c r="Q86" s="97"/>
    </row>
    <row r="87" spans="1:17" s="11" customFormat="1" ht="18.899999999999999" customHeight="1" x14ac:dyDescent="0.25">
      <c r="A87" s="254">
        <v>81</v>
      </c>
      <c r="B87" s="95"/>
      <c r="C87" s="95"/>
      <c r="D87" s="96"/>
      <c r="E87" s="267"/>
      <c r="F87" s="97"/>
      <c r="G87" s="97"/>
      <c r="H87" s="396"/>
      <c r="I87" s="287"/>
      <c r="J87" s="251" t="e">
        <f>IF(AND(Q87="",#REF!&gt;0,#REF!&lt;5),K87,)</f>
        <v>#REF!</v>
      </c>
      <c r="K87" s="249" t="str">
        <f>IF(D87="","ZZZ9",IF(AND(#REF!&gt;0,#REF!&lt;5),D87&amp;#REF!,D87&amp;"9"))</f>
        <v>ZZZ9</v>
      </c>
      <c r="L87" s="253">
        <f t="shared" si="0"/>
        <v>999</v>
      </c>
      <c r="M87" s="286">
        <f t="shared" si="1"/>
        <v>999</v>
      </c>
      <c r="N87" s="281"/>
      <c r="O87" s="97"/>
      <c r="P87" s="114">
        <f t="shared" si="2"/>
        <v>999</v>
      </c>
      <c r="Q87" s="97"/>
    </row>
    <row r="88" spans="1:17" s="11" customFormat="1" ht="18.899999999999999" customHeight="1" x14ac:dyDescent="0.25">
      <c r="A88" s="254">
        <v>82</v>
      </c>
      <c r="B88" s="95"/>
      <c r="C88" s="95"/>
      <c r="D88" s="96"/>
      <c r="E88" s="267"/>
      <c r="F88" s="97"/>
      <c r="G88" s="97"/>
      <c r="H88" s="396"/>
      <c r="I88" s="287"/>
      <c r="J88" s="251" t="e">
        <f>IF(AND(Q88="",#REF!&gt;0,#REF!&lt;5),K88,)</f>
        <v>#REF!</v>
      </c>
      <c r="K88" s="249" t="str">
        <f>IF(D88="","ZZZ9",IF(AND(#REF!&gt;0,#REF!&lt;5),D88&amp;#REF!,D88&amp;"9"))</f>
        <v>ZZZ9</v>
      </c>
      <c r="L88" s="253">
        <f t="shared" si="0"/>
        <v>999</v>
      </c>
      <c r="M88" s="286">
        <f t="shared" si="1"/>
        <v>999</v>
      </c>
      <c r="N88" s="281"/>
      <c r="O88" s="97"/>
      <c r="P88" s="114">
        <f t="shared" si="2"/>
        <v>999</v>
      </c>
      <c r="Q88" s="97"/>
    </row>
    <row r="89" spans="1:17" s="11" customFormat="1" ht="18.899999999999999" customHeight="1" x14ac:dyDescent="0.25">
      <c r="A89" s="254">
        <v>83</v>
      </c>
      <c r="B89" s="95"/>
      <c r="C89" s="95"/>
      <c r="D89" s="96"/>
      <c r="E89" s="267"/>
      <c r="F89" s="97"/>
      <c r="G89" s="97"/>
      <c r="H89" s="396"/>
      <c r="I89" s="287"/>
      <c r="J89" s="251" t="e">
        <f>IF(AND(Q89="",#REF!&gt;0,#REF!&lt;5),K89,)</f>
        <v>#REF!</v>
      </c>
      <c r="K89" s="249" t="str">
        <f>IF(D89="","ZZZ9",IF(AND(#REF!&gt;0,#REF!&lt;5),D89&amp;#REF!,D89&amp;"9"))</f>
        <v>ZZZ9</v>
      </c>
      <c r="L89" s="253">
        <f t="shared" si="0"/>
        <v>999</v>
      </c>
      <c r="M89" s="286">
        <f t="shared" si="1"/>
        <v>999</v>
      </c>
      <c r="N89" s="281"/>
      <c r="O89" s="97"/>
      <c r="P89" s="114">
        <f t="shared" si="2"/>
        <v>999</v>
      </c>
      <c r="Q89" s="97"/>
    </row>
    <row r="90" spans="1:17" s="11" customFormat="1" ht="18.899999999999999" customHeight="1" x14ac:dyDescent="0.25">
      <c r="A90" s="254">
        <v>84</v>
      </c>
      <c r="B90" s="95"/>
      <c r="C90" s="95"/>
      <c r="D90" s="96"/>
      <c r="E90" s="267"/>
      <c r="F90" s="97"/>
      <c r="G90" s="97"/>
      <c r="H90" s="396"/>
      <c r="I90" s="287"/>
      <c r="J90" s="251" t="e">
        <f>IF(AND(Q90="",#REF!&gt;0,#REF!&lt;5),K90,)</f>
        <v>#REF!</v>
      </c>
      <c r="K90" s="249" t="str">
        <f>IF(D90="","ZZZ9",IF(AND(#REF!&gt;0,#REF!&lt;5),D90&amp;#REF!,D90&amp;"9"))</f>
        <v>ZZZ9</v>
      </c>
      <c r="L90" s="253">
        <f t="shared" si="0"/>
        <v>999</v>
      </c>
      <c r="M90" s="286">
        <f t="shared" si="1"/>
        <v>999</v>
      </c>
      <c r="N90" s="281"/>
      <c r="O90" s="97"/>
      <c r="P90" s="114">
        <f t="shared" si="2"/>
        <v>999</v>
      </c>
      <c r="Q90" s="97"/>
    </row>
    <row r="91" spans="1:17" s="11" customFormat="1" ht="18.899999999999999" customHeight="1" x14ac:dyDescent="0.25">
      <c r="A91" s="254">
        <v>85</v>
      </c>
      <c r="B91" s="95"/>
      <c r="C91" s="95"/>
      <c r="D91" s="96"/>
      <c r="E91" s="267"/>
      <c r="F91" s="97"/>
      <c r="G91" s="97"/>
      <c r="H91" s="396"/>
      <c r="I91" s="287"/>
      <c r="J91" s="251" t="e">
        <f>IF(AND(Q91="",#REF!&gt;0,#REF!&lt;5),K91,)</f>
        <v>#REF!</v>
      </c>
      <c r="K91" s="249" t="str">
        <f>IF(D91="","ZZZ9",IF(AND(#REF!&gt;0,#REF!&lt;5),D91&amp;#REF!,D91&amp;"9"))</f>
        <v>ZZZ9</v>
      </c>
      <c r="L91" s="253">
        <f t="shared" si="0"/>
        <v>999</v>
      </c>
      <c r="M91" s="286">
        <f t="shared" si="1"/>
        <v>999</v>
      </c>
      <c r="N91" s="281"/>
      <c r="O91" s="97"/>
      <c r="P91" s="114">
        <f t="shared" si="2"/>
        <v>999</v>
      </c>
      <c r="Q91" s="97"/>
    </row>
    <row r="92" spans="1:17" s="11" customFormat="1" ht="18.899999999999999" customHeight="1" x14ac:dyDescent="0.25">
      <c r="A92" s="254">
        <v>86</v>
      </c>
      <c r="B92" s="95"/>
      <c r="C92" s="95"/>
      <c r="D92" s="96"/>
      <c r="E92" s="267"/>
      <c r="F92" s="97"/>
      <c r="G92" s="97"/>
      <c r="H92" s="396"/>
      <c r="I92" s="287"/>
      <c r="J92" s="251" t="e">
        <f>IF(AND(Q92="",#REF!&gt;0,#REF!&lt;5),K92,)</f>
        <v>#REF!</v>
      </c>
      <c r="K92" s="249" t="str">
        <f>IF(D92="","ZZZ9",IF(AND(#REF!&gt;0,#REF!&lt;5),D92&amp;#REF!,D92&amp;"9"))</f>
        <v>ZZZ9</v>
      </c>
      <c r="L92" s="253">
        <f t="shared" si="0"/>
        <v>999</v>
      </c>
      <c r="M92" s="286">
        <f t="shared" si="1"/>
        <v>999</v>
      </c>
      <c r="N92" s="281"/>
      <c r="O92" s="97"/>
      <c r="P92" s="114">
        <f t="shared" si="2"/>
        <v>999</v>
      </c>
      <c r="Q92" s="97"/>
    </row>
    <row r="93" spans="1:17" s="11" customFormat="1" ht="18.899999999999999" customHeight="1" x14ac:dyDescent="0.25">
      <c r="A93" s="254">
        <v>87</v>
      </c>
      <c r="B93" s="95"/>
      <c r="C93" s="95"/>
      <c r="D93" s="96"/>
      <c r="E93" s="267"/>
      <c r="F93" s="97"/>
      <c r="G93" s="97"/>
      <c r="H93" s="396"/>
      <c r="I93" s="287"/>
      <c r="J93" s="251" t="e">
        <f>IF(AND(Q93="",#REF!&gt;0,#REF!&lt;5),K93,)</f>
        <v>#REF!</v>
      </c>
      <c r="K93" s="249" t="str">
        <f>IF(D93="","ZZZ9",IF(AND(#REF!&gt;0,#REF!&lt;5),D93&amp;#REF!,D93&amp;"9"))</f>
        <v>ZZZ9</v>
      </c>
      <c r="L93" s="253">
        <f t="shared" si="0"/>
        <v>999</v>
      </c>
      <c r="M93" s="286">
        <f t="shared" si="1"/>
        <v>999</v>
      </c>
      <c r="N93" s="281"/>
      <c r="O93" s="97"/>
      <c r="P93" s="114">
        <f t="shared" si="2"/>
        <v>999</v>
      </c>
      <c r="Q93" s="97"/>
    </row>
    <row r="94" spans="1:17" s="11" customFormat="1" ht="18.899999999999999" customHeight="1" x14ac:dyDescent="0.25">
      <c r="A94" s="254">
        <v>88</v>
      </c>
      <c r="B94" s="95"/>
      <c r="C94" s="95"/>
      <c r="D94" s="96"/>
      <c r="E94" s="267"/>
      <c r="F94" s="97"/>
      <c r="G94" s="97"/>
      <c r="H94" s="396"/>
      <c r="I94" s="287"/>
      <c r="J94" s="251" t="e">
        <f>IF(AND(Q94="",#REF!&gt;0,#REF!&lt;5),K94,)</f>
        <v>#REF!</v>
      </c>
      <c r="K94" s="249" t="str">
        <f>IF(D94="","ZZZ9",IF(AND(#REF!&gt;0,#REF!&lt;5),D94&amp;#REF!,D94&amp;"9"))</f>
        <v>ZZZ9</v>
      </c>
      <c r="L94" s="253">
        <f t="shared" si="0"/>
        <v>999</v>
      </c>
      <c r="M94" s="286">
        <f t="shared" si="1"/>
        <v>999</v>
      </c>
      <c r="N94" s="281"/>
      <c r="O94" s="97"/>
      <c r="P94" s="114">
        <f t="shared" si="2"/>
        <v>999</v>
      </c>
      <c r="Q94" s="97"/>
    </row>
    <row r="95" spans="1:17" s="11" customFormat="1" ht="18.899999999999999" customHeight="1" x14ac:dyDescent="0.25">
      <c r="A95" s="254">
        <v>89</v>
      </c>
      <c r="B95" s="95"/>
      <c r="C95" s="95"/>
      <c r="D95" s="96"/>
      <c r="E95" s="267"/>
      <c r="F95" s="97"/>
      <c r="G95" s="97"/>
      <c r="H95" s="396"/>
      <c r="I95" s="287"/>
      <c r="J95" s="251" t="e">
        <f>IF(AND(Q95="",#REF!&gt;0,#REF!&lt;5),K95,)</f>
        <v>#REF!</v>
      </c>
      <c r="K95" s="249" t="str">
        <f>IF(D95="","ZZZ9",IF(AND(#REF!&gt;0,#REF!&lt;5),D95&amp;#REF!,D95&amp;"9"))</f>
        <v>ZZZ9</v>
      </c>
      <c r="L95" s="253">
        <f t="shared" si="0"/>
        <v>999</v>
      </c>
      <c r="M95" s="286">
        <f t="shared" si="1"/>
        <v>999</v>
      </c>
      <c r="N95" s="281"/>
      <c r="O95" s="97"/>
      <c r="P95" s="114">
        <f t="shared" si="2"/>
        <v>999</v>
      </c>
      <c r="Q95" s="97"/>
    </row>
    <row r="96" spans="1:17" s="11" customFormat="1" ht="18.899999999999999" customHeight="1" x14ac:dyDescent="0.25">
      <c r="A96" s="254">
        <v>90</v>
      </c>
      <c r="B96" s="95"/>
      <c r="C96" s="95"/>
      <c r="D96" s="96"/>
      <c r="E96" s="267"/>
      <c r="F96" s="97"/>
      <c r="G96" s="97"/>
      <c r="H96" s="396"/>
      <c r="I96" s="287"/>
      <c r="J96" s="251" t="e">
        <f>IF(AND(Q96="",#REF!&gt;0,#REF!&lt;5),K96,)</f>
        <v>#REF!</v>
      </c>
      <c r="K96" s="249" t="str">
        <f>IF(D96="","ZZZ9",IF(AND(#REF!&gt;0,#REF!&lt;5),D96&amp;#REF!,D96&amp;"9"))</f>
        <v>ZZZ9</v>
      </c>
      <c r="L96" s="253">
        <f t="shared" si="0"/>
        <v>999</v>
      </c>
      <c r="M96" s="286">
        <f t="shared" si="1"/>
        <v>999</v>
      </c>
      <c r="N96" s="281"/>
      <c r="O96" s="97"/>
      <c r="P96" s="114">
        <f t="shared" si="2"/>
        <v>999</v>
      </c>
      <c r="Q96" s="97"/>
    </row>
    <row r="97" spans="1:17" s="11" customFormat="1" ht="18.899999999999999" customHeight="1" x14ac:dyDescent="0.25">
      <c r="A97" s="254">
        <v>91</v>
      </c>
      <c r="B97" s="95"/>
      <c r="C97" s="95"/>
      <c r="D97" s="96"/>
      <c r="E97" s="267"/>
      <c r="F97" s="97"/>
      <c r="G97" s="97"/>
      <c r="H97" s="396"/>
      <c r="I97" s="287"/>
      <c r="J97" s="251" t="e">
        <f>IF(AND(Q97="",#REF!&gt;0,#REF!&lt;5),K97,)</f>
        <v>#REF!</v>
      </c>
      <c r="K97" s="249" t="str">
        <f>IF(D97="","ZZZ9",IF(AND(#REF!&gt;0,#REF!&lt;5),D97&amp;#REF!,D97&amp;"9"))</f>
        <v>ZZZ9</v>
      </c>
      <c r="L97" s="253">
        <f t="shared" si="0"/>
        <v>999</v>
      </c>
      <c r="M97" s="286">
        <f t="shared" si="1"/>
        <v>999</v>
      </c>
      <c r="N97" s="281"/>
      <c r="O97" s="97"/>
      <c r="P97" s="114">
        <f t="shared" si="2"/>
        <v>999</v>
      </c>
      <c r="Q97" s="97"/>
    </row>
    <row r="98" spans="1:17" s="11" customFormat="1" ht="18.899999999999999" customHeight="1" x14ac:dyDescent="0.25">
      <c r="A98" s="254">
        <v>92</v>
      </c>
      <c r="B98" s="95"/>
      <c r="C98" s="95"/>
      <c r="D98" s="96"/>
      <c r="E98" s="267"/>
      <c r="F98" s="97"/>
      <c r="G98" s="97"/>
      <c r="H98" s="396"/>
      <c r="I98" s="287"/>
      <c r="J98" s="251" t="e">
        <f>IF(AND(Q98="",#REF!&gt;0,#REF!&lt;5),K98,)</f>
        <v>#REF!</v>
      </c>
      <c r="K98" s="249" t="str">
        <f>IF(D98="","ZZZ9",IF(AND(#REF!&gt;0,#REF!&lt;5),D98&amp;#REF!,D98&amp;"9"))</f>
        <v>ZZZ9</v>
      </c>
      <c r="L98" s="253">
        <f t="shared" si="0"/>
        <v>999</v>
      </c>
      <c r="M98" s="286">
        <f t="shared" si="1"/>
        <v>999</v>
      </c>
      <c r="N98" s="281"/>
      <c r="O98" s="97"/>
      <c r="P98" s="114">
        <f t="shared" si="2"/>
        <v>999</v>
      </c>
      <c r="Q98" s="97"/>
    </row>
    <row r="99" spans="1:17" s="11" customFormat="1" ht="18.899999999999999" customHeight="1" x14ac:dyDescent="0.25">
      <c r="A99" s="254">
        <v>93</v>
      </c>
      <c r="B99" s="95"/>
      <c r="C99" s="95"/>
      <c r="D99" s="96"/>
      <c r="E99" s="267"/>
      <c r="F99" s="97"/>
      <c r="G99" s="97"/>
      <c r="H99" s="396"/>
      <c r="I99" s="287"/>
      <c r="J99" s="251" t="e">
        <f>IF(AND(Q99="",#REF!&gt;0,#REF!&lt;5),K99,)</f>
        <v>#REF!</v>
      </c>
      <c r="K99" s="249" t="str">
        <f>IF(D99="","ZZZ9",IF(AND(#REF!&gt;0,#REF!&lt;5),D99&amp;#REF!,D99&amp;"9"))</f>
        <v>ZZZ9</v>
      </c>
      <c r="L99" s="253">
        <f t="shared" si="0"/>
        <v>999</v>
      </c>
      <c r="M99" s="286">
        <f t="shared" si="1"/>
        <v>999</v>
      </c>
      <c r="N99" s="281"/>
      <c r="O99" s="97"/>
      <c r="P99" s="114">
        <f t="shared" si="2"/>
        <v>999</v>
      </c>
      <c r="Q99" s="97"/>
    </row>
    <row r="100" spans="1:17" s="11" customFormat="1" ht="18.899999999999999" customHeight="1" x14ac:dyDescent="0.25">
      <c r="A100" s="254">
        <v>94</v>
      </c>
      <c r="B100" s="95"/>
      <c r="C100" s="95"/>
      <c r="D100" s="96"/>
      <c r="E100" s="267"/>
      <c r="F100" s="97"/>
      <c r="G100" s="97"/>
      <c r="H100" s="396"/>
      <c r="I100" s="287"/>
      <c r="J100" s="251" t="e">
        <f>IF(AND(Q100="",#REF!&gt;0,#REF!&lt;5),K100,)</f>
        <v>#REF!</v>
      </c>
      <c r="K100" s="249" t="str">
        <f>IF(D100="","ZZZ9",IF(AND(#REF!&gt;0,#REF!&lt;5),D100&amp;#REF!,D100&amp;"9"))</f>
        <v>ZZZ9</v>
      </c>
      <c r="L100" s="253">
        <f t="shared" si="0"/>
        <v>999</v>
      </c>
      <c r="M100" s="286">
        <f t="shared" si="1"/>
        <v>999</v>
      </c>
      <c r="N100" s="281"/>
      <c r="O100" s="97"/>
      <c r="P100" s="114">
        <f t="shared" si="2"/>
        <v>999</v>
      </c>
      <c r="Q100" s="97"/>
    </row>
    <row r="101" spans="1:17" s="11" customFormat="1" ht="18.899999999999999" customHeight="1" x14ac:dyDescent="0.25">
      <c r="A101" s="254">
        <v>95</v>
      </c>
      <c r="B101" s="95"/>
      <c r="C101" s="95"/>
      <c r="D101" s="96"/>
      <c r="E101" s="267"/>
      <c r="F101" s="97"/>
      <c r="G101" s="97"/>
      <c r="H101" s="396"/>
      <c r="I101" s="287"/>
      <c r="J101" s="251" t="e">
        <f>IF(AND(Q101="",#REF!&gt;0,#REF!&lt;5),K101,)</f>
        <v>#REF!</v>
      </c>
      <c r="K101" s="249" t="str">
        <f>IF(D101="","ZZZ9",IF(AND(#REF!&gt;0,#REF!&lt;5),D101&amp;#REF!,D101&amp;"9"))</f>
        <v>ZZZ9</v>
      </c>
      <c r="L101" s="253">
        <f t="shared" si="0"/>
        <v>999</v>
      </c>
      <c r="M101" s="286">
        <f t="shared" si="1"/>
        <v>999</v>
      </c>
      <c r="N101" s="281"/>
      <c r="O101" s="97"/>
      <c r="P101" s="114">
        <f t="shared" si="2"/>
        <v>999</v>
      </c>
      <c r="Q101" s="97"/>
    </row>
    <row r="102" spans="1:17" s="11" customFormat="1" ht="18.899999999999999" customHeight="1" x14ac:dyDescent="0.25">
      <c r="A102" s="254">
        <v>96</v>
      </c>
      <c r="B102" s="95"/>
      <c r="C102" s="95"/>
      <c r="D102" s="96"/>
      <c r="E102" s="267"/>
      <c r="F102" s="97"/>
      <c r="G102" s="97"/>
      <c r="H102" s="396"/>
      <c r="I102" s="287"/>
      <c r="J102" s="251" t="e">
        <f>IF(AND(Q102="",#REF!&gt;0,#REF!&lt;5),K102,)</f>
        <v>#REF!</v>
      </c>
      <c r="K102" s="249" t="str">
        <f>IF(D102="","ZZZ9",IF(AND(#REF!&gt;0,#REF!&lt;5),D102&amp;#REF!,D102&amp;"9"))</f>
        <v>ZZZ9</v>
      </c>
      <c r="L102" s="253">
        <f t="shared" si="0"/>
        <v>999</v>
      </c>
      <c r="M102" s="286">
        <f t="shared" si="1"/>
        <v>999</v>
      </c>
      <c r="N102" s="281"/>
      <c r="O102" s="97"/>
      <c r="P102" s="114">
        <f t="shared" si="2"/>
        <v>999</v>
      </c>
      <c r="Q102" s="97"/>
    </row>
    <row r="103" spans="1:17" s="11" customFormat="1" ht="18.899999999999999" customHeight="1" x14ac:dyDescent="0.25">
      <c r="A103" s="254">
        <v>97</v>
      </c>
      <c r="B103" s="95"/>
      <c r="C103" s="95"/>
      <c r="D103" s="96"/>
      <c r="E103" s="267"/>
      <c r="F103" s="97"/>
      <c r="G103" s="97"/>
      <c r="H103" s="396"/>
      <c r="I103" s="287"/>
      <c r="J103" s="251" t="e">
        <f>IF(AND(Q103="",#REF!&gt;0,#REF!&lt;5),K103,)</f>
        <v>#REF!</v>
      </c>
      <c r="K103" s="249" t="str">
        <f>IF(D103="","ZZZ9",IF(AND(#REF!&gt;0,#REF!&lt;5),D103&amp;#REF!,D103&amp;"9"))</f>
        <v>ZZZ9</v>
      </c>
      <c r="L103" s="253">
        <f t="shared" si="0"/>
        <v>999</v>
      </c>
      <c r="M103" s="286">
        <f t="shared" si="1"/>
        <v>999</v>
      </c>
      <c r="N103" s="281"/>
      <c r="O103" s="97"/>
      <c r="P103" s="114">
        <f t="shared" si="2"/>
        <v>999</v>
      </c>
      <c r="Q103" s="97"/>
    </row>
    <row r="104" spans="1:17" s="11" customFormat="1" ht="18.899999999999999" customHeight="1" x14ac:dyDescent="0.25">
      <c r="A104" s="254">
        <v>98</v>
      </c>
      <c r="B104" s="95"/>
      <c r="C104" s="95"/>
      <c r="D104" s="96"/>
      <c r="E104" s="267"/>
      <c r="F104" s="97"/>
      <c r="G104" s="97"/>
      <c r="H104" s="396"/>
      <c r="I104" s="287"/>
      <c r="J104" s="251" t="e">
        <f>IF(AND(Q104="",#REF!&gt;0,#REF!&lt;5),K104,)</f>
        <v>#REF!</v>
      </c>
      <c r="K104" s="249" t="str">
        <f>IF(D104="","ZZZ9",IF(AND(#REF!&gt;0,#REF!&lt;5),D104&amp;#REF!,D104&amp;"9"))</f>
        <v>ZZZ9</v>
      </c>
      <c r="L104" s="253">
        <f t="shared" ref="L104:L156" si="3">IF(Q104="",999,Q104)</f>
        <v>999</v>
      </c>
      <c r="M104" s="286">
        <f t="shared" ref="M104:M156" si="4">IF(P104=999,999,1)</f>
        <v>999</v>
      </c>
      <c r="N104" s="281"/>
      <c r="O104" s="97"/>
      <c r="P104" s="114">
        <f t="shared" ref="P104:P156" si="5">IF(N104="DA",1,IF(N104="WC",2,IF(N104="SE",3,IF(N104="Q",4,IF(N104="LL",5,999)))))</f>
        <v>999</v>
      </c>
      <c r="Q104" s="97"/>
    </row>
    <row r="105" spans="1:17" s="11" customFormat="1" ht="18.899999999999999" customHeight="1" x14ac:dyDescent="0.25">
      <c r="A105" s="254">
        <v>99</v>
      </c>
      <c r="B105" s="95"/>
      <c r="C105" s="95"/>
      <c r="D105" s="96"/>
      <c r="E105" s="267"/>
      <c r="F105" s="97"/>
      <c r="G105" s="97"/>
      <c r="H105" s="396"/>
      <c r="I105" s="287"/>
      <c r="J105" s="251" t="e">
        <f>IF(AND(Q105="",#REF!&gt;0,#REF!&lt;5),K105,)</f>
        <v>#REF!</v>
      </c>
      <c r="K105" s="249" t="str">
        <f>IF(D105="","ZZZ9",IF(AND(#REF!&gt;0,#REF!&lt;5),D105&amp;#REF!,D105&amp;"9"))</f>
        <v>ZZZ9</v>
      </c>
      <c r="L105" s="253">
        <f t="shared" si="3"/>
        <v>999</v>
      </c>
      <c r="M105" s="286">
        <f t="shared" si="4"/>
        <v>999</v>
      </c>
      <c r="N105" s="281"/>
      <c r="O105" s="97"/>
      <c r="P105" s="114">
        <f t="shared" si="5"/>
        <v>999</v>
      </c>
      <c r="Q105" s="97"/>
    </row>
    <row r="106" spans="1:17" s="11" customFormat="1" ht="18.899999999999999" customHeight="1" x14ac:dyDescent="0.25">
      <c r="A106" s="254">
        <v>100</v>
      </c>
      <c r="B106" s="95"/>
      <c r="C106" s="95"/>
      <c r="D106" s="96"/>
      <c r="E106" s="267"/>
      <c r="F106" s="97"/>
      <c r="G106" s="97"/>
      <c r="H106" s="396"/>
      <c r="I106" s="287"/>
      <c r="J106" s="251" t="e">
        <f>IF(AND(Q106="",#REF!&gt;0,#REF!&lt;5),K106,)</f>
        <v>#REF!</v>
      </c>
      <c r="K106" s="249" t="str">
        <f>IF(D106="","ZZZ9",IF(AND(#REF!&gt;0,#REF!&lt;5),D106&amp;#REF!,D106&amp;"9"))</f>
        <v>ZZZ9</v>
      </c>
      <c r="L106" s="253">
        <f t="shared" si="3"/>
        <v>999</v>
      </c>
      <c r="M106" s="286">
        <f t="shared" si="4"/>
        <v>999</v>
      </c>
      <c r="N106" s="281"/>
      <c r="O106" s="97"/>
      <c r="P106" s="114">
        <f t="shared" si="5"/>
        <v>999</v>
      </c>
      <c r="Q106" s="97"/>
    </row>
    <row r="107" spans="1:17" s="11" customFormat="1" ht="18.899999999999999" customHeight="1" x14ac:dyDescent="0.25">
      <c r="A107" s="254">
        <v>101</v>
      </c>
      <c r="B107" s="95"/>
      <c r="C107" s="95"/>
      <c r="D107" s="96"/>
      <c r="E107" s="267"/>
      <c r="F107" s="97"/>
      <c r="G107" s="97"/>
      <c r="H107" s="396"/>
      <c r="I107" s="287"/>
      <c r="J107" s="251" t="e">
        <f>IF(AND(Q107="",#REF!&gt;0,#REF!&lt;5),K107,)</f>
        <v>#REF!</v>
      </c>
      <c r="K107" s="249" t="str">
        <f>IF(D107="","ZZZ9",IF(AND(#REF!&gt;0,#REF!&lt;5),D107&amp;#REF!,D107&amp;"9"))</f>
        <v>ZZZ9</v>
      </c>
      <c r="L107" s="253">
        <f t="shared" si="3"/>
        <v>999</v>
      </c>
      <c r="M107" s="286">
        <f t="shared" si="4"/>
        <v>999</v>
      </c>
      <c r="N107" s="281"/>
      <c r="O107" s="97"/>
      <c r="P107" s="114">
        <f t="shared" si="5"/>
        <v>999</v>
      </c>
      <c r="Q107" s="97"/>
    </row>
    <row r="108" spans="1:17" s="11" customFormat="1" ht="18.899999999999999" customHeight="1" x14ac:dyDescent="0.25">
      <c r="A108" s="254">
        <v>102</v>
      </c>
      <c r="B108" s="95"/>
      <c r="C108" s="95"/>
      <c r="D108" s="96"/>
      <c r="E108" s="267"/>
      <c r="F108" s="97"/>
      <c r="G108" s="97"/>
      <c r="H108" s="396"/>
      <c r="I108" s="287"/>
      <c r="J108" s="251" t="e">
        <f>IF(AND(Q108="",#REF!&gt;0,#REF!&lt;5),K108,)</f>
        <v>#REF!</v>
      </c>
      <c r="K108" s="249" t="str">
        <f>IF(D108="","ZZZ9",IF(AND(#REF!&gt;0,#REF!&lt;5),D108&amp;#REF!,D108&amp;"9"))</f>
        <v>ZZZ9</v>
      </c>
      <c r="L108" s="253">
        <f t="shared" si="3"/>
        <v>999</v>
      </c>
      <c r="M108" s="286">
        <f t="shared" si="4"/>
        <v>999</v>
      </c>
      <c r="N108" s="281"/>
      <c r="O108" s="97"/>
      <c r="P108" s="114">
        <f t="shared" si="5"/>
        <v>999</v>
      </c>
      <c r="Q108" s="97"/>
    </row>
    <row r="109" spans="1:17" s="11" customFormat="1" ht="18.899999999999999" customHeight="1" x14ac:dyDescent="0.25">
      <c r="A109" s="254">
        <v>103</v>
      </c>
      <c r="B109" s="95"/>
      <c r="C109" s="95"/>
      <c r="D109" s="96"/>
      <c r="E109" s="267"/>
      <c r="F109" s="97"/>
      <c r="G109" s="97"/>
      <c r="H109" s="396"/>
      <c r="I109" s="287"/>
      <c r="J109" s="251" t="e">
        <f>IF(AND(Q109="",#REF!&gt;0,#REF!&lt;5),K109,)</f>
        <v>#REF!</v>
      </c>
      <c r="K109" s="249" t="str">
        <f>IF(D109="","ZZZ9",IF(AND(#REF!&gt;0,#REF!&lt;5),D109&amp;#REF!,D109&amp;"9"))</f>
        <v>ZZZ9</v>
      </c>
      <c r="L109" s="253">
        <f t="shared" si="3"/>
        <v>999</v>
      </c>
      <c r="M109" s="286">
        <f t="shared" si="4"/>
        <v>999</v>
      </c>
      <c r="N109" s="281"/>
      <c r="O109" s="97"/>
      <c r="P109" s="114">
        <f t="shared" si="5"/>
        <v>999</v>
      </c>
      <c r="Q109" s="97"/>
    </row>
    <row r="110" spans="1:17" s="11" customFormat="1" ht="18.899999999999999" customHeight="1" x14ac:dyDescent="0.25">
      <c r="A110" s="254">
        <v>104</v>
      </c>
      <c r="B110" s="95"/>
      <c r="C110" s="95"/>
      <c r="D110" s="96"/>
      <c r="E110" s="267"/>
      <c r="F110" s="97"/>
      <c r="G110" s="97"/>
      <c r="H110" s="396"/>
      <c r="I110" s="287"/>
      <c r="J110" s="251" t="e">
        <f>IF(AND(Q110="",#REF!&gt;0,#REF!&lt;5),K110,)</f>
        <v>#REF!</v>
      </c>
      <c r="K110" s="249" t="str">
        <f>IF(D110="","ZZZ9",IF(AND(#REF!&gt;0,#REF!&lt;5),D110&amp;#REF!,D110&amp;"9"))</f>
        <v>ZZZ9</v>
      </c>
      <c r="L110" s="253">
        <f t="shared" si="3"/>
        <v>999</v>
      </c>
      <c r="M110" s="286">
        <f t="shared" si="4"/>
        <v>999</v>
      </c>
      <c r="N110" s="281"/>
      <c r="O110" s="97"/>
      <c r="P110" s="114">
        <f t="shared" si="5"/>
        <v>999</v>
      </c>
      <c r="Q110" s="97"/>
    </row>
    <row r="111" spans="1:17" s="11" customFormat="1" ht="18.899999999999999" customHeight="1" x14ac:dyDescent="0.25">
      <c r="A111" s="254">
        <v>105</v>
      </c>
      <c r="B111" s="95"/>
      <c r="C111" s="95"/>
      <c r="D111" s="96"/>
      <c r="E111" s="267"/>
      <c r="F111" s="97"/>
      <c r="G111" s="97"/>
      <c r="H111" s="396"/>
      <c r="I111" s="287"/>
      <c r="J111" s="251" t="e">
        <f>IF(AND(Q111="",#REF!&gt;0,#REF!&lt;5),K111,)</f>
        <v>#REF!</v>
      </c>
      <c r="K111" s="249" t="str">
        <f>IF(D111="","ZZZ9",IF(AND(#REF!&gt;0,#REF!&lt;5),D111&amp;#REF!,D111&amp;"9"))</f>
        <v>ZZZ9</v>
      </c>
      <c r="L111" s="253">
        <f t="shared" si="3"/>
        <v>999</v>
      </c>
      <c r="M111" s="286">
        <f t="shared" si="4"/>
        <v>999</v>
      </c>
      <c r="N111" s="281"/>
      <c r="O111" s="97"/>
      <c r="P111" s="114">
        <f t="shared" si="5"/>
        <v>999</v>
      </c>
      <c r="Q111" s="97"/>
    </row>
    <row r="112" spans="1:17" s="11" customFormat="1" ht="18.899999999999999" customHeight="1" x14ac:dyDescent="0.25">
      <c r="A112" s="254">
        <v>106</v>
      </c>
      <c r="B112" s="95"/>
      <c r="C112" s="95"/>
      <c r="D112" s="96"/>
      <c r="E112" s="267"/>
      <c r="F112" s="97"/>
      <c r="G112" s="97"/>
      <c r="H112" s="396"/>
      <c r="I112" s="287"/>
      <c r="J112" s="251" t="e">
        <f>IF(AND(Q112="",#REF!&gt;0,#REF!&lt;5),K112,)</f>
        <v>#REF!</v>
      </c>
      <c r="K112" s="249" t="str">
        <f>IF(D112="","ZZZ9",IF(AND(#REF!&gt;0,#REF!&lt;5),D112&amp;#REF!,D112&amp;"9"))</f>
        <v>ZZZ9</v>
      </c>
      <c r="L112" s="253">
        <f t="shared" si="3"/>
        <v>999</v>
      </c>
      <c r="M112" s="286">
        <f t="shared" si="4"/>
        <v>999</v>
      </c>
      <c r="N112" s="281"/>
      <c r="O112" s="97"/>
      <c r="P112" s="114">
        <f t="shared" si="5"/>
        <v>999</v>
      </c>
      <c r="Q112" s="97"/>
    </row>
    <row r="113" spans="1:17" s="11" customFormat="1" ht="18.899999999999999" customHeight="1" x14ac:dyDescent="0.25">
      <c r="A113" s="254">
        <v>107</v>
      </c>
      <c r="B113" s="95"/>
      <c r="C113" s="95"/>
      <c r="D113" s="96"/>
      <c r="E113" s="267"/>
      <c r="F113" s="97"/>
      <c r="G113" s="97"/>
      <c r="H113" s="396"/>
      <c r="I113" s="287"/>
      <c r="J113" s="251" t="e">
        <f>IF(AND(Q113="",#REF!&gt;0,#REF!&lt;5),K113,)</f>
        <v>#REF!</v>
      </c>
      <c r="K113" s="249" t="str">
        <f>IF(D113="","ZZZ9",IF(AND(#REF!&gt;0,#REF!&lt;5),D113&amp;#REF!,D113&amp;"9"))</f>
        <v>ZZZ9</v>
      </c>
      <c r="L113" s="253">
        <f t="shared" si="3"/>
        <v>999</v>
      </c>
      <c r="M113" s="286">
        <f t="shared" si="4"/>
        <v>999</v>
      </c>
      <c r="N113" s="281"/>
      <c r="O113" s="97"/>
      <c r="P113" s="114">
        <f t="shared" si="5"/>
        <v>999</v>
      </c>
      <c r="Q113" s="97"/>
    </row>
    <row r="114" spans="1:17" s="11" customFormat="1" ht="18.899999999999999" customHeight="1" x14ac:dyDescent="0.25">
      <c r="A114" s="254">
        <v>108</v>
      </c>
      <c r="B114" s="95"/>
      <c r="C114" s="95"/>
      <c r="D114" s="96"/>
      <c r="E114" s="267"/>
      <c r="F114" s="97"/>
      <c r="G114" s="97"/>
      <c r="H114" s="396"/>
      <c r="I114" s="287"/>
      <c r="J114" s="251" t="e">
        <f>IF(AND(Q114="",#REF!&gt;0,#REF!&lt;5),K114,)</f>
        <v>#REF!</v>
      </c>
      <c r="K114" s="249" t="str">
        <f>IF(D114="","ZZZ9",IF(AND(#REF!&gt;0,#REF!&lt;5),D114&amp;#REF!,D114&amp;"9"))</f>
        <v>ZZZ9</v>
      </c>
      <c r="L114" s="253">
        <f t="shared" si="3"/>
        <v>999</v>
      </c>
      <c r="M114" s="286">
        <f t="shared" si="4"/>
        <v>999</v>
      </c>
      <c r="N114" s="281"/>
      <c r="O114" s="97"/>
      <c r="P114" s="114">
        <f t="shared" si="5"/>
        <v>999</v>
      </c>
      <c r="Q114" s="97"/>
    </row>
    <row r="115" spans="1:17" s="11" customFormat="1" ht="18.899999999999999" customHeight="1" x14ac:dyDescent="0.25">
      <c r="A115" s="254">
        <v>109</v>
      </c>
      <c r="B115" s="95"/>
      <c r="C115" s="95"/>
      <c r="D115" s="96"/>
      <c r="E115" s="267"/>
      <c r="F115" s="97"/>
      <c r="G115" s="97"/>
      <c r="H115" s="396"/>
      <c r="I115" s="287"/>
      <c r="J115" s="251" t="e">
        <f>IF(AND(Q115="",#REF!&gt;0,#REF!&lt;5),K115,)</f>
        <v>#REF!</v>
      </c>
      <c r="K115" s="249" t="str">
        <f>IF(D115="","ZZZ9",IF(AND(#REF!&gt;0,#REF!&lt;5),D115&amp;#REF!,D115&amp;"9"))</f>
        <v>ZZZ9</v>
      </c>
      <c r="L115" s="253">
        <f t="shared" si="3"/>
        <v>999</v>
      </c>
      <c r="M115" s="286">
        <f t="shared" si="4"/>
        <v>999</v>
      </c>
      <c r="N115" s="281"/>
      <c r="O115" s="97"/>
      <c r="P115" s="114">
        <f t="shared" si="5"/>
        <v>999</v>
      </c>
      <c r="Q115" s="97"/>
    </row>
    <row r="116" spans="1:17" s="11" customFormat="1" ht="18.899999999999999" customHeight="1" x14ac:dyDescent="0.25">
      <c r="A116" s="254">
        <v>110</v>
      </c>
      <c r="B116" s="95"/>
      <c r="C116" s="95"/>
      <c r="D116" s="96"/>
      <c r="E116" s="267"/>
      <c r="F116" s="97"/>
      <c r="G116" s="97"/>
      <c r="H116" s="396"/>
      <c r="I116" s="287"/>
      <c r="J116" s="251" t="e">
        <f>IF(AND(Q116="",#REF!&gt;0,#REF!&lt;5),K116,)</f>
        <v>#REF!</v>
      </c>
      <c r="K116" s="249" t="str">
        <f>IF(D116="","ZZZ9",IF(AND(#REF!&gt;0,#REF!&lt;5),D116&amp;#REF!,D116&amp;"9"))</f>
        <v>ZZZ9</v>
      </c>
      <c r="L116" s="253">
        <f t="shared" si="3"/>
        <v>999</v>
      </c>
      <c r="M116" s="286">
        <f t="shared" si="4"/>
        <v>999</v>
      </c>
      <c r="N116" s="281"/>
      <c r="O116" s="97"/>
      <c r="P116" s="114">
        <f t="shared" si="5"/>
        <v>999</v>
      </c>
      <c r="Q116" s="97"/>
    </row>
    <row r="117" spans="1:17" s="11" customFormat="1" ht="18.899999999999999" customHeight="1" x14ac:dyDescent="0.25">
      <c r="A117" s="254">
        <v>111</v>
      </c>
      <c r="B117" s="95"/>
      <c r="C117" s="95"/>
      <c r="D117" s="96"/>
      <c r="E117" s="267"/>
      <c r="F117" s="97"/>
      <c r="G117" s="97"/>
      <c r="H117" s="396"/>
      <c r="I117" s="287"/>
      <c r="J117" s="251" t="e">
        <f>IF(AND(Q117="",#REF!&gt;0,#REF!&lt;5),K117,)</f>
        <v>#REF!</v>
      </c>
      <c r="K117" s="249" t="str">
        <f>IF(D117="","ZZZ9",IF(AND(#REF!&gt;0,#REF!&lt;5),D117&amp;#REF!,D117&amp;"9"))</f>
        <v>ZZZ9</v>
      </c>
      <c r="L117" s="253">
        <f t="shared" si="3"/>
        <v>999</v>
      </c>
      <c r="M117" s="286">
        <f t="shared" si="4"/>
        <v>999</v>
      </c>
      <c r="N117" s="281"/>
      <c r="O117" s="97"/>
      <c r="P117" s="114">
        <f t="shared" si="5"/>
        <v>999</v>
      </c>
      <c r="Q117" s="97"/>
    </row>
    <row r="118" spans="1:17" s="11" customFormat="1" ht="18.899999999999999" customHeight="1" x14ac:dyDescent="0.25">
      <c r="A118" s="254">
        <v>112</v>
      </c>
      <c r="B118" s="95"/>
      <c r="C118" s="95"/>
      <c r="D118" s="96"/>
      <c r="E118" s="267"/>
      <c r="F118" s="97"/>
      <c r="G118" s="97"/>
      <c r="H118" s="396"/>
      <c r="I118" s="287"/>
      <c r="J118" s="251" t="e">
        <f>IF(AND(Q118="",#REF!&gt;0,#REF!&lt;5),K118,)</f>
        <v>#REF!</v>
      </c>
      <c r="K118" s="249" t="str">
        <f>IF(D118="","ZZZ9",IF(AND(#REF!&gt;0,#REF!&lt;5),D118&amp;#REF!,D118&amp;"9"))</f>
        <v>ZZZ9</v>
      </c>
      <c r="L118" s="253">
        <f t="shared" si="3"/>
        <v>999</v>
      </c>
      <c r="M118" s="286">
        <f t="shared" si="4"/>
        <v>999</v>
      </c>
      <c r="N118" s="281"/>
      <c r="O118" s="97"/>
      <c r="P118" s="114">
        <f t="shared" si="5"/>
        <v>999</v>
      </c>
      <c r="Q118" s="97"/>
    </row>
    <row r="119" spans="1:17" s="11" customFormat="1" ht="18.899999999999999" customHeight="1" x14ac:dyDescent="0.25">
      <c r="A119" s="254">
        <v>113</v>
      </c>
      <c r="B119" s="95"/>
      <c r="C119" s="95"/>
      <c r="D119" s="96"/>
      <c r="E119" s="267"/>
      <c r="F119" s="97"/>
      <c r="G119" s="97"/>
      <c r="H119" s="396"/>
      <c r="I119" s="287"/>
      <c r="J119" s="251" t="e">
        <f>IF(AND(Q119="",#REF!&gt;0,#REF!&lt;5),K119,)</f>
        <v>#REF!</v>
      </c>
      <c r="K119" s="249" t="str">
        <f>IF(D119="","ZZZ9",IF(AND(#REF!&gt;0,#REF!&lt;5),D119&amp;#REF!,D119&amp;"9"))</f>
        <v>ZZZ9</v>
      </c>
      <c r="L119" s="253">
        <f t="shared" si="3"/>
        <v>999</v>
      </c>
      <c r="M119" s="286">
        <f t="shared" si="4"/>
        <v>999</v>
      </c>
      <c r="N119" s="281"/>
      <c r="O119" s="97"/>
      <c r="P119" s="114">
        <f t="shared" si="5"/>
        <v>999</v>
      </c>
      <c r="Q119" s="97"/>
    </row>
    <row r="120" spans="1:17" s="11" customFormat="1" ht="18.899999999999999" customHeight="1" x14ac:dyDescent="0.25">
      <c r="A120" s="254">
        <v>114</v>
      </c>
      <c r="B120" s="95"/>
      <c r="C120" s="95"/>
      <c r="D120" s="96"/>
      <c r="E120" s="267"/>
      <c r="F120" s="97"/>
      <c r="G120" s="97"/>
      <c r="H120" s="396"/>
      <c r="I120" s="287"/>
      <c r="J120" s="251" t="e">
        <f>IF(AND(Q120="",#REF!&gt;0,#REF!&lt;5),K120,)</f>
        <v>#REF!</v>
      </c>
      <c r="K120" s="249" t="str">
        <f>IF(D120="","ZZZ9",IF(AND(#REF!&gt;0,#REF!&lt;5),D120&amp;#REF!,D120&amp;"9"))</f>
        <v>ZZZ9</v>
      </c>
      <c r="L120" s="253">
        <f t="shared" si="3"/>
        <v>999</v>
      </c>
      <c r="M120" s="286">
        <f t="shared" si="4"/>
        <v>999</v>
      </c>
      <c r="N120" s="281"/>
      <c r="O120" s="97"/>
      <c r="P120" s="114">
        <f t="shared" si="5"/>
        <v>999</v>
      </c>
      <c r="Q120" s="97"/>
    </row>
    <row r="121" spans="1:17" s="11" customFormat="1" ht="18.899999999999999" customHeight="1" x14ac:dyDescent="0.25">
      <c r="A121" s="254">
        <v>115</v>
      </c>
      <c r="B121" s="95"/>
      <c r="C121" s="95"/>
      <c r="D121" s="96"/>
      <c r="E121" s="267"/>
      <c r="F121" s="97"/>
      <c r="G121" s="97"/>
      <c r="H121" s="396"/>
      <c r="I121" s="287"/>
      <c r="J121" s="251" t="e">
        <f>IF(AND(Q121="",#REF!&gt;0,#REF!&lt;5),K121,)</f>
        <v>#REF!</v>
      </c>
      <c r="K121" s="249" t="str">
        <f>IF(D121="","ZZZ9",IF(AND(#REF!&gt;0,#REF!&lt;5),D121&amp;#REF!,D121&amp;"9"))</f>
        <v>ZZZ9</v>
      </c>
      <c r="L121" s="253">
        <f t="shared" si="3"/>
        <v>999</v>
      </c>
      <c r="M121" s="286">
        <f t="shared" si="4"/>
        <v>999</v>
      </c>
      <c r="N121" s="281"/>
      <c r="O121" s="97"/>
      <c r="P121" s="114">
        <f t="shared" si="5"/>
        <v>999</v>
      </c>
      <c r="Q121" s="97"/>
    </row>
    <row r="122" spans="1:17" s="11" customFormat="1" ht="18.899999999999999" customHeight="1" x14ac:dyDescent="0.25">
      <c r="A122" s="254">
        <v>116</v>
      </c>
      <c r="B122" s="95"/>
      <c r="C122" s="95"/>
      <c r="D122" s="96"/>
      <c r="E122" s="267"/>
      <c r="F122" s="97"/>
      <c r="G122" s="97"/>
      <c r="H122" s="396"/>
      <c r="I122" s="287"/>
      <c r="J122" s="251" t="e">
        <f>IF(AND(Q122="",#REF!&gt;0,#REF!&lt;5),K122,)</f>
        <v>#REF!</v>
      </c>
      <c r="K122" s="249" t="str">
        <f>IF(D122="","ZZZ9",IF(AND(#REF!&gt;0,#REF!&lt;5),D122&amp;#REF!,D122&amp;"9"))</f>
        <v>ZZZ9</v>
      </c>
      <c r="L122" s="253">
        <f t="shared" si="3"/>
        <v>999</v>
      </c>
      <c r="M122" s="286">
        <f t="shared" si="4"/>
        <v>999</v>
      </c>
      <c r="N122" s="281"/>
      <c r="O122" s="97"/>
      <c r="P122" s="114">
        <f t="shared" si="5"/>
        <v>999</v>
      </c>
      <c r="Q122" s="97"/>
    </row>
    <row r="123" spans="1:17" s="11" customFormat="1" ht="18.899999999999999" customHeight="1" x14ac:dyDescent="0.25">
      <c r="A123" s="254">
        <v>117</v>
      </c>
      <c r="B123" s="95"/>
      <c r="C123" s="95"/>
      <c r="D123" s="96"/>
      <c r="E123" s="267"/>
      <c r="F123" s="97"/>
      <c r="G123" s="97"/>
      <c r="H123" s="396"/>
      <c r="I123" s="287"/>
      <c r="J123" s="251" t="e">
        <f>IF(AND(Q123="",#REF!&gt;0,#REF!&lt;5),K123,)</f>
        <v>#REF!</v>
      </c>
      <c r="K123" s="249" t="str">
        <f>IF(D123="","ZZZ9",IF(AND(#REF!&gt;0,#REF!&lt;5),D123&amp;#REF!,D123&amp;"9"))</f>
        <v>ZZZ9</v>
      </c>
      <c r="L123" s="253">
        <f t="shared" si="3"/>
        <v>999</v>
      </c>
      <c r="M123" s="286">
        <f t="shared" si="4"/>
        <v>999</v>
      </c>
      <c r="N123" s="281"/>
      <c r="O123" s="97"/>
      <c r="P123" s="114">
        <f t="shared" si="5"/>
        <v>999</v>
      </c>
      <c r="Q123" s="97"/>
    </row>
    <row r="124" spans="1:17" s="11" customFormat="1" ht="18.899999999999999" customHeight="1" x14ac:dyDescent="0.25">
      <c r="A124" s="254">
        <v>118</v>
      </c>
      <c r="B124" s="95"/>
      <c r="C124" s="95"/>
      <c r="D124" s="96"/>
      <c r="E124" s="267"/>
      <c r="F124" s="97"/>
      <c r="G124" s="97"/>
      <c r="H124" s="396"/>
      <c r="I124" s="287"/>
      <c r="J124" s="251" t="e">
        <f>IF(AND(Q124="",#REF!&gt;0,#REF!&lt;5),K124,)</f>
        <v>#REF!</v>
      </c>
      <c r="K124" s="249" t="str">
        <f>IF(D124="","ZZZ9",IF(AND(#REF!&gt;0,#REF!&lt;5),D124&amp;#REF!,D124&amp;"9"))</f>
        <v>ZZZ9</v>
      </c>
      <c r="L124" s="253">
        <f t="shared" si="3"/>
        <v>999</v>
      </c>
      <c r="M124" s="286">
        <f t="shared" si="4"/>
        <v>999</v>
      </c>
      <c r="N124" s="281"/>
      <c r="O124" s="97"/>
      <c r="P124" s="114">
        <f t="shared" si="5"/>
        <v>999</v>
      </c>
      <c r="Q124" s="97"/>
    </row>
    <row r="125" spans="1:17" s="11" customFormat="1" ht="18.899999999999999" customHeight="1" x14ac:dyDescent="0.25">
      <c r="A125" s="254">
        <v>119</v>
      </c>
      <c r="B125" s="95"/>
      <c r="C125" s="95"/>
      <c r="D125" s="96"/>
      <c r="E125" s="267"/>
      <c r="F125" s="97"/>
      <c r="G125" s="97"/>
      <c r="H125" s="396"/>
      <c r="I125" s="287"/>
      <c r="J125" s="251" t="e">
        <f>IF(AND(Q125="",#REF!&gt;0,#REF!&lt;5),K125,)</f>
        <v>#REF!</v>
      </c>
      <c r="K125" s="249" t="str">
        <f>IF(D125="","ZZZ9",IF(AND(#REF!&gt;0,#REF!&lt;5),D125&amp;#REF!,D125&amp;"9"))</f>
        <v>ZZZ9</v>
      </c>
      <c r="L125" s="253">
        <f t="shared" si="3"/>
        <v>999</v>
      </c>
      <c r="M125" s="286">
        <f t="shared" si="4"/>
        <v>999</v>
      </c>
      <c r="N125" s="281"/>
      <c r="O125" s="97"/>
      <c r="P125" s="114">
        <f t="shared" si="5"/>
        <v>999</v>
      </c>
      <c r="Q125" s="97"/>
    </row>
    <row r="126" spans="1:17" s="11" customFormat="1" ht="18.899999999999999" customHeight="1" x14ac:dyDescent="0.25">
      <c r="A126" s="254">
        <v>120</v>
      </c>
      <c r="B126" s="95"/>
      <c r="C126" s="95"/>
      <c r="D126" s="96"/>
      <c r="E126" s="267"/>
      <c r="F126" s="97"/>
      <c r="G126" s="97"/>
      <c r="H126" s="396"/>
      <c r="I126" s="287"/>
      <c r="J126" s="251" t="e">
        <f>IF(AND(Q126="",#REF!&gt;0,#REF!&lt;5),K126,)</f>
        <v>#REF!</v>
      </c>
      <c r="K126" s="249" t="str">
        <f>IF(D126="","ZZZ9",IF(AND(#REF!&gt;0,#REF!&lt;5),D126&amp;#REF!,D126&amp;"9"))</f>
        <v>ZZZ9</v>
      </c>
      <c r="L126" s="253">
        <f t="shared" si="3"/>
        <v>999</v>
      </c>
      <c r="M126" s="286">
        <f t="shared" si="4"/>
        <v>999</v>
      </c>
      <c r="N126" s="281"/>
      <c r="O126" s="97"/>
      <c r="P126" s="114">
        <f t="shared" si="5"/>
        <v>999</v>
      </c>
      <c r="Q126" s="97"/>
    </row>
    <row r="127" spans="1:17" s="11" customFormat="1" ht="18.899999999999999" customHeight="1" x14ac:dyDescent="0.25">
      <c r="A127" s="254">
        <v>121</v>
      </c>
      <c r="B127" s="95"/>
      <c r="C127" s="95"/>
      <c r="D127" s="96"/>
      <c r="E127" s="267"/>
      <c r="F127" s="97"/>
      <c r="G127" s="97"/>
      <c r="H127" s="396"/>
      <c r="I127" s="287"/>
      <c r="J127" s="251" t="e">
        <f>IF(AND(Q127="",#REF!&gt;0,#REF!&lt;5),K127,)</f>
        <v>#REF!</v>
      </c>
      <c r="K127" s="249" t="str">
        <f>IF(D127="","ZZZ9",IF(AND(#REF!&gt;0,#REF!&lt;5),D127&amp;#REF!,D127&amp;"9"))</f>
        <v>ZZZ9</v>
      </c>
      <c r="L127" s="253">
        <f t="shared" si="3"/>
        <v>999</v>
      </c>
      <c r="M127" s="286">
        <f t="shared" si="4"/>
        <v>999</v>
      </c>
      <c r="N127" s="281"/>
      <c r="O127" s="97"/>
      <c r="P127" s="114">
        <f t="shared" si="5"/>
        <v>999</v>
      </c>
      <c r="Q127" s="97"/>
    </row>
    <row r="128" spans="1:17" s="11" customFormat="1" ht="18.899999999999999" customHeight="1" x14ac:dyDescent="0.25">
      <c r="A128" s="254">
        <v>122</v>
      </c>
      <c r="B128" s="95"/>
      <c r="C128" s="95"/>
      <c r="D128" s="96"/>
      <c r="E128" s="267"/>
      <c r="F128" s="97"/>
      <c r="G128" s="97"/>
      <c r="H128" s="396"/>
      <c r="I128" s="287"/>
      <c r="J128" s="251" t="e">
        <f>IF(AND(Q128="",#REF!&gt;0,#REF!&lt;5),K128,)</f>
        <v>#REF!</v>
      </c>
      <c r="K128" s="249" t="str">
        <f>IF(D128="","ZZZ9",IF(AND(#REF!&gt;0,#REF!&lt;5),D128&amp;#REF!,D128&amp;"9"))</f>
        <v>ZZZ9</v>
      </c>
      <c r="L128" s="253">
        <f t="shared" si="3"/>
        <v>999</v>
      </c>
      <c r="M128" s="286">
        <f t="shared" si="4"/>
        <v>999</v>
      </c>
      <c r="N128" s="281"/>
      <c r="O128" s="97"/>
      <c r="P128" s="114">
        <f t="shared" si="5"/>
        <v>999</v>
      </c>
      <c r="Q128" s="97"/>
    </row>
    <row r="129" spans="1:17" s="11" customFormat="1" ht="18.899999999999999" customHeight="1" x14ac:dyDescent="0.25">
      <c r="A129" s="254">
        <v>123</v>
      </c>
      <c r="B129" s="95"/>
      <c r="C129" s="95"/>
      <c r="D129" s="96"/>
      <c r="E129" s="267"/>
      <c r="F129" s="97"/>
      <c r="G129" s="97"/>
      <c r="H129" s="396"/>
      <c r="I129" s="287"/>
      <c r="J129" s="251" t="e">
        <f>IF(AND(Q129="",#REF!&gt;0,#REF!&lt;5),K129,)</f>
        <v>#REF!</v>
      </c>
      <c r="K129" s="249" t="str">
        <f>IF(D129="","ZZZ9",IF(AND(#REF!&gt;0,#REF!&lt;5),D129&amp;#REF!,D129&amp;"9"))</f>
        <v>ZZZ9</v>
      </c>
      <c r="L129" s="253">
        <f t="shared" si="3"/>
        <v>999</v>
      </c>
      <c r="M129" s="286">
        <f t="shared" si="4"/>
        <v>999</v>
      </c>
      <c r="N129" s="281"/>
      <c r="O129" s="97"/>
      <c r="P129" s="114">
        <f t="shared" si="5"/>
        <v>999</v>
      </c>
      <c r="Q129" s="97"/>
    </row>
    <row r="130" spans="1:17" s="11" customFormat="1" ht="18.899999999999999" customHeight="1" x14ac:dyDescent="0.25">
      <c r="A130" s="254">
        <v>124</v>
      </c>
      <c r="B130" s="95"/>
      <c r="C130" s="95"/>
      <c r="D130" s="96"/>
      <c r="E130" s="267"/>
      <c r="F130" s="97"/>
      <c r="G130" s="97"/>
      <c r="H130" s="396"/>
      <c r="I130" s="287"/>
      <c r="J130" s="251" t="e">
        <f>IF(AND(Q130="",#REF!&gt;0,#REF!&lt;5),K130,)</f>
        <v>#REF!</v>
      </c>
      <c r="K130" s="249" t="str">
        <f>IF(D130="","ZZZ9",IF(AND(#REF!&gt;0,#REF!&lt;5),D130&amp;#REF!,D130&amp;"9"))</f>
        <v>ZZZ9</v>
      </c>
      <c r="L130" s="253">
        <f t="shared" si="3"/>
        <v>999</v>
      </c>
      <c r="M130" s="286">
        <f t="shared" si="4"/>
        <v>999</v>
      </c>
      <c r="N130" s="281"/>
      <c r="O130" s="97"/>
      <c r="P130" s="114">
        <f t="shared" si="5"/>
        <v>999</v>
      </c>
      <c r="Q130" s="97"/>
    </row>
    <row r="131" spans="1:17" s="11" customFormat="1" ht="18.899999999999999" customHeight="1" x14ac:dyDescent="0.25">
      <c r="A131" s="254">
        <v>125</v>
      </c>
      <c r="B131" s="95"/>
      <c r="C131" s="95"/>
      <c r="D131" s="96"/>
      <c r="E131" s="267"/>
      <c r="F131" s="97"/>
      <c r="G131" s="97"/>
      <c r="H131" s="396"/>
      <c r="I131" s="287"/>
      <c r="J131" s="251" t="e">
        <f>IF(AND(Q131="",#REF!&gt;0,#REF!&lt;5),K131,)</f>
        <v>#REF!</v>
      </c>
      <c r="K131" s="249" t="str">
        <f>IF(D131="","ZZZ9",IF(AND(#REF!&gt;0,#REF!&lt;5),D131&amp;#REF!,D131&amp;"9"))</f>
        <v>ZZZ9</v>
      </c>
      <c r="L131" s="253">
        <f t="shared" si="3"/>
        <v>999</v>
      </c>
      <c r="M131" s="286">
        <f t="shared" si="4"/>
        <v>999</v>
      </c>
      <c r="N131" s="281"/>
      <c r="O131" s="97"/>
      <c r="P131" s="114">
        <f t="shared" si="5"/>
        <v>999</v>
      </c>
      <c r="Q131" s="97"/>
    </row>
    <row r="132" spans="1:17" s="11" customFormat="1" ht="18.899999999999999" customHeight="1" x14ac:dyDescent="0.25">
      <c r="A132" s="254">
        <v>126</v>
      </c>
      <c r="B132" s="95"/>
      <c r="C132" s="95"/>
      <c r="D132" s="96"/>
      <c r="E132" s="267"/>
      <c r="F132" s="97"/>
      <c r="G132" s="97"/>
      <c r="H132" s="396"/>
      <c r="I132" s="287"/>
      <c r="J132" s="251" t="e">
        <f>IF(AND(Q132="",#REF!&gt;0,#REF!&lt;5),K132,)</f>
        <v>#REF!</v>
      </c>
      <c r="K132" s="249" t="str">
        <f>IF(D132="","ZZZ9",IF(AND(#REF!&gt;0,#REF!&lt;5),D132&amp;#REF!,D132&amp;"9"))</f>
        <v>ZZZ9</v>
      </c>
      <c r="L132" s="253">
        <f t="shared" si="3"/>
        <v>999</v>
      </c>
      <c r="M132" s="286">
        <f t="shared" si="4"/>
        <v>999</v>
      </c>
      <c r="N132" s="281"/>
      <c r="O132" s="97"/>
      <c r="P132" s="114">
        <f t="shared" si="5"/>
        <v>999</v>
      </c>
      <c r="Q132" s="97"/>
    </row>
    <row r="133" spans="1:17" s="11" customFormat="1" ht="18.899999999999999" customHeight="1" x14ac:dyDescent="0.25">
      <c r="A133" s="254">
        <v>127</v>
      </c>
      <c r="B133" s="95"/>
      <c r="C133" s="95"/>
      <c r="D133" s="96"/>
      <c r="E133" s="267"/>
      <c r="F133" s="97"/>
      <c r="G133" s="97"/>
      <c r="H133" s="396"/>
      <c r="I133" s="287"/>
      <c r="J133" s="251" t="e">
        <f>IF(AND(Q133="",#REF!&gt;0,#REF!&lt;5),K133,)</f>
        <v>#REF!</v>
      </c>
      <c r="K133" s="249" t="str">
        <f>IF(D133="","ZZZ9",IF(AND(#REF!&gt;0,#REF!&lt;5),D133&amp;#REF!,D133&amp;"9"))</f>
        <v>ZZZ9</v>
      </c>
      <c r="L133" s="253">
        <f t="shared" si="3"/>
        <v>999</v>
      </c>
      <c r="M133" s="286">
        <f t="shared" si="4"/>
        <v>999</v>
      </c>
      <c r="N133" s="281"/>
      <c r="O133" s="97"/>
      <c r="P133" s="114">
        <f t="shared" si="5"/>
        <v>999</v>
      </c>
      <c r="Q133" s="97"/>
    </row>
    <row r="134" spans="1:17" s="11" customFormat="1" ht="18.899999999999999" customHeight="1" x14ac:dyDescent="0.25">
      <c r="A134" s="254">
        <v>128</v>
      </c>
      <c r="B134" s="95"/>
      <c r="C134" s="95"/>
      <c r="D134" s="96"/>
      <c r="E134" s="267"/>
      <c r="F134" s="97"/>
      <c r="G134" s="97"/>
      <c r="H134" s="396"/>
      <c r="I134" s="287"/>
      <c r="J134" s="251" t="e">
        <f>IF(AND(Q134="",#REF!&gt;0,#REF!&lt;5),K134,)</f>
        <v>#REF!</v>
      </c>
      <c r="K134" s="249" t="str">
        <f>IF(D134="","ZZZ9",IF(AND(#REF!&gt;0,#REF!&lt;5),D134&amp;#REF!,D134&amp;"9"))</f>
        <v>ZZZ9</v>
      </c>
      <c r="L134" s="253">
        <f t="shared" si="3"/>
        <v>999</v>
      </c>
      <c r="M134" s="286">
        <f t="shared" si="4"/>
        <v>999</v>
      </c>
      <c r="N134" s="281"/>
      <c r="O134" s="287"/>
      <c r="P134" s="288">
        <f t="shared" si="5"/>
        <v>999</v>
      </c>
      <c r="Q134" s="287"/>
    </row>
    <row r="135" spans="1:17" x14ac:dyDescent="0.25">
      <c r="A135" s="254">
        <v>129</v>
      </c>
      <c r="B135" s="95"/>
      <c r="C135" s="95"/>
      <c r="D135" s="96"/>
      <c r="E135" s="267"/>
      <c r="F135" s="97"/>
      <c r="G135" s="97"/>
      <c r="H135" s="396"/>
      <c r="I135" s="287"/>
      <c r="J135" s="251" t="e">
        <f>IF(AND(Q135="",#REF!&gt;0,#REF!&lt;5),K135,)</f>
        <v>#REF!</v>
      </c>
      <c r="K135" s="249" t="str">
        <f>IF(D135="","ZZZ9",IF(AND(#REF!&gt;0,#REF!&lt;5),D135&amp;#REF!,D135&amp;"9"))</f>
        <v>ZZZ9</v>
      </c>
      <c r="L135" s="253">
        <f t="shared" si="3"/>
        <v>999</v>
      </c>
      <c r="M135" s="286">
        <f t="shared" si="4"/>
        <v>999</v>
      </c>
      <c r="N135" s="281"/>
      <c r="O135" s="97"/>
      <c r="P135" s="114">
        <f t="shared" si="5"/>
        <v>999</v>
      </c>
      <c r="Q135" s="97"/>
    </row>
    <row r="136" spans="1:17" x14ac:dyDescent="0.25">
      <c r="A136" s="254">
        <v>130</v>
      </c>
      <c r="B136" s="95"/>
      <c r="C136" s="95"/>
      <c r="D136" s="96"/>
      <c r="E136" s="267"/>
      <c r="F136" s="97"/>
      <c r="G136" s="97"/>
      <c r="H136" s="396"/>
      <c r="I136" s="287"/>
      <c r="J136" s="251" t="e">
        <f>IF(AND(Q136="",#REF!&gt;0,#REF!&lt;5),K136,)</f>
        <v>#REF!</v>
      </c>
      <c r="K136" s="249" t="str">
        <f>IF(D136="","ZZZ9",IF(AND(#REF!&gt;0,#REF!&lt;5),D136&amp;#REF!,D136&amp;"9"))</f>
        <v>ZZZ9</v>
      </c>
      <c r="L136" s="253">
        <f t="shared" si="3"/>
        <v>999</v>
      </c>
      <c r="M136" s="286">
        <f t="shared" si="4"/>
        <v>999</v>
      </c>
      <c r="N136" s="281"/>
      <c r="O136" s="97"/>
      <c r="P136" s="114">
        <f t="shared" si="5"/>
        <v>999</v>
      </c>
      <c r="Q136" s="97"/>
    </row>
    <row r="137" spans="1:17" x14ac:dyDescent="0.25">
      <c r="A137" s="254">
        <v>131</v>
      </c>
      <c r="B137" s="95"/>
      <c r="C137" s="95"/>
      <c r="D137" s="96"/>
      <c r="E137" s="267"/>
      <c r="F137" s="97"/>
      <c r="G137" s="97"/>
      <c r="H137" s="396"/>
      <c r="I137" s="287"/>
      <c r="J137" s="251" t="e">
        <f>IF(AND(Q137="",#REF!&gt;0,#REF!&lt;5),K137,)</f>
        <v>#REF!</v>
      </c>
      <c r="K137" s="249" t="str">
        <f>IF(D137="","ZZZ9",IF(AND(#REF!&gt;0,#REF!&lt;5),D137&amp;#REF!,D137&amp;"9"))</f>
        <v>ZZZ9</v>
      </c>
      <c r="L137" s="253">
        <f t="shared" si="3"/>
        <v>999</v>
      </c>
      <c r="M137" s="286">
        <f t="shared" si="4"/>
        <v>999</v>
      </c>
      <c r="N137" s="281"/>
      <c r="O137" s="97"/>
      <c r="P137" s="114">
        <f t="shared" si="5"/>
        <v>999</v>
      </c>
      <c r="Q137" s="97"/>
    </row>
    <row r="138" spans="1:17" x14ac:dyDescent="0.25">
      <c r="A138" s="254">
        <v>132</v>
      </c>
      <c r="B138" s="95"/>
      <c r="C138" s="95"/>
      <c r="D138" s="96"/>
      <c r="E138" s="267"/>
      <c r="F138" s="97"/>
      <c r="G138" s="97"/>
      <c r="H138" s="396"/>
      <c r="I138" s="287"/>
      <c r="J138" s="251" t="e">
        <f>IF(AND(Q138="",#REF!&gt;0,#REF!&lt;5),K138,)</f>
        <v>#REF!</v>
      </c>
      <c r="K138" s="249" t="str">
        <f>IF(D138="","ZZZ9",IF(AND(#REF!&gt;0,#REF!&lt;5),D138&amp;#REF!,D138&amp;"9"))</f>
        <v>ZZZ9</v>
      </c>
      <c r="L138" s="253">
        <f t="shared" si="3"/>
        <v>999</v>
      </c>
      <c r="M138" s="286">
        <f t="shared" si="4"/>
        <v>999</v>
      </c>
      <c r="N138" s="281"/>
      <c r="O138" s="97"/>
      <c r="P138" s="114">
        <f t="shared" si="5"/>
        <v>999</v>
      </c>
      <c r="Q138" s="97"/>
    </row>
    <row r="139" spans="1:17" x14ac:dyDescent="0.25">
      <c r="A139" s="254">
        <v>133</v>
      </c>
      <c r="B139" s="95"/>
      <c r="C139" s="95"/>
      <c r="D139" s="96"/>
      <c r="E139" s="267"/>
      <c r="F139" s="97"/>
      <c r="G139" s="97"/>
      <c r="H139" s="396"/>
      <c r="I139" s="287"/>
      <c r="J139" s="251" t="e">
        <f>IF(AND(Q139="",#REF!&gt;0,#REF!&lt;5),K139,)</f>
        <v>#REF!</v>
      </c>
      <c r="K139" s="249" t="str">
        <f>IF(D139="","ZZZ9",IF(AND(#REF!&gt;0,#REF!&lt;5),D139&amp;#REF!,D139&amp;"9"))</f>
        <v>ZZZ9</v>
      </c>
      <c r="L139" s="253">
        <f t="shared" si="3"/>
        <v>999</v>
      </c>
      <c r="M139" s="286">
        <f t="shared" si="4"/>
        <v>999</v>
      </c>
      <c r="N139" s="281"/>
      <c r="O139" s="97"/>
      <c r="P139" s="114">
        <f t="shared" si="5"/>
        <v>999</v>
      </c>
      <c r="Q139" s="97"/>
    </row>
    <row r="140" spans="1:17" x14ac:dyDescent="0.25">
      <c r="A140" s="254">
        <v>134</v>
      </c>
      <c r="B140" s="95"/>
      <c r="C140" s="95"/>
      <c r="D140" s="96"/>
      <c r="E140" s="267"/>
      <c r="F140" s="97"/>
      <c r="G140" s="97"/>
      <c r="H140" s="396"/>
      <c r="I140" s="287"/>
      <c r="J140" s="251" t="e">
        <f>IF(AND(Q140="",#REF!&gt;0,#REF!&lt;5),K140,)</f>
        <v>#REF!</v>
      </c>
      <c r="K140" s="249" t="str">
        <f>IF(D140="","ZZZ9",IF(AND(#REF!&gt;0,#REF!&lt;5),D140&amp;#REF!,D140&amp;"9"))</f>
        <v>ZZZ9</v>
      </c>
      <c r="L140" s="253">
        <f t="shared" si="3"/>
        <v>999</v>
      </c>
      <c r="M140" s="286">
        <f t="shared" si="4"/>
        <v>999</v>
      </c>
      <c r="N140" s="281"/>
      <c r="O140" s="97"/>
      <c r="P140" s="114">
        <f t="shared" si="5"/>
        <v>999</v>
      </c>
      <c r="Q140" s="97"/>
    </row>
    <row r="141" spans="1:17" x14ac:dyDescent="0.25">
      <c r="A141" s="254">
        <v>135</v>
      </c>
      <c r="B141" s="95"/>
      <c r="C141" s="95"/>
      <c r="D141" s="96"/>
      <c r="E141" s="267"/>
      <c r="F141" s="97"/>
      <c r="G141" s="97"/>
      <c r="H141" s="396"/>
      <c r="I141" s="287"/>
      <c r="J141" s="251" t="e">
        <f>IF(AND(Q141="",#REF!&gt;0,#REF!&lt;5),K141,)</f>
        <v>#REF!</v>
      </c>
      <c r="K141" s="249" t="str">
        <f>IF(D141="","ZZZ9",IF(AND(#REF!&gt;0,#REF!&lt;5),D141&amp;#REF!,D141&amp;"9"))</f>
        <v>ZZZ9</v>
      </c>
      <c r="L141" s="253">
        <f t="shared" si="3"/>
        <v>999</v>
      </c>
      <c r="M141" s="286">
        <f t="shared" si="4"/>
        <v>999</v>
      </c>
      <c r="N141" s="281"/>
      <c r="O141" s="287"/>
      <c r="P141" s="288">
        <f t="shared" si="5"/>
        <v>999</v>
      </c>
      <c r="Q141" s="287"/>
    </row>
    <row r="142" spans="1:17" x14ac:dyDescent="0.25">
      <c r="A142" s="254">
        <v>136</v>
      </c>
      <c r="B142" s="95"/>
      <c r="C142" s="95"/>
      <c r="D142" s="96"/>
      <c r="E142" s="267"/>
      <c r="F142" s="97"/>
      <c r="G142" s="97"/>
      <c r="H142" s="396"/>
      <c r="I142" s="287"/>
      <c r="J142" s="251" t="e">
        <f>IF(AND(Q142="",#REF!&gt;0,#REF!&lt;5),K142,)</f>
        <v>#REF!</v>
      </c>
      <c r="K142" s="249" t="str">
        <f>IF(D142="","ZZZ9",IF(AND(#REF!&gt;0,#REF!&lt;5),D142&amp;#REF!,D142&amp;"9"))</f>
        <v>ZZZ9</v>
      </c>
      <c r="L142" s="253">
        <f t="shared" si="3"/>
        <v>999</v>
      </c>
      <c r="M142" s="286">
        <f t="shared" si="4"/>
        <v>999</v>
      </c>
      <c r="N142" s="281"/>
      <c r="O142" s="97"/>
      <c r="P142" s="114">
        <f t="shared" si="5"/>
        <v>999</v>
      </c>
      <c r="Q142" s="97"/>
    </row>
    <row r="143" spans="1:17" x14ac:dyDescent="0.25">
      <c r="A143" s="254">
        <v>137</v>
      </c>
      <c r="B143" s="95"/>
      <c r="C143" s="95"/>
      <c r="D143" s="96"/>
      <c r="E143" s="267"/>
      <c r="F143" s="97"/>
      <c r="G143" s="97"/>
      <c r="H143" s="396"/>
      <c r="I143" s="287"/>
      <c r="J143" s="251" t="e">
        <f>IF(AND(Q143="",#REF!&gt;0,#REF!&lt;5),K143,)</f>
        <v>#REF!</v>
      </c>
      <c r="K143" s="249" t="str">
        <f>IF(D143="","ZZZ9",IF(AND(#REF!&gt;0,#REF!&lt;5),D143&amp;#REF!,D143&amp;"9"))</f>
        <v>ZZZ9</v>
      </c>
      <c r="L143" s="253">
        <f t="shared" si="3"/>
        <v>999</v>
      </c>
      <c r="M143" s="286">
        <f t="shared" si="4"/>
        <v>999</v>
      </c>
      <c r="N143" s="281"/>
      <c r="O143" s="97"/>
      <c r="P143" s="114">
        <f t="shared" si="5"/>
        <v>999</v>
      </c>
      <c r="Q143" s="97"/>
    </row>
    <row r="144" spans="1:17" x14ac:dyDescent="0.25">
      <c r="A144" s="254">
        <v>138</v>
      </c>
      <c r="B144" s="95"/>
      <c r="C144" s="95"/>
      <c r="D144" s="96"/>
      <c r="E144" s="267"/>
      <c r="F144" s="97"/>
      <c r="G144" s="97"/>
      <c r="H144" s="396"/>
      <c r="I144" s="287"/>
      <c r="J144" s="251" t="e">
        <f>IF(AND(Q144="",#REF!&gt;0,#REF!&lt;5),K144,)</f>
        <v>#REF!</v>
      </c>
      <c r="K144" s="249" t="str">
        <f>IF(D144="","ZZZ9",IF(AND(#REF!&gt;0,#REF!&lt;5),D144&amp;#REF!,D144&amp;"9"))</f>
        <v>ZZZ9</v>
      </c>
      <c r="L144" s="253">
        <f t="shared" si="3"/>
        <v>999</v>
      </c>
      <c r="M144" s="286">
        <f t="shared" si="4"/>
        <v>999</v>
      </c>
      <c r="N144" s="281"/>
      <c r="O144" s="97"/>
      <c r="P144" s="114">
        <f t="shared" si="5"/>
        <v>999</v>
      </c>
      <c r="Q144" s="97"/>
    </row>
    <row r="145" spans="1:17" x14ac:dyDescent="0.25">
      <c r="A145" s="254">
        <v>139</v>
      </c>
      <c r="B145" s="95"/>
      <c r="C145" s="95"/>
      <c r="D145" s="96"/>
      <c r="E145" s="267"/>
      <c r="F145" s="97"/>
      <c r="G145" s="97"/>
      <c r="H145" s="396"/>
      <c r="I145" s="287"/>
      <c r="J145" s="251" t="e">
        <f>IF(AND(Q145="",#REF!&gt;0,#REF!&lt;5),K145,)</f>
        <v>#REF!</v>
      </c>
      <c r="K145" s="249" t="str">
        <f>IF(D145="","ZZZ9",IF(AND(#REF!&gt;0,#REF!&lt;5),D145&amp;#REF!,D145&amp;"9"))</f>
        <v>ZZZ9</v>
      </c>
      <c r="L145" s="253">
        <f t="shared" si="3"/>
        <v>999</v>
      </c>
      <c r="M145" s="286">
        <f t="shared" si="4"/>
        <v>999</v>
      </c>
      <c r="N145" s="281"/>
      <c r="O145" s="97"/>
      <c r="P145" s="114">
        <f t="shared" si="5"/>
        <v>999</v>
      </c>
      <c r="Q145" s="97"/>
    </row>
    <row r="146" spans="1:17" x14ac:dyDescent="0.25">
      <c r="A146" s="254">
        <v>140</v>
      </c>
      <c r="B146" s="95"/>
      <c r="C146" s="95"/>
      <c r="D146" s="96"/>
      <c r="E146" s="267"/>
      <c r="F146" s="97"/>
      <c r="G146" s="97"/>
      <c r="H146" s="396"/>
      <c r="I146" s="287"/>
      <c r="J146" s="251" t="e">
        <f>IF(AND(Q146="",#REF!&gt;0,#REF!&lt;5),K146,)</f>
        <v>#REF!</v>
      </c>
      <c r="K146" s="249" t="str">
        <f>IF(D146="","ZZZ9",IF(AND(#REF!&gt;0,#REF!&lt;5),D146&amp;#REF!,D146&amp;"9"))</f>
        <v>ZZZ9</v>
      </c>
      <c r="L146" s="253">
        <f t="shared" si="3"/>
        <v>999</v>
      </c>
      <c r="M146" s="286">
        <f t="shared" si="4"/>
        <v>999</v>
      </c>
      <c r="N146" s="281"/>
      <c r="O146" s="97"/>
      <c r="P146" s="114">
        <f t="shared" si="5"/>
        <v>999</v>
      </c>
      <c r="Q146" s="97"/>
    </row>
    <row r="147" spans="1:17" x14ac:dyDescent="0.25">
      <c r="A147" s="254">
        <v>141</v>
      </c>
      <c r="B147" s="95"/>
      <c r="C147" s="95"/>
      <c r="D147" s="96"/>
      <c r="E147" s="267"/>
      <c r="F147" s="97"/>
      <c r="G147" s="97"/>
      <c r="H147" s="396"/>
      <c r="I147" s="287"/>
      <c r="J147" s="251" t="e">
        <f>IF(AND(Q147="",#REF!&gt;0,#REF!&lt;5),K147,)</f>
        <v>#REF!</v>
      </c>
      <c r="K147" s="249" t="str">
        <f>IF(D147="","ZZZ9",IF(AND(#REF!&gt;0,#REF!&lt;5),D147&amp;#REF!,D147&amp;"9"))</f>
        <v>ZZZ9</v>
      </c>
      <c r="L147" s="253">
        <f t="shared" si="3"/>
        <v>999</v>
      </c>
      <c r="M147" s="286">
        <f t="shared" si="4"/>
        <v>999</v>
      </c>
      <c r="N147" s="281"/>
      <c r="O147" s="97"/>
      <c r="P147" s="114">
        <f t="shared" si="5"/>
        <v>999</v>
      </c>
      <c r="Q147" s="97"/>
    </row>
    <row r="148" spans="1:17" x14ac:dyDescent="0.25">
      <c r="A148" s="254">
        <v>142</v>
      </c>
      <c r="B148" s="95"/>
      <c r="C148" s="95"/>
      <c r="D148" s="96"/>
      <c r="E148" s="267"/>
      <c r="F148" s="97"/>
      <c r="G148" s="97"/>
      <c r="H148" s="396"/>
      <c r="I148" s="287"/>
      <c r="J148" s="251" t="e">
        <f>IF(AND(Q148="",#REF!&gt;0,#REF!&lt;5),K148,)</f>
        <v>#REF!</v>
      </c>
      <c r="K148" s="249" t="str">
        <f>IF(D148="","ZZZ9",IF(AND(#REF!&gt;0,#REF!&lt;5),D148&amp;#REF!,D148&amp;"9"))</f>
        <v>ZZZ9</v>
      </c>
      <c r="L148" s="253">
        <f t="shared" si="3"/>
        <v>999</v>
      </c>
      <c r="M148" s="286">
        <f t="shared" si="4"/>
        <v>999</v>
      </c>
      <c r="N148" s="281"/>
      <c r="O148" s="287"/>
      <c r="P148" s="288">
        <f t="shared" si="5"/>
        <v>999</v>
      </c>
      <c r="Q148" s="287"/>
    </row>
    <row r="149" spans="1:17" x14ac:dyDescent="0.25">
      <c r="A149" s="254">
        <v>143</v>
      </c>
      <c r="B149" s="95"/>
      <c r="C149" s="95"/>
      <c r="D149" s="96"/>
      <c r="E149" s="267"/>
      <c r="F149" s="97"/>
      <c r="G149" s="97"/>
      <c r="H149" s="396"/>
      <c r="I149" s="287"/>
      <c r="J149" s="251" t="e">
        <f>IF(AND(Q149="",#REF!&gt;0,#REF!&lt;5),K149,)</f>
        <v>#REF!</v>
      </c>
      <c r="K149" s="249" t="str">
        <f>IF(D149="","ZZZ9",IF(AND(#REF!&gt;0,#REF!&lt;5),D149&amp;#REF!,D149&amp;"9"))</f>
        <v>ZZZ9</v>
      </c>
      <c r="L149" s="253">
        <f t="shared" si="3"/>
        <v>999</v>
      </c>
      <c r="M149" s="286">
        <f t="shared" si="4"/>
        <v>999</v>
      </c>
      <c r="N149" s="281"/>
      <c r="O149" s="97"/>
      <c r="P149" s="114">
        <f t="shared" si="5"/>
        <v>999</v>
      </c>
      <c r="Q149" s="97"/>
    </row>
    <row r="150" spans="1:17" x14ac:dyDescent="0.25">
      <c r="A150" s="254">
        <v>144</v>
      </c>
      <c r="B150" s="95"/>
      <c r="C150" s="95"/>
      <c r="D150" s="96"/>
      <c r="E150" s="267"/>
      <c r="F150" s="97"/>
      <c r="G150" s="97"/>
      <c r="H150" s="396"/>
      <c r="I150" s="287"/>
      <c r="J150" s="251" t="e">
        <f>IF(AND(Q150="",#REF!&gt;0,#REF!&lt;5),K150,)</f>
        <v>#REF!</v>
      </c>
      <c r="K150" s="249" t="str">
        <f>IF(D150="","ZZZ9",IF(AND(#REF!&gt;0,#REF!&lt;5),D150&amp;#REF!,D150&amp;"9"))</f>
        <v>ZZZ9</v>
      </c>
      <c r="L150" s="253">
        <f t="shared" si="3"/>
        <v>999</v>
      </c>
      <c r="M150" s="286">
        <f t="shared" si="4"/>
        <v>999</v>
      </c>
      <c r="N150" s="281"/>
      <c r="O150" s="97"/>
      <c r="P150" s="114">
        <f t="shared" si="5"/>
        <v>999</v>
      </c>
      <c r="Q150" s="97"/>
    </row>
    <row r="151" spans="1:17" x14ac:dyDescent="0.25">
      <c r="A151" s="254">
        <v>145</v>
      </c>
      <c r="B151" s="95"/>
      <c r="C151" s="95"/>
      <c r="D151" s="96"/>
      <c r="E151" s="267"/>
      <c r="F151" s="97"/>
      <c r="G151" s="97"/>
      <c r="H151" s="396"/>
      <c r="I151" s="287"/>
      <c r="J151" s="251" t="e">
        <f>IF(AND(Q151="",#REF!&gt;0,#REF!&lt;5),K151,)</f>
        <v>#REF!</v>
      </c>
      <c r="K151" s="249" t="str">
        <f>IF(D151="","ZZZ9",IF(AND(#REF!&gt;0,#REF!&lt;5),D151&amp;#REF!,D151&amp;"9"))</f>
        <v>ZZZ9</v>
      </c>
      <c r="L151" s="253">
        <f t="shared" si="3"/>
        <v>999</v>
      </c>
      <c r="M151" s="286">
        <f t="shared" si="4"/>
        <v>999</v>
      </c>
      <c r="N151" s="281"/>
      <c r="O151" s="97"/>
      <c r="P151" s="114">
        <f t="shared" si="5"/>
        <v>999</v>
      </c>
      <c r="Q151" s="97"/>
    </row>
    <row r="152" spans="1:17" x14ac:dyDescent="0.25">
      <c r="A152" s="254">
        <v>146</v>
      </c>
      <c r="B152" s="95"/>
      <c r="C152" s="95"/>
      <c r="D152" s="96"/>
      <c r="E152" s="267"/>
      <c r="F152" s="97"/>
      <c r="G152" s="97"/>
      <c r="H152" s="396"/>
      <c r="I152" s="287"/>
      <c r="J152" s="251" t="e">
        <f>IF(AND(Q152="",#REF!&gt;0,#REF!&lt;5),K152,)</f>
        <v>#REF!</v>
      </c>
      <c r="K152" s="249" t="str">
        <f>IF(D152="","ZZZ9",IF(AND(#REF!&gt;0,#REF!&lt;5),D152&amp;#REF!,D152&amp;"9"))</f>
        <v>ZZZ9</v>
      </c>
      <c r="L152" s="253">
        <f t="shared" si="3"/>
        <v>999</v>
      </c>
      <c r="M152" s="286">
        <f t="shared" si="4"/>
        <v>999</v>
      </c>
      <c r="N152" s="281"/>
      <c r="O152" s="97"/>
      <c r="P152" s="114">
        <f t="shared" si="5"/>
        <v>999</v>
      </c>
      <c r="Q152" s="97"/>
    </row>
    <row r="153" spans="1:17" x14ac:dyDescent="0.25">
      <c r="A153" s="254">
        <v>147</v>
      </c>
      <c r="B153" s="95"/>
      <c r="C153" s="95"/>
      <c r="D153" s="96"/>
      <c r="E153" s="267"/>
      <c r="F153" s="97"/>
      <c r="G153" s="97"/>
      <c r="H153" s="396"/>
      <c r="I153" s="287"/>
      <c r="J153" s="251" t="e">
        <f>IF(AND(Q153="",#REF!&gt;0,#REF!&lt;5),K153,)</f>
        <v>#REF!</v>
      </c>
      <c r="K153" s="249" t="str">
        <f>IF(D153="","ZZZ9",IF(AND(#REF!&gt;0,#REF!&lt;5),D153&amp;#REF!,D153&amp;"9"))</f>
        <v>ZZZ9</v>
      </c>
      <c r="L153" s="253">
        <f t="shared" si="3"/>
        <v>999</v>
      </c>
      <c r="M153" s="286">
        <f t="shared" si="4"/>
        <v>999</v>
      </c>
      <c r="N153" s="281"/>
      <c r="O153" s="97"/>
      <c r="P153" s="114">
        <f t="shared" si="5"/>
        <v>999</v>
      </c>
      <c r="Q153" s="97"/>
    </row>
    <row r="154" spans="1:17" x14ac:dyDescent="0.25">
      <c r="A154" s="254">
        <v>148</v>
      </c>
      <c r="B154" s="95"/>
      <c r="C154" s="95"/>
      <c r="D154" s="96"/>
      <c r="E154" s="267"/>
      <c r="F154" s="97"/>
      <c r="G154" s="97"/>
      <c r="H154" s="396"/>
      <c r="I154" s="287"/>
      <c r="J154" s="251" t="e">
        <f>IF(AND(Q154="",#REF!&gt;0,#REF!&lt;5),K154,)</f>
        <v>#REF!</v>
      </c>
      <c r="K154" s="249" t="str">
        <f>IF(D154="","ZZZ9",IF(AND(#REF!&gt;0,#REF!&lt;5),D154&amp;#REF!,D154&amp;"9"))</f>
        <v>ZZZ9</v>
      </c>
      <c r="L154" s="253">
        <f t="shared" si="3"/>
        <v>999</v>
      </c>
      <c r="M154" s="286">
        <f t="shared" si="4"/>
        <v>999</v>
      </c>
      <c r="N154" s="281"/>
      <c r="O154" s="97"/>
      <c r="P154" s="114">
        <f t="shared" si="5"/>
        <v>999</v>
      </c>
      <c r="Q154" s="97"/>
    </row>
    <row r="155" spans="1:17" x14ac:dyDescent="0.25">
      <c r="A155" s="254">
        <v>149</v>
      </c>
      <c r="B155" s="95"/>
      <c r="C155" s="95"/>
      <c r="D155" s="96"/>
      <c r="E155" s="267"/>
      <c r="F155" s="97"/>
      <c r="G155" s="97"/>
      <c r="H155" s="396"/>
      <c r="I155" s="287"/>
      <c r="J155" s="251" t="e">
        <f>IF(AND(Q155="",#REF!&gt;0,#REF!&lt;5),K155,)</f>
        <v>#REF!</v>
      </c>
      <c r="K155" s="249" t="str">
        <f>IF(D155="","ZZZ9",IF(AND(#REF!&gt;0,#REF!&lt;5),D155&amp;#REF!,D155&amp;"9"))</f>
        <v>ZZZ9</v>
      </c>
      <c r="L155" s="253">
        <f t="shared" si="3"/>
        <v>999</v>
      </c>
      <c r="M155" s="286">
        <f t="shared" si="4"/>
        <v>999</v>
      </c>
      <c r="N155" s="281"/>
      <c r="O155" s="97"/>
      <c r="P155" s="114">
        <f t="shared" si="5"/>
        <v>999</v>
      </c>
      <c r="Q155" s="97"/>
    </row>
    <row r="156" spans="1:17" x14ac:dyDescent="0.25">
      <c r="A156" s="254">
        <v>150</v>
      </c>
      <c r="B156" s="95"/>
      <c r="C156" s="95"/>
      <c r="D156" s="96"/>
      <c r="E156" s="267"/>
      <c r="F156" s="97"/>
      <c r="G156" s="97"/>
      <c r="H156" s="396"/>
      <c r="I156" s="287"/>
      <c r="J156" s="251" t="e">
        <f>IF(AND(Q156="",#REF!&gt;0,#REF!&lt;5),K156,)</f>
        <v>#REF!</v>
      </c>
      <c r="K156" s="249" t="str">
        <f>IF(D156="","ZZZ9",IF(AND(#REF!&gt;0,#REF!&lt;5),D156&amp;#REF!,D156&amp;"9"))</f>
        <v>ZZZ9</v>
      </c>
      <c r="L156" s="253">
        <f t="shared" si="3"/>
        <v>999</v>
      </c>
      <c r="M156" s="286">
        <f t="shared" si="4"/>
        <v>999</v>
      </c>
      <c r="N156" s="281"/>
      <c r="O156" s="97"/>
      <c r="P156" s="114">
        <f t="shared" si="5"/>
        <v>999</v>
      </c>
      <c r="Q156" s="97"/>
    </row>
  </sheetData>
  <conditionalFormatting sqref="A7:A30 A31:D156">
    <cfRule type="expression" dxfId="56" priority="37" stopIfTrue="1">
      <formula>$Q7&gt;=1</formula>
    </cfRule>
  </conditionalFormatting>
  <conditionalFormatting sqref="B23:C24">
    <cfRule type="expression" dxfId="55" priority="3" stopIfTrue="1">
      <formula>$S23&gt;=1</formula>
    </cfRule>
  </conditionalFormatting>
  <conditionalFormatting sqref="B7:D8">
    <cfRule type="expression" dxfId="54" priority="5" stopIfTrue="1">
      <formula>$S7&gt;=1</formula>
    </cfRule>
  </conditionalFormatting>
  <conditionalFormatting sqref="B31:D37">
    <cfRule type="expression" dxfId="53" priority="24" stopIfTrue="1">
      <formula>$Q31&gt;=1</formula>
    </cfRule>
  </conditionalFormatting>
  <conditionalFormatting sqref="D24">
    <cfRule type="expression" dxfId="52" priority="4" stopIfTrue="1">
      <formula>$S23&gt;=1</formula>
    </cfRule>
  </conditionalFormatting>
  <conditionalFormatting sqref="D29:D30">
    <cfRule type="expression" dxfId="51" priority="1" stopIfTrue="1">
      <formula>$Q29&gt;=1</formula>
    </cfRule>
    <cfRule type="expression" dxfId="50" priority="2" stopIfTrue="1">
      <formula>$O29&gt;=1</formula>
    </cfRule>
  </conditionalFormatting>
  <conditionalFormatting sqref="E7:E8 E10:E14">
    <cfRule type="expression" dxfId="49" priority="30" stopIfTrue="1">
      <formula>AND(ROUNDDOWN(($A$4-E7)/365.25,0)&lt;=14,G7&lt;&gt;"OK")</formula>
    </cfRule>
    <cfRule type="expression" dxfId="48" priority="29" stopIfTrue="1">
      <formula>AND(ROUNDDOWN(($A$4-E7)/365.25,0)&lt;=13,G7&lt;&gt;"OK")</formula>
    </cfRule>
    <cfRule type="expression" dxfId="47" priority="36" stopIfTrue="1">
      <formula>AND(ROUNDDOWN(($A$4-E7)/365.25,0)&lt;=17,G7&lt;&gt;"OK")</formula>
    </cfRule>
    <cfRule type="expression" dxfId="46" priority="35" stopIfTrue="1">
      <formula>AND(ROUNDDOWN(($A$4-E7)/365.25,0)&lt;=14,G7&lt;&gt;"OK")</formula>
    </cfRule>
    <cfRule type="expression" dxfId="45" priority="34" stopIfTrue="1">
      <formula>AND(ROUNDDOWN(($A$4-E7)/365.25,0)&lt;=13,G7&lt;&gt;"OK")</formula>
    </cfRule>
    <cfRule type="expression" dxfId="44" priority="31" stopIfTrue="1">
      <formula>AND(ROUNDDOWN(($A$4-E7)/365.25,0)&lt;=17,G7&lt;&gt;"OK")</formula>
    </cfRule>
  </conditionalFormatting>
  <conditionalFormatting sqref="E7:E8 E10:E156">
    <cfRule type="expression" dxfId="43" priority="41" stopIfTrue="1">
      <formula>AND(ROUNDDOWN(($A$4-E7)/365.25,0)&lt;=17,G7&lt;&gt;"OK")</formula>
    </cfRule>
    <cfRule type="expression" dxfId="42" priority="39" stopIfTrue="1">
      <formula>AND(ROUNDDOWN(($A$4-E7)/365.25,0)&lt;=13,G7&lt;&gt;"OK")</formula>
    </cfRule>
    <cfRule type="expression" dxfId="41" priority="40" stopIfTrue="1">
      <formula>AND(ROUNDDOWN(($A$4-E7)/365.25,0)&lt;=14,G7&lt;&gt;"OK")</formula>
    </cfRule>
  </conditionalFormatting>
  <conditionalFormatting sqref="E7:E27">
    <cfRule type="expression" dxfId="40" priority="21" stopIfTrue="1">
      <formula>AND(ROUNDDOWN(($A$4-E7)/365.25,0)&lt;=13,G7&lt;&gt;"OK")</formula>
    </cfRule>
    <cfRule type="expression" dxfId="39" priority="22" stopIfTrue="1">
      <formula>AND(ROUNDDOWN(($A$4-E7)/365.25,0)&lt;=14,G7&lt;&gt;"OK")</formula>
    </cfRule>
    <cfRule type="expression" dxfId="38" priority="23" stopIfTrue="1">
      <formula>AND(ROUNDDOWN(($A$4-E7)/365.25,0)&lt;=17,G7&lt;&gt;"OK")</formula>
    </cfRule>
  </conditionalFormatting>
  <conditionalFormatting sqref="E9">
    <cfRule type="expression" dxfId="37" priority="12" stopIfTrue="1">
      <formula>AND(ROUNDDOWN(($A$4-E9)/365.25,0)&lt;=13,G9&lt;&gt;"OK")</formula>
    </cfRule>
    <cfRule type="expression" dxfId="36" priority="13" stopIfTrue="1">
      <formula>AND(ROUNDDOWN(($A$4-E9)/365.25,0)&lt;=14,G9&lt;&gt;"OK")</formula>
    </cfRule>
    <cfRule type="expression" dxfId="35" priority="14" stopIfTrue="1">
      <formula>AND(ROUNDDOWN(($A$4-E9)/365.25,0)&lt;=17,G9&lt;&gt;"OK")</formula>
    </cfRule>
    <cfRule type="expression" dxfId="34" priority="20" stopIfTrue="1">
      <formula>AND(ROUNDDOWN(($A$4-E9)/365.25,0)&lt;=17,G9&lt;&gt;"OK")</formula>
    </cfRule>
    <cfRule type="expression" dxfId="33" priority="19" stopIfTrue="1">
      <formula>AND(ROUNDDOWN(($A$4-E9)/365.25,0)&lt;=14,G9&lt;&gt;"OK")</formula>
    </cfRule>
    <cfRule type="expression" dxfId="32" priority="18" stopIfTrue="1">
      <formula>AND(ROUNDDOWN(($A$4-E9)/365.25,0)&lt;=13,G9&lt;&gt;"OK")</formula>
    </cfRule>
    <cfRule type="expression" dxfId="31" priority="17" stopIfTrue="1">
      <formula>AND(ROUNDDOWN(($A$4-E9)/365.25,0)&lt;=17,G9&lt;&gt;"OK")</formula>
    </cfRule>
    <cfRule type="expression" dxfId="30" priority="16" stopIfTrue="1">
      <formula>AND(ROUNDDOWN(($A$4-E9)/365.25,0)&lt;=14,G9&lt;&gt;"OK")</formula>
    </cfRule>
    <cfRule type="expression" dxfId="29" priority="15" stopIfTrue="1">
      <formula>AND(ROUNDDOWN(($A$4-E9)/365.25,0)&lt;=13,G9&lt;&gt;"OK")</formula>
    </cfRule>
  </conditionalFormatting>
  <conditionalFormatting sqref="E29:E37">
    <cfRule type="expression" dxfId="28" priority="26" stopIfTrue="1">
      <formula>AND(ROUNDDOWN(($A$4-E29)/365.25,0)&lt;=14,G29&lt;&gt;"OK")</formula>
    </cfRule>
    <cfRule type="expression" dxfId="27" priority="27" stopIfTrue="1">
      <formula>AND(ROUNDDOWN(($A$4-E29)/365.25,0)&lt;=17,G29&lt;&gt;"OK")</formula>
    </cfRule>
    <cfRule type="expression" dxfId="26" priority="25" stopIfTrue="1">
      <formula>AND(ROUNDDOWN(($A$4-E29)/365.25,0)&lt;=13,G29&lt;&gt;"OK")</formula>
    </cfRule>
  </conditionalFormatting>
  <conditionalFormatting sqref="J7:J156">
    <cfRule type="cellIs" dxfId="25" priority="33"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0">
    <tabColor indexed="11"/>
    <pageSetUpPr fitToPage="1"/>
  </sheetPr>
  <dimension ref="A1:AK79"/>
  <sheetViews>
    <sheetView showGridLines="0" showZeros="0" topLeftCell="A7" workbookViewId="0">
      <selection activeCell="V44" sqref="V44"/>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118"/>
      <c r="I1" s="237"/>
      <c r="J1" s="119"/>
      <c r="K1" s="264" t="s">
        <v>52</v>
      </c>
      <c r="L1" s="106"/>
      <c r="M1" s="88"/>
      <c r="N1" s="119"/>
      <c r="O1" s="119" t="s">
        <v>14</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E2" s="285" t="str">
        <f>Altalanos!$D$8</f>
        <v>4 fiú B elo</v>
      </c>
      <c r="F2" s="89"/>
      <c r="G2" s="120"/>
      <c r="H2" s="99"/>
      <c r="I2" s="99"/>
      <c r="J2" s="121"/>
      <c r="K2" s="106"/>
      <c r="L2" s="106"/>
      <c r="M2" s="106"/>
      <c r="N2" s="121"/>
      <c r="O2" s="99"/>
      <c r="P2" s="121"/>
      <c r="Q2" s="99"/>
      <c r="R2" s="121"/>
      <c r="Y2" s="375"/>
      <c r="Z2" s="374"/>
      <c r="AA2" s="374" t="s">
        <v>66</v>
      </c>
      <c r="AB2" s="382">
        <v>300</v>
      </c>
      <c r="AC2" s="382">
        <v>250</v>
      </c>
      <c r="AD2" s="382">
        <v>200</v>
      </c>
      <c r="AE2" s="382">
        <v>150</v>
      </c>
      <c r="AF2" s="382">
        <v>120</v>
      </c>
      <c r="AG2" s="382">
        <v>90</v>
      </c>
      <c r="AH2" s="382">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74" t="s">
        <v>67</v>
      </c>
      <c r="AB3" s="382">
        <v>280</v>
      </c>
      <c r="AC3" s="382">
        <v>230</v>
      </c>
      <c r="AD3" s="382">
        <v>180</v>
      </c>
      <c r="AE3" s="382">
        <v>140</v>
      </c>
      <c r="AF3" s="382">
        <v>80</v>
      </c>
      <c r="AG3" s="382">
        <v>0</v>
      </c>
      <c r="AH3" s="382">
        <v>0</v>
      </c>
      <c r="AI3"/>
      <c r="AJ3"/>
      <c r="AK3"/>
    </row>
    <row r="4" spans="1:37" s="28" customFormat="1" ht="11.25" customHeight="1" thickBot="1" x14ac:dyDescent="0.3">
      <c r="A4" s="455" t="str">
        <f>Altalanos!$A$10</f>
        <v>2024.05.27-06.01.</v>
      </c>
      <c r="B4" s="455"/>
      <c r="C4" s="455"/>
      <c r="D4" s="258"/>
      <c r="E4" s="123"/>
      <c r="F4" s="123"/>
      <c r="G4" s="123" t="str">
        <f>Altalanos!$C$10</f>
        <v>Balatonboglár</v>
      </c>
      <c r="H4" s="92"/>
      <c r="I4" s="123"/>
      <c r="J4" s="124"/>
      <c r="K4" s="125"/>
      <c r="L4" s="124"/>
      <c r="M4" s="126"/>
      <c r="N4" s="124"/>
      <c r="O4" s="123"/>
      <c r="P4" s="124"/>
      <c r="Q4" s="123"/>
      <c r="R4" s="83" t="str">
        <f>Altalanos!$E$10</f>
        <v>Rákóczi Andrea</v>
      </c>
      <c r="Y4" s="374"/>
      <c r="Z4" s="374"/>
      <c r="AA4" s="374" t="s">
        <v>68</v>
      </c>
      <c r="AB4" s="382">
        <v>250</v>
      </c>
      <c r="AC4" s="382">
        <v>200</v>
      </c>
      <c r="AD4" s="382">
        <v>150</v>
      </c>
      <c r="AE4" s="382">
        <v>120</v>
      </c>
      <c r="AF4" s="382">
        <v>90</v>
      </c>
      <c r="AG4" s="382">
        <v>60</v>
      </c>
      <c r="AH4" s="382">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60</v>
      </c>
      <c r="N5" s="130"/>
      <c r="O5" s="128" t="s">
        <v>59</v>
      </c>
      <c r="P5" s="130"/>
      <c r="Q5" s="128" t="s">
        <v>58</v>
      </c>
      <c r="R5" s="131"/>
      <c r="Y5" s="374">
        <f>IF(OR(Altalanos!$A$8="F1",Altalanos!$A$8="F2",Altalanos!$A$8="N1",Altalanos!$A$8="N2"),1,2)</f>
        <v>2</v>
      </c>
      <c r="Z5" s="374"/>
      <c r="AA5" s="374" t="s">
        <v>69</v>
      </c>
      <c r="AB5" s="382">
        <v>200</v>
      </c>
      <c r="AC5" s="382">
        <v>150</v>
      </c>
      <c r="AD5" s="382">
        <v>120</v>
      </c>
      <c r="AE5" s="382">
        <v>90</v>
      </c>
      <c r="AF5" s="382">
        <v>60</v>
      </c>
      <c r="AG5" s="382">
        <v>40</v>
      </c>
      <c r="AH5" s="382">
        <v>15</v>
      </c>
      <c r="AI5"/>
      <c r="AJ5"/>
      <c r="AK5"/>
    </row>
    <row r="6" spans="1:37" s="19" customFormat="1" ht="11.1" customHeight="1" thickBot="1" x14ac:dyDescent="0.3">
      <c r="A6" s="132"/>
      <c r="B6" s="378"/>
      <c r="C6" s="378"/>
      <c r="D6" s="378"/>
      <c r="E6" s="378"/>
      <c r="F6" s="377" t="str">
        <f>IF(Y3="","",CONCATENATE(AH1," / ",AG1," pont"))</f>
        <v/>
      </c>
      <c r="G6" s="379"/>
      <c r="H6" s="5"/>
      <c r="I6" s="379"/>
      <c r="J6" s="380"/>
      <c r="K6" s="378" t="str">
        <f>IF(Y3="","",CONCATENATE(AF1," pont"))</f>
        <v/>
      </c>
      <c r="L6" s="380"/>
      <c r="M6" s="378" t="str">
        <f>IF(Y3="","",CONCATENATE(AE1," pont"))</f>
        <v/>
      </c>
      <c r="N6" s="380"/>
      <c r="O6" s="378" t="str">
        <f>IF(Y3="","",CONCATENATE(AD1," pont"))</f>
        <v/>
      </c>
      <c r="P6" s="380"/>
      <c r="Q6" s="378" t="str">
        <f>IF(Y3="","",CONCATENATE(AC1," pont"))</f>
        <v/>
      </c>
      <c r="R6" s="384"/>
      <c r="Y6" s="374"/>
      <c r="Z6" s="374"/>
      <c r="AA6" s="374" t="s">
        <v>70</v>
      </c>
      <c r="AB6" s="382">
        <v>150</v>
      </c>
      <c r="AC6" s="382">
        <v>120</v>
      </c>
      <c r="AD6" s="382">
        <v>90</v>
      </c>
      <c r="AE6" s="382">
        <v>60</v>
      </c>
      <c r="AF6" s="382">
        <v>40</v>
      </c>
      <c r="AG6" s="382">
        <v>25</v>
      </c>
      <c r="AH6" s="382">
        <v>10</v>
      </c>
      <c r="AI6"/>
      <c r="AJ6"/>
      <c r="AK6"/>
    </row>
    <row r="7" spans="1:37" s="34" customFormat="1" ht="10.5" customHeight="1" x14ac:dyDescent="0.25">
      <c r="A7" s="133">
        <v>1</v>
      </c>
      <c r="B7" s="246">
        <f>IF($E7="","",VLOOKUP($E7,'Fiú 4B ELO'!$A$7:$O$48,14))</f>
        <v>0</v>
      </c>
      <c r="C7" s="246">
        <f>IF($E7="","",VLOOKUP($E7,'Fiú 4B ELO'!$A$7:$O$48,15))</f>
        <v>0</v>
      </c>
      <c r="D7" s="270">
        <f>IF($E7="","",VLOOKUP($E7,'Fiú 4B ELO'!$A$7:$O$48,5))</f>
        <v>0</v>
      </c>
      <c r="E7" s="134">
        <v>1</v>
      </c>
      <c r="F7" s="135" t="str">
        <f>UPPER(IF($E7="","",VLOOKUP($E7,'Fiú 4B ELO'!$A$7:$O$48,2)))</f>
        <v>WIMMERT</v>
      </c>
      <c r="G7" s="135" t="str">
        <f>IF($E7="","",VLOOKUP($E7,'Fiú 4B ELO'!$A$7:$O$48,3))</f>
        <v>Robin</v>
      </c>
      <c r="H7" s="135"/>
      <c r="I7" s="135" t="str">
        <f>IF($E7="","",VLOOKUP($E7,'Fiú 4B ELO'!$A$7:$O$48,4))</f>
        <v>Pécsi Koch Valéria</v>
      </c>
      <c r="J7" s="137"/>
      <c r="K7" s="136"/>
      <c r="L7" s="136"/>
      <c r="M7" s="136"/>
      <c r="N7" s="136"/>
      <c r="O7" s="139"/>
      <c r="P7" s="140"/>
      <c r="Q7" s="141"/>
      <c r="R7" s="142"/>
      <c r="S7" s="143"/>
      <c r="U7" s="144" t="str">
        <f>Birók!P21</f>
        <v>Bíró</v>
      </c>
      <c r="Y7" s="374"/>
      <c r="Z7" s="374"/>
      <c r="AA7" s="374" t="s">
        <v>71</v>
      </c>
      <c r="AB7" s="382">
        <v>120</v>
      </c>
      <c r="AC7" s="382">
        <v>90</v>
      </c>
      <c r="AD7" s="382">
        <v>60</v>
      </c>
      <c r="AE7" s="382">
        <v>40</v>
      </c>
      <c r="AF7" s="382">
        <v>25</v>
      </c>
      <c r="AG7" s="382">
        <v>10</v>
      </c>
      <c r="AH7" s="382">
        <v>5</v>
      </c>
      <c r="AI7"/>
      <c r="AJ7"/>
      <c r="AK7"/>
    </row>
    <row r="8" spans="1:37" s="34" customFormat="1" ht="9.6" customHeight="1" x14ac:dyDescent="0.25">
      <c r="A8" s="145"/>
      <c r="B8" s="283"/>
      <c r="C8" s="283"/>
      <c r="D8" s="279"/>
      <c r="E8" s="146"/>
      <c r="F8" s="147"/>
      <c r="G8" s="147"/>
      <c r="H8" s="148"/>
      <c r="I8" s="149" t="s">
        <v>0</v>
      </c>
      <c r="J8" s="150" t="s">
        <v>272</v>
      </c>
      <c r="K8" s="151" t="str">
        <f>UPPER(IF(OR(J8="a",J8="as"),F7,IF(OR(J8="b",J8="bs"),F9,)))</f>
        <v>WIMMERT</v>
      </c>
      <c r="L8" s="151"/>
      <c r="M8" s="136"/>
      <c r="N8" s="136"/>
      <c r="O8" s="139"/>
      <c r="P8" s="140"/>
      <c r="Q8" s="141"/>
      <c r="R8" s="142"/>
      <c r="S8" s="143"/>
      <c r="U8" s="152" t="str">
        <f>Birók!P22</f>
        <v xml:space="preserve"> </v>
      </c>
      <c r="Y8" s="374"/>
      <c r="Z8" s="374"/>
      <c r="AA8" s="374" t="s">
        <v>72</v>
      </c>
      <c r="AB8" s="382">
        <v>90</v>
      </c>
      <c r="AC8" s="382">
        <v>60</v>
      </c>
      <c r="AD8" s="382">
        <v>40</v>
      </c>
      <c r="AE8" s="382">
        <v>25</v>
      </c>
      <c r="AF8" s="382">
        <v>10</v>
      </c>
      <c r="AG8" s="382">
        <v>5</v>
      </c>
      <c r="AH8" s="382">
        <v>2</v>
      </c>
      <c r="AI8"/>
      <c r="AJ8"/>
      <c r="AK8"/>
    </row>
    <row r="9" spans="1:37" s="34" customFormat="1" ht="9.6" customHeight="1" x14ac:dyDescent="0.25">
      <c r="A9" s="145">
        <v>2</v>
      </c>
      <c r="B9" s="246" t="str">
        <f>IF($E9="","",VLOOKUP($E9,'Fiú 4B ELO'!$A$7:$O$48,14))</f>
        <v/>
      </c>
      <c r="C9" s="246" t="str">
        <f>IF($E9="","",VLOOKUP($E9,'Fiú 4B ELO'!$A$7:$O$48,15))</f>
        <v/>
      </c>
      <c r="D9" s="270" t="str">
        <f>IF($E9="","",VLOOKUP($E9,'Fiú 4B ELO'!$A$7:$O$48,5))</f>
        <v/>
      </c>
      <c r="E9" s="134"/>
      <c r="F9" s="438" t="s">
        <v>268</v>
      </c>
      <c r="G9" s="295" t="str">
        <f>IF($E9="","",VLOOKUP($E9,'Fiú 4B ELO'!$A$7:$O$48,3))</f>
        <v/>
      </c>
      <c r="H9" s="295"/>
      <c r="I9" s="295" t="str">
        <f>IF($E9="","",VLOOKUP($E9,'Fiú 4B ELO'!$A$7:$O$48,4))</f>
        <v/>
      </c>
      <c r="J9" s="154"/>
      <c r="K9" s="136"/>
      <c r="L9" s="155"/>
      <c r="M9" s="136"/>
      <c r="N9" s="136"/>
      <c r="O9" s="139"/>
      <c r="P9" s="140"/>
      <c r="Q9" s="141"/>
      <c r="R9" s="142"/>
      <c r="S9" s="143"/>
      <c r="U9" s="152" t="str">
        <f>Birók!P23</f>
        <v xml:space="preserve"> </v>
      </c>
      <c r="Y9" s="374"/>
      <c r="Z9" s="374"/>
      <c r="AA9" s="374" t="s">
        <v>73</v>
      </c>
      <c r="AB9" s="382">
        <v>60</v>
      </c>
      <c r="AC9" s="382">
        <v>40</v>
      </c>
      <c r="AD9" s="382">
        <v>25</v>
      </c>
      <c r="AE9" s="382">
        <v>10</v>
      </c>
      <c r="AF9" s="382">
        <v>5</v>
      </c>
      <c r="AG9" s="382">
        <v>2</v>
      </c>
      <c r="AH9" s="382">
        <v>1</v>
      </c>
      <c r="AI9"/>
      <c r="AJ9"/>
      <c r="AK9"/>
    </row>
    <row r="10" spans="1:37" s="34" customFormat="1" ht="9.6" customHeight="1" x14ac:dyDescent="0.25">
      <c r="A10" s="145"/>
      <c r="B10" s="283"/>
      <c r="C10" s="283"/>
      <c r="D10" s="279"/>
      <c r="E10" s="156"/>
      <c r="F10" s="296"/>
      <c r="G10" s="296"/>
      <c r="H10" s="297"/>
      <c r="I10" s="296"/>
      <c r="J10" s="157"/>
      <c r="K10" s="149" t="s">
        <v>0</v>
      </c>
      <c r="L10" s="158" t="s">
        <v>272</v>
      </c>
      <c r="M10" s="151" t="str">
        <f>UPPER(IF(OR(L10="a",L10="as"),K8,IF(OR(L10="b",L10="bs"),K12,)))</f>
        <v>WIMMERT</v>
      </c>
      <c r="N10" s="159"/>
      <c r="O10" s="160"/>
      <c r="P10" s="160"/>
      <c r="Q10" s="141"/>
      <c r="R10" s="142"/>
      <c r="S10" s="143"/>
      <c r="U10" s="152" t="str">
        <f>Birók!P24</f>
        <v xml:space="preserve"> </v>
      </c>
      <c r="Y10" s="374"/>
      <c r="Z10" s="374"/>
      <c r="AA10" s="374" t="s">
        <v>74</v>
      </c>
      <c r="AB10" s="382">
        <v>40</v>
      </c>
      <c r="AC10" s="382">
        <v>25</v>
      </c>
      <c r="AD10" s="382">
        <v>15</v>
      </c>
      <c r="AE10" s="382">
        <v>7</v>
      </c>
      <c r="AF10" s="382">
        <v>4</v>
      </c>
      <c r="AG10" s="382">
        <v>1</v>
      </c>
      <c r="AH10" s="382">
        <v>0</v>
      </c>
      <c r="AI10"/>
      <c r="AJ10"/>
      <c r="AK10"/>
    </row>
    <row r="11" spans="1:37" s="34" customFormat="1" ht="9.6" customHeight="1" x14ac:dyDescent="0.25">
      <c r="A11" s="145">
        <v>3</v>
      </c>
      <c r="B11" s="246">
        <f>IF($E11="","",VLOOKUP($E11,'Fiú 4B ELO'!$A$7:$O$48,14))</f>
        <v>0</v>
      </c>
      <c r="C11" s="246">
        <f>IF($E11="","",VLOOKUP($E11,'Fiú 4B ELO'!$A$7:$O$48,15))</f>
        <v>0</v>
      </c>
      <c r="D11" s="270">
        <f>IF($E11="","",VLOOKUP($E11,'Fiú 4B ELO'!$A$7:$O$48,5))</f>
        <v>0</v>
      </c>
      <c r="E11" s="134">
        <v>20</v>
      </c>
      <c r="F11" s="295" t="str">
        <f>UPPER(IF($E11="","",VLOOKUP($E11,'Fiú 4B ELO'!$A$7:$O$48,2)))</f>
        <v xml:space="preserve">HUSZÁR </v>
      </c>
      <c r="G11" s="295" t="str">
        <f>IF($E11="","",VLOOKUP($E11,'Fiú 4B ELO'!$A$7:$O$48,3))</f>
        <v>Erik</v>
      </c>
      <c r="H11" s="295"/>
      <c r="I11" s="295" t="str">
        <f>IF($E11="","",VLOOKUP($E11,'Fiú 4B ELO'!$A$7:$O$48,4))</f>
        <v>Boglári Ált. Iskola</v>
      </c>
      <c r="J11" s="137"/>
      <c r="K11" s="136"/>
      <c r="L11" s="161"/>
      <c r="M11" s="136" t="s">
        <v>428</v>
      </c>
      <c r="N11" s="162"/>
      <c r="O11" s="160"/>
      <c r="P11" s="160"/>
      <c r="Q11" s="141"/>
      <c r="R11" s="142"/>
      <c r="S11" s="143"/>
      <c r="U11" s="152" t="str">
        <f>Birók!P25</f>
        <v xml:space="preserve"> </v>
      </c>
      <c r="Y11" s="374"/>
      <c r="Z11" s="374"/>
      <c r="AA11" s="374" t="s">
        <v>75</v>
      </c>
      <c r="AB11" s="382">
        <v>25</v>
      </c>
      <c r="AC11" s="382">
        <v>15</v>
      </c>
      <c r="AD11" s="382">
        <v>10</v>
      </c>
      <c r="AE11" s="382">
        <v>6</v>
      </c>
      <c r="AF11" s="382">
        <v>3</v>
      </c>
      <c r="AG11" s="382">
        <v>1</v>
      </c>
      <c r="AH11" s="382">
        <v>0</v>
      </c>
      <c r="AI11"/>
      <c r="AJ11"/>
      <c r="AK11"/>
    </row>
    <row r="12" spans="1:37" s="34" customFormat="1" ht="9.6" customHeight="1" x14ac:dyDescent="0.25">
      <c r="A12" s="145"/>
      <c r="B12" s="283"/>
      <c r="C12" s="283"/>
      <c r="D12" s="279"/>
      <c r="E12" s="156"/>
      <c r="F12" s="296"/>
      <c r="G12" s="296"/>
      <c r="H12" s="297"/>
      <c r="I12" s="298" t="s">
        <v>0</v>
      </c>
      <c r="J12" s="150" t="s">
        <v>270</v>
      </c>
      <c r="K12" s="151" t="str">
        <f>UPPER(IF(OR(J12="a",J12="as"),F11,IF(OR(J12="b",J12="bs"),F13,)))</f>
        <v>NAGY</v>
      </c>
      <c r="L12" s="163"/>
      <c r="M12" s="136"/>
      <c r="N12" s="162"/>
      <c r="O12" s="160"/>
      <c r="P12" s="160"/>
      <c r="Q12" s="141"/>
      <c r="R12" s="142"/>
      <c r="S12" s="143"/>
      <c r="U12" s="152" t="str">
        <f>Birók!P26</f>
        <v xml:space="preserve"> </v>
      </c>
      <c r="Y12" s="374"/>
      <c r="Z12" s="374"/>
      <c r="AA12" s="374" t="s">
        <v>80</v>
      </c>
      <c r="AB12" s="382">
        <v>15</v>
      </c>
      <c r="AC12" s="382">
        <v>10</v>
      </c>
      <c r="AD12" s="382">
        <v>6</v>
      </c>
      <c r="AE12" s="382">
        <v>3</v>
      </c>
      <c r="AF12" s="382">
        <v>1</v>
      </c>
      <c r="AG12" s="382">
        <v>0</v>
      </c>
      <c r="AH12" s="382">
        <v>0</v>
      </c>
      <c r="AI12"/>
      <c r="AJ12"/>
      <c r="AK12"/>
    </row>
    <row r="13" spans="1:37" s="34" customFormat="1" ht="9.6" customHeight="1" x14ac:dyDescent="0.25">
      <c r="A13" s="145">
        <v>4</v>
      </c>
      <c r="B13" s="246">
        <f>IF($E13="","",VLOOKUP($E13,'Fiú 4B ELO'!$A$7:$O$48,14))</f>
        <v>0</v>
      </c>
      <c r="C13" s="246">
        <f>IF($E13="","",VLOOKUP($E13,'Fiú 4B ELO'!$A$7:$O$48,15))</f>
        <v>0</v>
      </c>
      <c r="D13" s="270">
        <f>IF($E13="","",VLOOKUP($E13,'Fiú 4B ELO'!$A$7:$O$48,5))</f>
        <v>0</v>
      </c>
      <c r="E13" s="134">
        <v>14</v>
      </c>
      <c r="F13" s="295" t="str">
        <f>UPPER(IF($E13="","",VLOOKUP($E13,'Fiú 4B ELO'!$A$7:$O$48,2)))</f>
        <v>NAGY</v>
      </c>
      <c r="G13" s="295" t="str">
        <f>IF($E13="","",VLOOKUP($E13,'Fiú 4B ELO'!$A$7:$O$48,3))</f>
        <v>Zétény</v>
      </c>
      <c r="H13" s="295"/>
      <c r="I13" s="295" t="str">
        <f>IF($E13="","",VLOOKUP($E13,'Fiú 4B ELO'!$A$7:$O$48,4))</f>
        <v>Gyöngyösi Kálváriaparti Sport- és Általános Iskola</v>
      </c>
      <c r="J13" s="164"/>
      <c r="K13" s="136" t="s">
        <v>422</v>
      </c>
      <c r="L13" s="136"/>
      <c r="M13" s="136"/>
      <c r="N13" s="162"/>
      <c r="O13" s="160"/>
      <c r="P13" s="160"/>
      <c r="Q13" s="141"/>
      <c r="R13" s="142"/>
      <c r="S13" s="143"/>
      <c r="U13" s="152" t="str">
        <f>Birók!P27</f>
        <v xml:space="preserve"> </v>
      </c>
      <c r="Y13" s="374"/>
      <c r="Z13" s="374"/>
      <c r="AA13" s="374" t="s">
        <v>76</v>
      </c>
      <c r="AB13" s="382">
        <v>10</v>
      </c>
      <c r="AC13" s="382">
        <v>6</v>
      </c>
      <c r="AD13" s="382">
        <v>3</v>
      </c>
      <c r="AE13" s="382">
        <v>1</v>
      </c>
      <c r="AF13" s="382">
        <v>0</v>
      </c>
      <c r="AG13" s="382">
        <v>0</v>
      </c>
      <c r="AH13" s="382">
        <v>0</v>
      </c>
      <c r="AI13"/>
      <c r="AJ13"/>
      <c r="AK13"/>
    </row>
    <row r="14" spans="1:37" s="34" customFormat="1" ht="9.6" customHeight="1" x14ac:dyDescent="0.25">
      <c r="A14" s="145"/>
      <c r="B14" s="283"/>
      <c r="C14" s="283"/>
      <c r="D14" s="279"/>
      <c r="E14" s="156"/>
      <c r="F14" s="296"/>
      <c r="G14" s="296"/>
      <c r="H14" s="297"/>
      <c r="I14" s="296"/>
      <c r="J14" s="157"/>
      <c r="K14" s="136"/>
      <c r="L14" s="136"/>
      <c r="M14" s="149" t="s">
        <v>0</v>
      </c>
      <c r="N14" s="158" t="s">
        <v>270</v>
      </c>
      <c r="O14" s="151" t="str">
        <f>UPPER(IF(OR(N14="a",N14="as"),M10,IF(OR(N14="b",N14="bs"),M18,)))</f>
        <v>SERFŐZŐ</v>
      </c>
      <c r="P14" s="159"/>
      <c r="Q14" s="141"/>
      <c r="R14" s="142"/>
      <c r="S14" s="143"/>
      <c r="U14" s="152" t="str">
        <f>Birók!P28</f>
        <v xml:space="preserve"> </v>
      </c>
      <c r="Y14" s="374"/>
      <c r="Z14" s="374"/>
      <c r="AA14" s="374" t="s">
        <v>77</v>
      </c>
      <c r="AB14" s="382">
        <v>3</v>
      </c>
      <c r="AC14" s="382">
        <v>2</v>
      </c>
      <c r="AD14" s="382">
        <v>1</v>
      </c>
      <c r="AE14" s="382">
        <v>0</v>
      </c>
      <c r="AF14" s="382">
        <v>0</v>
      </c>
      <c r="AG14" s="382">
        <v>0</v>
      </c>
      <c r="AH14" s="382">
        <v>0</v>
      </c>
      <c r="AI14"/>
      <c r="AJ14"/>
      <c r="AK14"/>
    </row>
    <row r="15" spans="1:37" s="34" customFormat="1" ht="9.6" customHeight="1" x14ac:dyDescent="0.25">
      <c r="A15" s="145">
        <v>5</v>
      </c>
      <c r="B15" s="246">
        <f>IF($E15="","",VLOOKUP($E15,'Fiú 4B ELO'!$A$7:$O$48,14))</f>
        <v>0</v>
      </c>
      <c r="C15" s="246">
        <f>IF($E15="","",VLOOKUP($E15,'Fiú 4B ELO'!$A$7:$O$48,15))</f>
        <v>0</v>
      </c>
      <c r="D15" s="270">
        <f>IF($E15="","",VLOOKUP($E15,'Fiú 4B ELO'!$A$7:$O$48,5))</f>
        <v>0</v>
      </c>
      <c r="E15" s="134">
        <v>24</v>
      </c>
      <c r="F15" s="295" t="str">
        <f>UPPER(IF($E15="","",VLOOKUP($E15,'Fiú 4B ELO'!$A$7:$O$48,2)))</f>
        <v>SZALAI</v>
      </c>
      <c r="G15" s="295" t="str">
        <f>IF($E15="","",VLOOKUP($E15,'Fiú 4B ELO'!$A$7:$O$48,3))</f>
        <v>Mátyás</v>
      </c>
      <c r="H15" s="295"/>
      <c r="I15" s="295" t="str">
        <f>IF($E15="","",VLOOKUP($E15,'Fiú 4B ELO'!$A$7:$O$48,4))</f>
        <v>Reményik Sándor Evangélikus Óvoda, Általános Iskola és Alapfokú Művészeti Iskola</v>
      </c>
      <c r="J15" s="166"/>
      <c r="K15" s="136"/>
      <c r="L15" s="136"/>
      <c r="M15" s="136"/>
      <c r="N15" s="162"/>
      <c r="O15" s="136" t="s">
        <v>450</v>
      </c>
      <c r="P15" s="217"/>
      <c r="Q15" s="139"/>
      <c r="R15" s="140"/>
      <c r="S15" s="143"/>
      <c r="U15" s="152" t="str">
        <f>Birók!P29</f>
        <v xml:space="preserve"> </v>
      </c>
      <c r="Y15" s="374"/>
      <c r="Z15" s="374"/>
      <c r="AA15" s="374"/>
      <c r="AB15" s="374"/>
      <c r="AC15" s="374"/>
      <c r="AD15" s="374"/>
      <c r="AE15" s="374"/>
      <c r="AF15" s="374"/>
      <c r="AG15" s="374"/>
      <c r="AH15" s="374"/>
      <c r="AI15"/>
      <c r="AJ15"/>
      <c r="AK15"/>
    </row>
    <row r="16" spans="1:37" s="34" customFormat="1" ht="9.6" customHeight="1" thickBot="1" x14ac:dyDescent="0.3">
      <c r="A16" s="145"/>
      <c r="B16" s="283"/>
      <c r="C16" s="283"/>
      <c r="D16" s="279"/>
      <c r="E16" s="156"/>
      <c r="F16" s="296"/>
      <c r="G16" s="296"/>
      <c r="H16" s="297"/>
      <c r="I16" s="298" t="s">
        <v>0</v>
      </c>
      <c r="J16" s="150" t="s">
        <v>272</v>
      </c>
      <c r="K16" s="151" t="str">
        <f>UPPER(IF(OR(J16="a",J16="as"),F15,IF(OR(J16="b",J16="bs"),F17,)))</f>
        <v>SZALAI</v>
      </c>
      <c r="L16" s="151"/>
      <c r="M16" s="136"/>
      <c r="N16" s="162"/>
      <c r="O16" s="139"/>
      <c r="P16" s="217"/>
      <c r="Q16" s="139"/>
      <c r="R16" s="140"/>
      <c r="S16" s="143"/>
      <c r="U16" s="167" t="str">
        <f>Birók!P30</f>
        <v>Egyik sem</v>
      </c>
      <c r="Y16" s="374"/>
      <c r="Z16" s="374"/>
      <c r="AA16" s="374" t="s">
        <v>66</v>
      </c>
      <c r="AB16" s="382">
        <v>150</v>
      </c>
      <c r="AC16" s="382">
        <v>120</v>
      </c>
      <c r="AD16" s="382">
        <v>90</v>
      </c>
      <c r="AE16" s="382">
        <v>60</v>
      </c>
      <c r="AF16" s="382">
        <v>40</v>
      </c>
      <c r="AG16" s="382">
        <v>25</v>
      </c>
      <c r="AH16" s="382">
        <v>15</v>
      </c>
      <c r="AI16"/>
      <c r="AJ16"/>
      <c r="AK16"/>
    </row>
    <row r="17" spans="1:37" s="34" customFormat="1" ht="9.6" customHeight="1" x14ac:dyDescent="0.25">
      <c r="A17" s="145">
        <v>6</v>
      </c>
      <c r="B17" s="246">
        <f>IF($E17="","",VLOOKUP($E17,'Fiú 4B ELO'!$A$7:$O$48,14))</f>
        <v>0</v>
      </c>
      <c r="C17" s="246">
        <f>IF($E17="","",VLOOKUP($E17,'Fiú 4B ELO'!$A$7:$O$48,15))</f>
        <v>0</v>
      </c>
      <c r="D17" s="270">
        <f>IF($E17="","",VLOOKUP($E17,'Fiú 4B ELO'!$A$7:$O$48,5))</f>
        <v>0</v>
      </c>
      <c r="E17" s="134">
        <v>15</v>
      </c>
      <c r="F17" s="295" t="str">
        <f>UPPER(IF($E17="","",VLOOKUP($E17,'Fiú 4B ELO'!$A$7:$O$48,2)))</f>
        <v>KASZÁS</v>
      </c>
      <c r="G17" s="295" t="str">
        <f>IF($E17="","",VLOOKUP($E17,'Fiú 4B ELO'!$A$7:$O$48,3))</f>
        <v>Lóránt</v>
      </c>
      <c r="H17" s="295"/>
      <c r="I17" s="295" t="str">
        <f>IF($E17="","",VLOOKUP($E17,'Fiú 4B ELO'!$A$7:$O$48,4))</f>
        <v>Gyöngyösi Kálváriaparti Sport- és Általános Iskola</v>
      </c>
      <c r="J17" s="154"/>
      <c r="K17" s="136" t="s">
        <v>421</v>
      </c>
      <c r="L17" s="155"/>
      <c r="M17" s="136"/>
      <c r="N17" s="162"/>
      <c r="O17" s="139"/>
      <c r="P17" s="217"/>
      <c r="Q17" s="139"/>
      <c r="R17" s="140"/>
      <c r="S17" s="143"/>
      <c r="Y17" s="374"/>
      <c r="Z17" s="374"/>
      <c r="AA17" s="374" t="s">
        <v>68</v>
      </c>
      <c r="AB17" s="382">
        <v>120</v>
      </c>
      <c r="AC17" s="382">
        <v>90</v>
      </c>
      <c r="AD17" s="382">
        <v>60</v>
      </c>
      <c r="AE17" s="382">
        <v>40</v>
      </c>
      <c r="AF17" s="382">
        <v>25</v>
      </c>
      <c r="AG17" s="382">
        <v>15</v>
      </c>
      <c r="AH17" s="382">
        <v>8</v>
      </c>
      <c r="AI17"/>
      <c r="AJ17"/>
      <c r="AK17"/>
    </row>
    <row r="18" spans="1:37" s="34" customFormat="1" ht="9.6" customHeight="1" x14ac:dyDescent="0.25">
      <c r="A18" s="145"/>
      <c r="B18" s="283"/>
      <c r="C18" s="283"/>
      <c r="D18" s="279"/>
      <c r="E18" s="156"/>
      <c r="F18" s="296"/>
      <c r="G18" s="296"/>
      <c r="H18" s="297"/>
      <c r="I18" s="296"/>
      <c r="J18" s="157"/>
      <c r="K18" s="149" t="s">
        <v>0</v>
      </c>
      <c r="L18" s="158" t="s">
        <v>270</v>
      </c>
      <c r="M18" s="151" t="str">
        <f>UPPER(IF(OR(L18="a",L18="as"),K16,IF(OR(L18="b",L18="bs"),K20,)))</f>
        <v>SERFŐZŐ</v>
      </c>
      <c r="N18" s="168"/>
      <c r="O18" s="139"/>
      <c r="P18" s="217"/>
      <c r="Q18" s="139"/>
      <c r="R18" s="140"/>
      <c r="S18" s="143"/>
      <c r="Y18" s="374"/>
      <c r="Z18" s="374"/>
      <c r="AA18" s="374" t="s">
        <v>69</v>
      </c>
      <c r="AB18" s="382">
        <v>90</v>
      </c>
      <c r="AC18" s="382">
        <v>60</v>
      </c>
      <c r="AD18" s="382">
        <v>40</v>
      </c>
      <c r="AE18" s="382">
        <v>25</v>
      </c>
      <c r="AF18" s="382">
        <v>15</v>
      </c>
      <c r="AG18" s="382">
        <v>8</v>
      </c>
      <c r="AH18" s="382">
        <v>4</v>
      </c>
      <c r="AI18"/>
      <c r="AJ18"/>
      <c r="AK18"/>
    </row>
    <row r="19" spans="1:37" s="34" customFormat="1" ht="9.6" customHeight="1" x14ac:dyDescent="0.25">
      <c r="A19" s="145">
        <v>7</v>
      </c>
      <c r="B19" s="246" t="str">
        <f>IF($E19="","",VLOOKUP($E19,'Fiú 4B ELO'!$A$7:$O$48,14))</f>
        <v/>
      </c>
      <c r="C19" s="246" t="str">
        <f>IF($E19="","",VLOOKUP($E19,'Fiú 4B ELO'!$A$7:$O$48,15))</f>
        <v/>
      </c>
      <c r="D19" s="270" t="str">
        <f>IF($E19="","",VLOOKUP($E19,'Fiú 4B ELO'!$A$7:$O$48,5))</f>
        <v/>
      </c>
      <c r="E19" s="134"/>
      <c r="F19" s="438" t="s">
        <v>268</v>
      </c>
      <c r="G19" s="295" t="str">
        <f>IF($E19="","",VLOOKUP($E19,'Fiú 4B ELO'!$A$7:$O$48,3))</f>
        <v/>
      </c>
      <c r="H19" s="295"/>
      <c r="I19" s="295" t="str">
        <f>IF($E19="","",VLOOKUP($E19,'Fiú 4B ELO'!$A$7:$O$48,4))</f>
        <v/>
      </c>
      <c r="J19" s="137"/>
      <c r="K19" s="136"/>
      <c r="L19" s="161"/>
      <c r="M19" s="136" t="s">
        <v>427</v>
      </c>
      <c r="N19" s="160"/>
      <c r="O19" s="139"/>
      <c r="P19" s="217"/>
      <c r="Q19" s="139"/>
      <c r="R19" s="140"/>
      <c r="S19" s="143"/>
      <c r="Y19" s="374"/>
      <c r="Z19" s="374"/>
      <c r="AA19" s="374" t="s">
        <v>70</v>
      </c>
      <c r="AB19" s="382">
        <v>60</v>
      </c>
      <c r="AC19" s="382">
        <v>40</v>
      </c>
      <c r="AD19" s="382">
        <v>25</v>
      </c>
      <c r="AE19" s="382">
        <v>15</v>
      </c>
      <c r="AF19" s="382">
        <v>8</v>
      </c>
      <c r="AG19" s="382">
        <v>4</v>
      </c>
      <c r="AH19" s="382">
        <v>2</v>
      </c>
      <c r="AI19"/>
      <c r="AJ19"/>
      <c r="AK19"/>
    </row>
    <row r="20" spans="1:37" s="34" customFormat="1" ht="9.6" customHeight="1" x14ac:dyDescent="0.25">
      <c r="A20" s="145"/>
      <c r="B20" s="283"/>
      <c r="C20" s="283"/>
      <c r="D20" s="279"/>
      <c r="E20" s="146"/>
      <c r="F20" s="147"/>
      <c r="G20" s="147"/>
      <c r="H20" s="148"/>
      <c r="I20" s="149" t="s">
        <v>0</v>
      </c>
      <c r="J20" s="150" t="s">
        <v>270</v>
      </c>
      <c r="K20" s="151" t="str">
        <f>UPPER(IF(OR(J20="a",J20="as"),F19,IF(OR(J20="b",J20="bs"),F21,)))</f>
        <v>SERFŐZŐ</v>
      </c>
      <c r="L20" s="163"/>
      <c r="M20" s="136"/>
      <c r="N20" s="160"/>
      <c r="O20" s="139"/>
      <c r="P20" s="217"/>
      <c r="Q20" s="139"/>
      <c r="R20" s="140"/>
      <c r="S20" s="143"/>
      <c r="Y20" s="374"/>
      <c r="Z20" s="374"/>
      <c r="AA20" s="374" t="s">
        <v>71</v>
      </c>
      <c r="AB20" s="382">
        <v>40</v>
      </c>
      <c r="AC20" s="382">
        <v>25</v>
      </c>
      <c r="AD20" s="382">
        <v>15</v>
      </c>
      <c r="AE20" s="382">
        <v>8</v>
      </c>
      <c r="AF20" s="382">
        <v>4</v>
      </c>
      <c r="AG20" s="382">
        <v>2</v>
      </c>
      <c r="AH20" s="382">
        <v>1</v>
      </c>
      <c r="AI20"/>
      <c r="AJ20"/>
      <c r="AK20"/>
    </row>
    <row r="21" spans="1:37" s="34" customFormat="1" ht="9.6" customHeight="1" x14ac:dyDescent="0.25">
      <c r="A21" s="133">
        <v>8</v>
      </c>
      <c r="B21" s="246">
        <f>IF($E21="","",VLOOKUP($E21,'Fiú 4B ELO'!$A$7:$O$48,14))</f>
        <v>0</v>
      </c>
      <c r="C21" s="246">
        <f>IF($E21="","",VLOOKUP($E21,'Fiú 4B ELO'!$A$7:$O$48,15))</f>
        <v>0</v>
      </c>
      <c r="D21" s="270">
        <f>IF($E21="","",VLOOKUP($E21,'Fiú 4B ELO'!$A$7:$O$48,5))</f>
        <v>0</v>
      </c>
      <c r="E21" s="134">
        <v>7</v>
      </c>
      <c r="F21" s="135" t="str">
        <f>UPPER(IF($E21="","",VLOOKUP($E21,'Fiú 4B ELO'!$A$7:$O$48,2)))</f>
        <v>SERFŐZŐ</v>
      </c>
      <c r="G21" s="135" t="str">
        <f>IF($E21="","",VLOOKUP($E21,'Fiú 4B ELO'!$A$7:$O$48,3))</f>
        <v>András</v>
      </c>
      <c r="H21" s="135"/>
      <c r="I21" s="135" t="str">
        <f>IF($E21="","",VLOOKUP($E21,'Fiú 4B ELO'!$A$7:$O$48,4))</f>
        <v>Újbudai Ádám Jenő Általános Iskola</v>
      </c>
      <c r="J21" s="164"/>
      <c r="K21" s="136"/>
      <c r="L21" s="136"/>
      <c r="M21" s="136"/>
      <c r="N21" s="160"/>
      <c r="O21" s="139"/>
      <c r="P21" s="217"/>
      <c r="Q21" s="139"/>
      <c r="R21" s="140"/>
      <c r="S21" s="143"/>
      <c r="Y21" s="374"/>
      <c r="Z21" s="374"/>
      <c r="AA21" s="374" t="s">
        <v>72</v>
      </c>
      <c r="AB21" s="382">
        <v>25</v>
      </c>
      <c r="AC21" s="382">
        <v>15</v>
      </c>
      <c r="AD21" s="382">
        <v>10</v>
      </c>
      <c r="AE21" s="382">
        <v>6</v>
      </c>
      <c r="AF21" s="382">
        <v>3</v>
      </c>
      <c r="AG21" s="382">
        <v>1</v>
      </c>
      <c r="AH21" s="382">
        <v>0</v>
      </c>
      <c r="AI21"/>
      <c r="AJ21"/>
      <c r="AK21"/>
    </row>
    <row r="22" spans="1:37" s="34" customFormat="1" ht="9.6" customHeight="1" x14ac:dyDescent="0.25">
      <c r="A22" s="145"/>
      <c r="B22" s="283"/>
      <c r="C22" s="283"/>
      <c r="D22" s="279"/>
      <c r="E22" s="146"/>
      <c r="F22" s="165"/>
      <c r="G22" s="165"/>
      <c r="H22" s="169"/>
      <c r="I22" s="165"/>
      <c r="J22" s="157"/>
      <c r="K22" s="136"/>
      <c r="L22" s="136"/>
      <c r="M22" s="136"/>
      <c r="N22" s="160"/>
      <c r="O22" s="149" t="s">
        <v>0</v>
      </c>
      <c r="P22" s="158" t="s">
        <v>270</v>
      </c>
      <c r="Q22" s="151" t="str">
        <f>UPPER(IF(OR(P22="a",P22="as"),O14,IF(OR(P22="b",P22="bs"),O30,)))</f>
        <v>JÓZSA</v>
      </c>
      <c r="R22" s="218"/>
      <c r="S22" s="143"/>
      <c r="Y22" s="374"/>
      <c r="Z22" s="374"/>
      <c r="AA22" s="374" t="s">
        <v>73</v>
      </c>
      <c r="AB22" s="382">
        <v>15</v>
      </c>
      <c r="AC22" s="382">
        <v>10</v>
      </c>
      <c r="AD22" s="382">
        <v>6</v>
      </c>
      <c r="AE22" s="382">
        <v>3</v>
      </c>
      <c r="AF22" s="382">
        <v>1</v>
      </c>
      <c r="AG22" s="382">
        <v>0</v>
      </c>
      <c r="AH22" s="382">
        <v>0</v>
      </c>
      <c r="AI22"/>
      <c r="AJ22"/>
      <c r="AK22"/>
    </row>
    <row r="23" spans="1:37" s="34" customFormat="1" ht="9.6" customHeight="1" x14ac:dyDescent="0.25">
      <c r="A23" s="133">
        <v>9</v>
      </c>
      <c r="B23" s="246">
        <f>IF($E23="","",VLOOKUP($E23,'Fiú 4B ELO'!$A$7:$O$48,14))</f>
        <v>0</v>
      </c>
      <c r="C23" s="246">
        <f>IF($E23="","",VLOOKUP($E23,'Fiú 4B ELO'!$A$7:$O$48,15))</f>
        <v>0</v>
      </c>
      <c r="D23" s="270">
        <f>IF($E23="","",VLOOKUP($E23,'Fiú 4B ELO'!$A$7:$O$48,5))</f>
        <v>0</v>
      </c>
      <c r="E23" s="134">
        <v>4</v>
      </c>
      <c r="F23" s="135" t="str">
        <f>UPPER(IF($E23="","",VLOOKUP($E23,'Fiú 4B ELO'!$A$7:$O$48,2)))</f>
        <v xml:space="preserve">BAKTAI </v>
      </c>
      <c r="G23" s="135" t="str">
        <f>IF($E23="","",VLOOKUP($E23,'Fiú 4B ELO'!$A$7:$O$48,3))</f>
        <v>Dániel</v>
      </c>
      <c r="H23" s="135"/>
      <c r="I23" s="135" t="str">
        <f>IF($E23="","",VLOOKUP($E23,'Fiú 4B ELO'!$A$7:$O$48,4))</f>
        <v>Gyula Implom</v>
      </c>
      <c r="J23" s="137"/>
      <c r="K23" s="136"/>
      <c r="L23" s="136"/>
      <c r="M23" s="136"/>
      <c r="N23" s="160"/>
      <c r="O23" s="139"/>
      <c r="P23" s="217"/>
      <c r="Q23" s="136" t="s">
        <v>417</v>
      </c>
      <c r="R23" s="217"/>
      <c r="S23" s="143"/>
      <c r="Y23" s="374"/>
      <c r="Z23" s="374"/>
      <c r="AA23" s="374" t="s">
        <v>74</v>
      </c>
      <c r="AB23" s="382">
        <v>10</v>
      </c>
      <c r="AC23" s="382">
        <v>6</v>
      </c>
      <c r="AD23" s="382">
        <v>3</v>
      </c>
      <c r="AE23" s="382">
        <v>1</v>
      </c>
      <c r="AF23" s="382">
        <v>0</v>
      </c>
      <c r="AG23" s="382">
        <v>0</v>
      </c>
      <c r="AH23" s="382">
        <v>0</v>
      </c>
      <c r="AI23"/>
      <c r="AJ23"/>
      <c r="AK23"/>
    </row>
    <row r="24" spans="1:37" s="34" customFormat="1" ht="9.6" customHeight="1" x14ac:dyDescent="0.25">
      <c r="A24" s="145"/>
      <c r="B24" s="283"/>
      <c r="C24" s="283"/>
      <c r="D24" s="279"/>
      <c r="E24" s="146"/>
      <c r="F24" s="147"/>
      <c r="G24" s="147"/>
      <c r="H24" s="148"/>
      <c r="I24" s="149" t="s">
        <v>0</v>
      </c>
      <c r="J24" s="150" t="s">
        <v>272</v>
      </c>
      <c r="K24" s="151" t="str">
        <f>UPPER(IF(OR(J24="a",J24="as"),F23,IF(OR(J24="b",J24="bs"),F25,)))</f>
        <v xml:space="preserve">BAKTAI </v>
      </c>
      <c r="L24" s="151"/>
      <c r="M24" s="136"/>
      <c r="N24" s="160"/>
      <c r="O24" s="139"/>
      <c r="P24" s="217"/>
      <c r="Q24" s="139"/>
      <c r="R24" s="217"/>
      <c r="S24" s="143"/>
      <c r="Y24" s="374"/>
      <c r="Z24" s="374"/>
      <c r="AA24" s="374" t="s">
        <v>75</v>
      </c>
      <c r="AB24" s="382">
        <v>6</v>
      </c>
      <c r="AC24" s="382">
        <v>3</v>
      </c>
      <c r="AD24" s="382">
        <v>1</v>
      </c>
      <c r="AE24" s="382">
        <v>0</v>
      </c>
      <c r="AF24" s="382">
        <v>0</v>
      </c>
      <c r="AG24" s="382">
        <v>0</v>
      </c>
      <c r="AH24" s="382">
        <v>0</v>
      </c>
      <c r="AI24"/>
      <c r="AJ24"/>
      <c r="AK24"/>
    </row>
    <row r="25" spans="1:37" s="34" customFormat="1" ht="9.6" customHeight="1" x14ac:dyDescent="0.25">
      <c r="A25" s="145">
        <v>10</v>
      </c>
      <c r="B25" s="246" t="str">
        <f>IF($E25="","",VLOOKUP($E25,'Fiú 4B ELO'!$A$7:$O$48,14))</f>
        <v/>
      </c>
      <c r="C25" s="246" t="str">
        <f>IF($E25="","",VLOOKUP($E25,'Fiú 4B ELO'!$A$7:$O$48,15))</f>
        <v/>
      </c>
      <c r="D25" s="270" t="str">
        <f>IF($E25="","",VLOOKUP($E25,'Fiú 4B ELO'!$A$7:$O$48,5))</f>
        <v/>
      </c>
      <c r="E25" s="134"/>
      <c r="F25" s="438" t="s">
        <v>268</v>
      </c>
      <c r="G25" s="295" t="str">
        <f>IF($E25="","",VLOOKUP($E25,'Fiú 4B ELO'!$A$7:$O$48,3))</f>
        <v/>
      </c>
      <c r="H25" s="295"/>
      <c r="I25" s="295" t="str">
        <f>IF($E25="","",VLOOKUP($E25,'Fiú 4B ELO'!$A$7:$O$48,4))</f>
        <v/>
      </c>
      <c r="J25" s="154"/>
      <c r="K25" s="136"/>
      <c r="L25" s="155"/>
      <c r="M25" s="136"/>
      <c r="N25" s="160"/>
      <c r="O25" s="139"/>
      <c r="P25" s="217"/>
      <c r="Q25" s="139"/>
      <c r="R25" s="217"/>
      <c r="S25" s="143"/>
      <c r="Y25" s="374"/>
      <c r="Z25" s="374"/>
      <c r="AA25" s="374" t="s">
        <v>80</v>
      </c>
      <c r="AB25" s="382">
        <v>3</v>
      </c>
      <c r="AC25" s="382">
        <v>2</v>
      </c>
      <c r="AD25" s="382">
        <v>1</v>
      </c>
      <c r="AE25" s="382">
        <v>0</v>
      </c>
      <c r="AF25" s="382">
        <v>0</v>
      </c>
      <c r="AG25" s="382">
        <v>0</v>
      </c>
      <c r="AH25" s="382">
        <v>0</v>
      </c>
      <c r="AI25"/>
      <c r="AJ25"/>
      <c r="AK25"/>
    </row>
    <row r="26" spans="1:37" s="34" customFormat="1" ht="9.6" customHeight="1" x14ac:dyDescent="0.25">
      <c r="A26" s="145"/>
      <c r="B26" s="283"/>
      <c r="C26" s="283"/>
      <c r="D26" s="279"/>
      <c r="E26" s="156"/>
      <c r="F26" s="296"/>
      <c r="G26" s="296"/>
      <c r="H26" s="297"/>
      <c r="I26" s="296"/>
      <c r="J26" s="157"/>
      <c r="K26" s="149" t="s">
        <v>0</v>
      </c>
      <c r="L26" s="158" t="s">
        <v>270</v>
      </c>
      <c r="M26" s="151" t="str">
        <f>UPPER(IF(OR(L26="a",L26="as"),K24,IF(OR(L26="b",L26="bs"),K28,)))</f>
        <v>JÓZSA</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46">
        <f>IF($E27="","",VLOOKUP($E27,'Fiú 4B ELO'!$A$7:$O$48,14))</f>
        <v>0</v>
      </c>
      <c r="C27" s="246">
        <f>IF($E27="","",VLOOKUP($E27,'Fiú 4B ELO'!$A$7:$O$48,15))</f>
        <v>0</v>
      </c>
      <c r="D27" s="270">
        <f>IF($E27="","",VLOOKUP($E27,'Fiú 4B ELO'!$A$7:$O$48,5))</f>
        <v>0</v>
      </c>
      <c r="E27" s="134">
        <v>10</v>
      </c>
      <c r="F27" s="295" t="str">
        <f>UPPER(IF($E27="","",VLOOKUP($E27,'Fiú 4B ELO'!$A$7:$O$48,2)))</f>
        <v>BARANYAI</v>
      </c>
      <c r="G27" s="295" t="str">
        <f>IF($E27="","",VLOOKUP($E27,'Fiú 4B ELO'!$A$7:$O$48,3))</f>
        <v>Zalán</v>
      </c>
      <c r="H27" s="295"/>
      <c r="I27" s="295" t="str">
        <f>IF($E27="","",VLOOKUP($E27,'Fiú 4B ELO'!$A$7:$O$48,4))</f>
        <v>Chernel I. Ált Isk és Gimn.</v>
      </c>
      <c r="J27" s="137"/>
      <c r="K27" s="136"/>
      <c r="L27" s="161"/>
      <c r="M27" s="136" t="s">
        <v>417</v>
      </c>
      <c r="N27" s="162"/>
      <c r="O27" s="139"/>
      <c r="P27" s="217"/>
      <c r="Q27" s="139"/>
      <c r="R27" s="217"/>
      <c r="S27" s="143"/>
      <c r="Y27"/>
      <c r="Z27"/>
      <c r="AA27"/>
      <c r="AB27"/>
      <c r="AC27"/>
      <c r="AD27"/>
      <c r="AE27"/>
      <c r="AF27"/>
      <c r="AG27"/>
      <c r="AH27"/>
      <c r="AI27"/>
      <c r="AJ27"/>
      <c r="AK27"/>
    </row>
    <row r="28" spans="1:37" s="34" customFormat="1" ht="9.6" customHeight="1" x14ac:dyDescent="0.25">
      <c r="A28" s="170"/>
      <c r="B28" s="283"/>
      <c r="C28" s="283"/>
      <c r="D28" s="279"/>
      <c r="E28" s="156"/>
      <c r="F28" s="296"/>
      <c r="G28" s="296"/>
      <c r="H28" s="297"/>
      <c r="I28" s="298" t="s">
        <v>0</v>
      </c>
      <c r="J28" s="150" t="s">
        <v>270</v>
      </c>
      <c r="K28" s="151" t="str">
        <f>UPPER(IF(OR(J28="a",J28="as"),F27,IF(OR(J28="b",J28="bs"),F29,)))</f>
        <v>JÓZSA</v>
      </c>
      <c r="L28" s="163"/>
      <c r="M28" s="136"/>
      <c r="N28" s="162"/>
      <c r="O28" s="139"/>
      <c r="P28" s="217"/>
      <c r="Q28" s="139"/>
      <c r="R28" s="217"/>
      <c r="S28" s="143"/>
    </row>
    <row r="29" spans="1:37" s="34" customFormat="1" ht="9.6" customHeight="1" x14ac:dyDescent="0.25">
      <c r="A29" s="145">
        <v>12</v>
      </c>
      <c r="B29" s="246">
        <f>IF($E29="","",VLOOKUP($E29,'Fiú 4B ELO'!$A$7:$O$48,14))</f>
        <v>0</v>
      </c>
      <c r="C29" s="246">
        <f>IF($E29="","",VLOOKUP($E29,'Fiú 4B ELO'!$A$7:$O$48,15))</f>
        <v>0</v>
      </c>
      <c r="D29" s="270">
        <f>IF($E29="","",VLOOKUP($E29,'Fiú 4B ELO'!$A$7:$O$48,5))</f>
        <v>0</v>
      </c>
      <c r="E29" s="134">
        <v>17</v>
      </c>
      <c r="F29" s="295" t="str">
        <f>UPPER(IF($E29="","",VLOOKUP($E29,'Fiú 4B ELO'!$A$7:$O$48,2)))</f>
        <v>JÓZSA</v>
      </c>
      <c r="G29" s="295" t="str">
        <f>IF($E29="","",VLOOKUP($E29,'Fiú 4B ELO'!$A$7:$O$48,3))</f>
        <v>Mikes</v>
      </c>
      <c r="H29" s="295"/>
      <c r="I29" s="295" t="str">
        <f>IF($E29="","",VLOOKUP($E29,'Fiú 4B ELO'!$A$7:$O$48,4))</f>
        <v>Budaörsi 1. Számú Ált. Isk.</v>
      </c>
      <c r="J29" s="164"/>
      <c r="K29" s="136" t="s">
        <v>417</v>
      </c>
      <c r="L29" s="136"/>
      <c r="M29" s="136"/>
      <c r="N29" s="162"/>
      <c r="O29" s="139"/>
      <c r="P29" s="217"/>
      <c r="Q29" s="139"/>
      <c r="R29" s="217"/>
      <c r="S29" s="143"/>
    </row>
    <row r="30" spans="1:37" s="34" customFormat="1" ht="9.6" customHeight="1" x14ac:dyDescent="0.25">
      <c r="A30" s="145"/>
      <c r="B30" s="283"/>
      <c r="C30" s="283"/>
      <c r="D30" s="279"/>
      <c r="E30" s="156"/>
      <c r="F30" s="296"/>
      <c r="G30" s="296"/>
      <c r="H30" s="297"/>
      <c r="I30" s="296"/>
      <c r="J30" s="157"/>
      <c r="K30" s="136"/>
      <c r="L30" s="136"/>
      <c r="M30" s="149" t="s">
        <v>0</v>
      </c>
      <c r="N30" s="158" t="s">
        <v>272</v>
      </c>
      <c r="O30" s="151" t="str">
        <f>UPPER(IF(OR(N30="a",N30="as"),M26,IF(OR(N30="b",N30="bs"),M34,)))</f>
        <v>JÓZSA</v>
      </c>
      <c r="P30" s="219"/>
      <c r="Q30" s="139"/>
      <c r="R30" s="217"/>
      <c r="S30" s="143"/>
    </row>
    <row r="31" spans="1:37" s="34" customFormat="1" ht="9.6" customHeight="1" x14ac:dyDescent="0.25">
      <c r="A31" s="145">
        <v>13</v>
      </c>
      <c r="B31" s="246">
        <f>IF($E31="","",VLOOKUP($E31,'Fiú 4B ELO'!$A$7:$O$48,14))</f>
        <v>0</v>
      </c>
      <c r="C31" s="246">
        <f>IF($E31="","",VLOOKUP($E31,'Fiú 4B ELO'!$A$7:$O$48,15))</f>
        <v>0</v>
      </c>
      <c r="D31" s="270">
        <f>IF($E31="","",VLOOKUP($E31,'Fiú 4B ELO'!$A$7:$O$48,5))</f>
        <v>0</v>
      </c>
      <c r="E31" s="134">
        <v>23</v>
      </c>
      <c r="F31" s="295" t="str">
        <f>UPPER(IF($E31="","",VLOOKUP($E31,'Fiú 4B ELO'!$A$7:$O$48,2)))</f>
        <v>RÁCZ</v>
      </c>
      <c r="G31" s="295" t="str">
        <f>IF($E31="","",VLOOKUP($E31,'Fiú 4B ELO'!$A$7:$O$48,3))</f>
        <v>Attila</v>
      </c>
      <c r="H31" s="295"/>
      <c r="I31" s="295" t="str">
        <f>IF($E31="","",VLOOKUP($E31,'Fiú 4B ELO'!$A$7:$O$48,4))</f>
        <v>Szombathelyi Reguly Antal Nyelvoktató Nemzetiségi Általános Iskola</v>
      </c>
      <c r="J31" s="166"/>
      <c r="K31" s="136"/>
      <c r="L31" s="136"/>
      <c r="M31" s="136"/>
      <c r="N31" s="162"/>
      <c r="O31" s="136" t="s">
        <v>417</v>
      </c>
      <c r="P31" s="140"/>
      <c r="Q31" s="139"/>
      <c r="R31" s="217"/>
      <c r="S31" s="143"/>
    </row>
    <row r="32" spans="1:37" s="34" customFormat="1" ht="9.6" customHeight="1" x14ac:dyDescent="0.25">
      <c r="A32" s="145"/>
      <c r="B32" s="283"/>
      <c r="C32" s="283"/>
      <c r="D32" s="279"/>
      <c r="E32" s="156"/>
      <c r="F32" s="296"/>
      <c r="G32" s="296"/>
      <c r="H32" s="297"/>
      <c r="I32" s="298" t="s">
        <v>0</v>
      </c>
      <c r="J32" s="150" t="s">
        <v>272</v>
      </c>
      <c r="K32" s="151" t="str">
        <f>UPPER(IF(OR(J32="a",J32="as"),F31,IF(OR(J32="b",J32="bs"),F33,)))</f>
        <v>RÁCZ</v>
      </c>
      <c r="L32" s="151"/>
      <c r="M32" s="136"/>
      <c r="N32" s="162"/>
      <c r="O32" s="139"/>
      <c r="P32" s="140"/>
      <c r="Q32" s="139"/>
      <c r="R32" s="217"/>
      <c r="S32" s="143"/>
    </row>
    <row r="33" spans="1:19" s="34" customFormat="1" ht="9.6" customHeight="1" x14ac:dyDescent="0.25">
      <c r="A33" s="145">
        <v>14</v>
      </c>
      <c r="B33" s="246">
        <f>IF($E33="","",VLOOKUP($E33,'Fiú 4B ELO'!$A$7:$O$48,14))</f>
        <v>0</v>
      </c>
      <c r="C33" s="246">
        <f>IF($E33="","",VLOOKUP($E33,'Fiú 4B ELO'!$A$7:$O$48,15))</f>
        <v>0</v>
      </c>
      <c r="D33" s="270">
        <f>IF($E33="","",VLOOKUP($E33,'Fiú 4B ELO'!$A$7:$O$48,5))</f>
        <v>0</v>
      </c>
      <c r="E33" s="134">
        <v>19</v>
      </c>
      <c r="F33" s="295" t="str">
        <f>UPPER(IF($E33="","",VLOOKUP($E33,'Fiú 4B ELO'!$A$7:$O$48,2)))</f>
        <v>HUJBER</v>
      </c>
      <c r="G33" s="295" t="str">
        <f>IF($E33="","",VLOOKUP($E33,'Fiú 4B ELO'!$A$7:$O$48,3))</f>
        <v>Attila</v>
      </c>
      <c r="H33" s="295"/>
      <c r="I33" s="295" t="str">
        <f>IF($E33="","",VLOOKUP($E33,'Fiú 4B ELO'!$A$7:$O$48,4))</f>
        <v>Boglári Ált. Iskola</v>
      </c>
      <c r="J33" s="154"/>
      <c r="K33" s="136" t="s">
        <v>420</v>
      </c>
      <c r="L33" s="155"/>
      <c r="M33" s="136"/>
      <c r="N33" s="162"/>
      <c r="O33" s="139"/>
      <c r="P33" s="140"/>
      <c r="Q33" s="139"/>
      <c r="R33" s="217"/>
      <c r="S33" s="143"/>
    </row>
    <row r="34" spans="1:19" s="34" customFormat="1" ht="9.6" customHeight="1" x14ac:dyDescent="0.25">
      <c r="A34" s="145"/>
      <c r="B34" s="283"/>
      <c r="C34" s="283"/>
      <c r="D34" s="279"/>
      <c r="E34" s="156"/>
      <c r="F34" s="296"/>
      <c r="G34" s="296"/>
      <c r="H34" s="297"/>
      <c r="I34" s="296"/>
      <c r="J34" s="157"/>
      <c r="K34" s="149" t="s">
        <v>0</v>
      </c>
      <c r="L34" s="158" t="s">
        <v>272</v>
      </c>
      <c r="M34" s="151" t="str">
        <f>UPPER(IF(OR(L34="a",L34="as"),K32,IF(OR(L34="b",L34="bs"),K36,)))</f>
        <v>RÁCZ</v>
      </c>
      <c r="N34" s="168"/>
      <c r="O34" s="139"/>
      <c r="P34" s="140"/>
      <c r="Q34" s="139"/>
      <c r="R34" s="217"/>
      <c r="S34" s="143"/>
    </row>
    <row r="35" spans="1:19" s="34" customFormat="1" ht="9.6" customHeight="1" x14ac:dyDescent="0.25">
      <c r="A35" s="145">
        <v>15</v>
      </c>
      <c r="B35" s="246" t="str">
        <f>IF($E35="","",VLOOKUP($E35,'Fiú 4B ELO'!$A$7:$O$48,14))</f>
        <v/>
      </c>
      <c r="C35" s="246" t="str">
        <f>IF($E35="","",VLOOKUP($E35,'Fiú 4B ELO'!$A$7:$O$48,15))</f>
        <v/>
      </c>
      <c r="D35" s="270" t="str">
        <f>IF($E35="","",VLOOKUP($E35,'Fiú 4B ELO'!$A$7:$O$48,5))</f>
        <v/>
      </c>
      <c r="E35" s="134"/>
      <c r="F35" s="438" t="s">
        <v>268</v>
      </c>
      <c r="G35" s="295" t="str">
        <f>IF($E35="","",VLOOKUP($E35,'Fiú 4B ELO'!$A$7:$O$48,3))</f>
        <v/>
      </c>
      <c r="H35" s="295"/>
      <c r="I35" s="295" t="str">
        <f>IF($E35="","",VLOOKUP($E35,'Fiú 4B ELO'!$A$7:$O$48,4))</f>
        <v/>
      </c>
      <c r="J35" s="137"/>
      <c r="K35" s="136"/>
      <c r="L35" s="161"/>
      <c r="M35" s="136" t="s">
        <v>419</v>
      </c>
      <c r="N35" s="160"/>
      <c r="O35" s="139"/>
      <c r="P35" s="140"/>
      <c r="Q35" s="139"/>
      <c r="R35" s="217"/>
      <c r="S35" s="143"/>
    </row>
    <row r="36" spans="1:19" s="34" customFormat="1" ht="9.6" customHeight="1" x14ac:dyDescent="0.25">
      <c r="A36" s="145"/>
      <c r="B36" s="283"/>
      <c r="C36" s="283"/>
      <c r="D36" s="279"/>
      <c r="E36" s="146"/>
      <c r="F36" s="147"/>
      <c r="G36" s="147"/>
      <c r="H36" s="148"/>
      <c r="I36" s="149" t="s">
        <v>0</v>
      </c>
      <c r="J36" s="150" t="s">
        <v>270</v>
      </c>
      <c r="K36" s="151" t="str">
        <f>UPPER(IF(OR(J36="a",J36="as"),F35,IF(OR(J36="b",J36="bs"),F37,)))</f>
        <v>VARSÁNYI</v>
      </c>
      <c r="L36" s="163"/>
      <c r="M36" s="136"/>
      <c r="N36" s="160"/>
      <c r="O36" s="139"/>
      <c r="P36" s="140"/>
      <c r="Q36" s="139"/>
      <c r="R36" s="217"/>
      <c r="S36" s="143"/>
    </row>
    <row r="37" spans="1:19" s="34" customFormat="1" ht="9.6" customHeight="1" x14ac:dyDescent="0.25">
      <c r="A37" s="133">
        <v>16</v>
      </c>
      <c r="B37" s="246">
        <f>IF($E37="","",VLOOKUP($E37,'Fiú 4B ELO'!$A$7:$O$48,14))</f>
        <v>0</v>
      </c>
      <c r="C37" s="246">
        <f>IF($E37="","",VLOOKUP($E37,'Fiú 4B ELO'!$A$7:$O$48,15))</f>
        <v>0</v>
      </c>
      <c r="D37" s="270">
        <f>IF($E37="","",VLOOKUP($E37,'Fiú 4B ELO'!$A$7:$O$48,5))</f>
        <v>0</v>
      </c>
      <c r="E37" s="134">
        <v>5</v>
      </c>
      <c r="F37" s="135" t="str">
        <f>UPPER(IF($E37="","",VLOOKUP($E37,'Fiú 4B ELO'!$A$7:$O$48,2)))</f>
        <v>VARSÁNYI</v>
      </c>
      <c r="G37" s="135" t="str">
        <f>IF($E37="","",VLOOKUP($E37,'Fiú 4B ELO'!$A$7:$O$48,3))</f>
        <v>Zalán</v>
      </c>
      <c r="H37" s="135"/>
      <c r="I37" s="135" t="str">
        <f>IF($E37="","",VLOOKUP($E37,'Fiú 4B ELO'!$A$7:$O$48,4))</f>
        <v>Kazincbarcikai Pollack Mihály Általános Iskola</v>
      </c>
      <c r="J37" s="164"/>
      <c r="K37" s="136"/>
      <c r="L37" s="136"/>
      <c r="M37" s="136"/>
      <c r="N37" s="160"/>
      <c r="O37" s="140"/>
      <c r="P37" s="140"/>
      <c r="Q37" s="139"/>
      <c r="R37" s="217"/>
      <c r="S37" s="143"/>
    </row>
    <row r="38" spans="1:19" s="34" customFormat="1" ht="9.6" customHeight="1" x14ac:dyDescent="0.25">
      <c r="A38" s="145"/>
      <c r="B38" s="283"/>
      <c r="C38" s="283"/>
      <c r="D38" s="279"/>
      <c r="E38" s="146"/>
      <c r="F38" s="147"/>
      <c r="G38" s="147"/>
      <c r="H38" s="148"/>
      <c r="I38" s="147"/>
      <c r="J38" s="157"/>
      <c r="K38" s="136"/>
      <c r="L38" s="136"/>
      <c r="M38" s="136"/>
      <c r="N38" s="160"/>
      <c r="O38" s="291" t="s">
        <v>61</v>
      </c>
      <c r="P38" s="220"/>
      <c r="Q38" s="151" t="s">
        <v>458</v>
      </c>
      <c r="R38" s="221"/>
      <c r="S38" s="143"/>
    </row>
    <row r="39" spans="1:19" s="34" customFormat="1" ht="9.6" customHeight="1" x14ac:dyDescent="0.25">
      <c r="A39" s="133">
        <v>17</v>
      </c>
      <c r="B39" s="246">
        <f>IF($E39="","",VLOOKUP($E39,'Fiú 4B ELO'!$A$7:$O$48,14))</f>
        <v>0</v>
      </c>
      <c r="C39" s="246">
        <f>IF($E39="","",VLOOKUP($E39,'Fiú 4B ELO'!$A$7:$O$48,15))</f>
        <v>0</v>
      </c>
      <c r="D39" s="270">
        <f>IF($E39="","",VLOOKUP($E39,'Fiú 4B ELO'!$A$7:$O$48,5))</f>
        <v>0</v>
      </c>
      <c r="E39" s="134">
        <v>8</v>
      </c>
      <c r="F39" s="135" t="str">
        <f>UPPER(IF($E39="","",VLOOKUP($E39,'Fiú 4B ELO'!$A$7:$O$48,2)))</f>
        <v>VALÁLIK</v>
      </c>
      <c r="G39" s="135" t="str">
        <f>IF($E39="","",VLOOKUP($E39,'Fiú 4B ELO'!$A$7:$O$48,3))</f>
        <v>Vajk</v>
      </c>
      <c r="H39" s="135"/>
      <c r="I39" s="135" t="str">
        <f>IF($E39="","",VLOOKUP($E39,'Fiú 4B ELO'!$A$7:$O$48,4))</f>
        <v>Városligeti Magyar-Angol Két Tanítási Nyelvű Általános Iskola</v>
      </c>
      <c r="J39" s="137"/>
      <c r="K39" s="136"/>
      <c r="L39" s="136"/>
      <c r="M39" s="136"/>
      <c r="N39" s="160"/>
      <c r="O39" s="149" t="s">
        <v>0</v>
      </c>
      <c r="P39" s="222"/>
      <c r="Q39" s="136" t="s">
        <v>420</v>
      </c>
      <c r="R39" s="217"/>
      <c r="S39" s="143"/>
    </row>
    <row r="40" spans="1:19" s="34" customFormat="1" ht="9.6" customHeight="1" x14ac:dyDescent="0.25">
      <c r="A40" s="145"/>
      <c r="B40" s="283"/>
      <c r="C40" s="283"/>
      <c r="D40" s="279"/>
      <c r="E40" s="146"/>
      <c r="F40" s="147"/>
      <c r="G40" s="147"/>
      <c r="H40" s="148"/>
      <c r="I40" s="149" t="s">
        <v>0</v>
      </c>
      <c r="J40" s="150" t="s">
        <v>272</v>
      </c>
      <c r="K40" s="151" t="str">
        <f>UPPER(IF(OR(J40="a",J40="as"),F39,IF(OR(J40="b",J40="bs"),F41,)))</f>
        <v>VALÁLIK</v>
      </c>
      <c r="L40" s="151"/>
      <c r="M40" s="136"/>
      <c r="N40" s="160"/>
      <c r="O40" s="139"/>
      <c r="P40" s="140"/>
      <c r="Q40" s="139"/>
      <c r="R40" s="217"/>
      <c r="S40" s="143"/>
    </row>
    <row r="41" spans="1:19" s="34" customFormat="1" ht="9.6" customHeight="1" x14ac:dyDescent="0.25">
      <c r="A41" s="145">
        <v>18</v>
      </c>
      <c r="B41" s="246" t="str">
        <f>IF($E41="","",VLOOKUP($E41,'Fiú 4B ELO'!$A$7:$O$48,14))</f>
        <v/>
      </c>
      <c r="C41" s="246" t="str">
        <f>IF($E41="","",VLOOKUP($E41,'Fiú 4B ELO'!$A$7:$O$48,15))</f>
        <v/>
      </c>
      <c r="D41" s="270" t="str">
        <f>IF($E41="","",VLOOKUP($E41,'Fiú 4B ELO'!$A$7:$O$48,5))</f>
        <v/>
      </c>
      <c r="E41" s="134"/>
      <c r="F41" s="438" t="s">
        <v>268</v>
      </c>
      <c r="G41" s="295" t="str">
        <f>IF($E41="","",VLOOKUP($E41,'Fiú 4B ELO'!$A$7:$O$48,3))</f>
        <v/>
      </c>
      <c r="H41" s="295"/>
      <c r="I41" s="295" t="str">
        <f>IF($E41="","",VLOOKUP($E41,'Fiú 4B ELO'!$A$7:$O$48,4))</f>
        <v/>
      </c>
      <c r="J41" s="154"/>
      <c r="K41" s="136"/>
      <c r="L41" s="155"/>
      <c r="M41" s="136"/>
      <c r="N41" s="160"/>
      <c r="O41" s="139"/>
      <c r="P41" s="140"/>
      <c r="Q41" s="457" t="str">
        <f>IF(Y3="","",CONCATENATE(AB1," pont"))</f>
        <v/>
      </c>
      <c r="R41" s="458"/>
      <c r="S41" s="143"/>
    </row>
    <row r="42" spans="1:19" s="34" customFormat="1" ht="9.6" customHeight="1" x14ac:dyDescent="0.25">
      <c r="A42" s="145"/>
      <c r="B42" s="283"/>
      <c r="C42" s="283"/>
      <c r="D42" s="279"/>
      <c r="E42" s="156"/>
      <c r="F42" s="296"/>
      <c r="G42" s="296"/>
      <c r="H42" s="297"/>
      <c r="I42" s="296"/>
      <c r="J42" s="157"/>
      <c r="K42" s="149" t="s">
        <v>0</v>
      </c>
      <c r="L42" s="158" t="s">
        <v>270</v>
      </c>
      <c r="M42" s="151" t="str">
        <f>UPPER(IF(OR(L42="a",L42="as"),K40,IF(OR(L42="b",L42="bs"),K44,)))</f>
        <v>LOVÁSZ</v>
      </c>
      <c r="N42" s="159"/>
      <c r="O42" s="139"/>
      <c r="P42" s="140"/>
      <c r="Q42" s="139"/>
      <c r="R42" s="217"/>
      <c r="S42" s="143"/>
    </row>
    <row r="43" spans="1:19" s="34" customFormat="1" ht="9.6" customHeight="1" x14ac:dyDescent="0.25">
      <c r="A43" s="145">
        <v>19</v>
      </c>
      <c r="B43" s="246">
        <f>IF($E43="","",VLOOKUP($E43,'Fiú 4B ELO'!$A$7:$O$48,14))</f>
        <v>0</v>
      </c>
      <c r="C43" s="246">
        <f>IF($E43="","",VLOOKUP($E43,'Fiú 4B ELO'!$A$7:$O$48,15))</f>
        <v>0</v>
      </c>
      <c r="D43" s="270">
        <f>IF($E43="","",VLOOKUP($E43,'Fiú 4B ELO'!$A$7:$O$48,5))</f>
        <v>0</v>
      </c>
      <c r="E43" s="134">
        <v>11</v>
      </c>
      <c r="F43" s="438" t="s">
        <v>268</v>
      </c>
      <c r="G43" s="295">
        <f>IF($E43="","",VLOOKUP($E43,'Fiú 4B ELO'!$A$7:$O$48,3))</f>
        <v>0</v>
      </c>
      <c r="H43" s="295"/>
      <c r="I43" s="295">
        <f>IF($E43="","",VLOOKUP($E43,'Fiú 4B ELO'!$A$7:$O$48,4))</f>
        <v>0</v>
      </c>
      <c r="J43" s="137"/>
      <c r="K43" s="136"/>
      <c r="L43" s="161"/>
      <c r="M43" s="136" t="s">
        <v>420</v>
      </c>
      <c r="N43" s="162"/>
      <c r="O43" s="139"/>
      <c r="P43" s="140"/>
      <c r="Q43" s="139"/>
      <c r="R43" s="217"/>
      <c r="S43" s="143"/>
    </row>
    <row r="44" spans="1:19" s="34" customFormat="1" ht="9.6" customHeight="1" x14ac:dyDescent="0.25">
      <c r="A44" s="145"/>
      <c r="B44" s="283"/>
      <c r="C44" s="283"/>
      <c r="D44" s="279"/>
      <c r="E44" s="156"/>
      <c r="F44" s="296"/>
      <c r="G44" s="296"/>
      <c r="H44" s="297"/>
      <c r="I44" s="298" t="s">
        <v>0</v>
      </c>
      <c r="J44" s="150" t="s">
        <v>270</v>
      </c>
      <c r="K44" s="151" t="str">
        <f>UPPER(IF(OR(J44="a",J44="as"),F43,IF(OR(J44="b",J44="bs"),F45,)))</f>
        <v>LOVÁSZ</v>
      </c>
      <c r="L44" s="163"/>
      <c r="M44" s="136"/>
      <c r="N44" s="162"/>
      <c r="O44" s="139"/>
      <c r="P44" s="140"/>
      <c r="Q44" s="139"/>
      <c r="R44" s="217"/>
      <c r="S44" s="143"/>
    </row>
    <row r="45" spans="1:19" s="34" customFormat="1" ht="9.6" customHeight="1" x14ac:dyDescent="0.25">
      <c r="A45" s="145">
        <v>20</v>
      </c>
      <c r="B45" s="246">
        <f>IF($E45="","",VLOOKUP($E45,'Fiú 4B ELO'!$A$7:$O$48,14))</f>
        <v>0</v>
      </c>
      <c r="C45" s="246">
        <f>IF($E45="","",VLOOKUP($E45,'Fiú 4B ELO'!$A$7:$O$48,15))</f>
        <v>0</v>
      </c>
      <c r="D45" s="270">
        <f>IF($E45="","",VLOOKUP($E45,'Fiú 4B ELO'!$A$7:$O$48,5))</f>
        <v>0</v>
      </c>
      <c r="E45" s="134">
        <v>16</v>
      </c>
      <c r="F45" s="295" t="str">
        <f>UPPER(IF($E45="","",VLOOKUP($E45,'Fiú 4B ELO'!$A$7:$O$48,2)))</f>
        <v>LOVÁSZ</v>
      </c>
      <c r="G45" s="295" t="str">
        <f>IF($E45="","",VLOOKUP($E45,'Fiú 4B ELO'!$A$7:$O$48,3))</f>
        <v>Nimród</v>
      </c>
      <c r="H45" s="295"/>
      <c r="I45" s="295" t="str">
        <f>IF($E45="","",VLOOKUP($E45,'Fiú 4B ELO'!$A$7:$O$48,4))</f>
        <v>Szandaszőlősi Általános Iskola és Alapfokú Művészeti Iskola</v>
      </c>
      <c r="J45" s="164"/>
      <c r="K45" s="136"/>
      <c r="L45" s="136"/>
      <c r="M45" s="136"/>
      <c r="N45" s="162"/>
      <c r="O45" s="139"/>
      <c r="P45" s="140"/>
      <c r="Q45" s="139"/>
      <c r="R45" s="217"/>
      <c r="S45" s="143"/>
    </row>
    <row r="46" spans="1:19" s="34" customFormat="1" ht="9.6" customHeight="1" x14ac:dyDescent="0.25">
      <c r="A46" s="145"/>
      <c r="B46" s="283"/>
      <c r="C46" s="283"/>
      <c r="D46" s="279"/>
      <c r="E46" s="156"/>
      <c r="F46" s="296"/>
      <c r="G46" s="296"/>
      <c r="H46" s="297"/>
      <c r="I46" s="296"/>
      <c r="J46" s="157"/>
      <c r="K46" s="136"/>
      <c r="L46" s="136"/>
      <c r="M46" s="149" t="s">
        <v>0</v>
      </c>
      <c r="N46" s="158" t="s">
        <v>270</v>
      </c>
      <c r="O46" s="151" t="str">
        <f>UPPER(IF(OR(N46="a",N46="as"),M42,IF(OR(N46="b",N46="bs"),M50,)))</f>
        <v xml:space="preserve">KOVÁCSIK </v>
      </c>
      <c r="P46" s="218"/>
      <c r="Q46" s="139"/>
      <c r="R46" s="217"/>
      <c r="S46" s="143"/>
    </row>
    <row r="47" spans="1:19" s="34" customFormat="1" ht="9.6" customHeight="1" x14ac:dyDescent="0.25">
      <c r="A47" s="145">
        <v>21</v>
      </c>
      <c r="B47" s="246">
        <f>IF($E47="","",VLOOKUP($E47,'Fiú 4B ELO'!$A$7:$O$48,14))</f>
        <v>0</v>
      </c>
      <c r="C47" s="246">
        <f>IF($E47="","",VLOOKUP($E47,'Fiú 4B ELO'!$A$7:$O$48,15))</f>
        <v>0</v>
      </c>
      <c r="D47" s="270">
        <f>IF($E47="","",VLOOKUP($E47,'Fiú 4B ELO'!$A$7:$O$48,5))</f>
        <v>0</v>
      </c>
      <c r="E47" s="134">
        <v>22</v>
      </c>
      <c r="F47" s="295" t="str">
        <f>UPPER(IF($E47="","",VLOOKUP($E47,'Fiú 4B ELO'!$A$7:$O$48,2)))</f>
        <v>UPADISEV</v>
      </c>
      <c r="G47" s="295" t="str">
        <f>IF($E47="","",VLOOKUP($E47,'Fiú 4B ELO'!$A$7:$O$48,3))</f>
        <v>Dávid</v>
      </c>
      <c r="H47" s="295"/>
      <c r="I47" s="295" t="str">
        <f>IF($E47="","",VLOOKUP($E47,'Fiú 4B ELO'!$A$7:$O$48,4))</f>
        <v>Paksi Bezerédj</v>
      </c>
      <c r="J47" s="166"/>
      <c r="K47" s="136"/>
      <c r="L47" s="136"/>
      <c r="M47" s="136"/>
      <c r="N47" s="162"/>
      <c r="O47" s="136" t="s">
        <v>442</v>
      </c>
      <c r="P47" s="217"/>
      <c r="Q47" s="139"/>
      <c r="R47" s="217"/>
      <c r="S47" s="143"/>
    </row>
    <row r="48" spans="1:19" s="34" customFormat="1" ht="9.6" customHeight="1" x14ac:dyDescent="0.25">
      <c r="A48" s="145"/>
      <c r="B48" s="283"/>
      <c r="C48" s="283"/>
      <c r="D48" s="279"/>
      <c r="E48" s="156"/>
      <c r="F48" s="296"/>
      <c r="G48" s="296"/>
      <c r="H48" s="297"/>
      <c r="I48" s="298" t="s">
        <v>0</v>
      </c>
      <c r="J48" s="150" t="s">
        <v>270</v>
      </c>
      <c r="K48" s="151" t="str">
        <f>UPPER(IF(OR(J48="a",J48="as"),F47,IF(OR(J48="b",J48="bs"),F49,)))</f>
        <v>KUNOS</v>
      </c>
      <c r="L48" s="151"/>
      <c r="M48" s="136"/>
      <c r="N48" s="162"/>
      <c r="O48" s="139"/>
      <c r="P48" s="217"/>
      <c r="Q48" s="139"/>
      <c r="R48" s="217"/>
      <c r="S48" s="143"/>
    </row>
    <row r="49" spans="1:19" s="34" customFormat="1" ht="9.6" customHeight="1" x14ac:dyDescent="0.25">
      <c r="A49" s="145">
        <v>22</v>
      </c>
      <c r="B49" s="246">
        <f>IF($E49="","",VLOOKUP($E49,'Fiú 4B ELO'!$A$7:$O$48,14))</f>
        <v>0</v>
      </c>
      <c r="C49" s="246">
        <f>IF($E49="","",VLOOKUP($E49,'Fiú 4B ELO'!$A$7:$O$48,15))</f>
        <v>0</v>
      </c>
      <c r="D49" s="270">
        <f>IF($E49="","",VLOOKUP($E49,'Fiú 4B ELO'!$A$7:$O$48,5))</f>
        <v>0</v>
      </c>
      <c r="E49" s="134">
        <v>9</v>
      </c>
      <c r="F49" s="295" t="str">
        <f>UPPER(IF($E49="","",VLOOKUP($E49,'Fiú 4B ELO'!$A$7:$O$48,2)))</f>
        <v>KUNOS</v>
      </c>
      <c r="G49" s="295" t="str">
        <f>IF($E49="","",VLOOKUP($E49,'Fiú 4B ELO'!$A$7:$O$48,3))</f>
        <v>Koppány</v>
      </c>
      <c r="H49" s="295"/>
      <c r="I49" s="295" t="str">
        <f>IF($E49="","",VLOOKUP($E49,'Fiú 4B ELO'!$A$7:$O$48,4))</f>
        <v>Kápolnásnyéki Vörösmarty Ált Isk.</v>
      </c>
      <c r="J49" s="154"/>
      <c r="K49" s="136" t="s">
        <v>417</v>
      </c>
      <c r="L49" s="155"/>
      <c r="M49" s="136"/>
      <c r="N49" s="162"/>
      <c r="O49" s="139"/>
      <c r="P49" s="217"/>
      <c r="Q49" s="139"/>
      <c r="R49" s="217"/>
      <c r="S49" s="143"/>
    </row>
    <row r="50" spans="1:19" s="34" customFormat="1" ht="9.6" customHeight="1" x14ac:dyDescent="0.25">
      <c r="A50" s="145"/>
      <c r="B50" s="283"/>
      <c r="C50" s="283"/>
      <c r="D50" s="279"/>
      <c r="E50" s="156"/>
      <c r="F50" s="296"/>
      <c r="G50" s="296"/>
      <c r="H50" s="297"/>
      <c r="I50" s="296"/>
      <c r="J50" s="157"/>
      <c r="K50" s="149" t="s">
        <v>0</v>
      </c>
      <c r="L50" s="158" t="s">
        <v>270</v>
      </c>
      <c r="M50" s="151" t="str">
        <f>UPPER(IF(OR(L50="a",L50="as"),K48,IF(OR(L50="b",L50="bs"),K52,)))</f>
        <v xml:space="preserve">KOVÁCSIK </v>
      </c>
      <c r="N50" s="168"/>
      <c r="O50" s="139"/>
      <c r="P50" s="217"/>
      <c r="Q50" s="139"/>
      <c r="R50" s="217"/>
      <c r="S50" s="143"/>
    </row>
    <row r="51" spans="1:19" s="34" customFormat="1" ht="9.6" customHeight="1" x14ac:dyDescent="0.25">
      <c r="A51" s="145">
        <v>23</v>
      </c>
      <c r="B51" s="246" t="str">
        <f>IF($E51="","",VLOOKUP($E51,'Fiú 4B ELO'!$A$7:$O$48,14))</f>
        <v/>
      </c>
      <c r="C51" s="246" t="str">
        <f>IF($E51="","",VLOOKUP($E51,'Fiú 4B ELO'!$A$7:$O$48,15))</f>
        <v/>
      </c>
      <c r="D51" s="270" t="str">
        <f>IF($E51="","",VLOOKUP($E51,'Fiú 4B ELO'!$A$7:$O$48,5))</f>
        <v/>
      </c>
      <c r="E51" s="134"/>
      <c r="F51" s="438" t="s">
        <v>268</v>
      </c>
      <c r="G51" s="295" t="str">
        <f>IF($E51="","",VLOOKUP($E51,'Fiú 4B ELO'!$A$7:$O$48,3))</f>
        <v/>
      </c>
      <c r="H51" s="295"/>
      <c r="I51" s="295" t="str">
        <f>IF($E51="","",VLOOKUP($E51,'Fiú 4B ELO'!$A$7:$O$48,4))</f>
        <v/>
      </c>
      <c r="J51" s="137"/>
      <c r="K51" s="136"/>
      <c r="L51" s="161"/>
      <c r="M51" s="136" t="s">
        <v>425</v>
      </c>
      <c r="N51" s="160"/>
      <c r="O51" s="139"/>
      <c r="P51" s="217"/>
      <c r="Q51" s="139"/>
      <c r="R51" s="217"/>
      <c r="S51" s="143"/>
    </row>
    <row r="52" spans="1:19" s="34" customFormat="1" ht="9.6" customHeight="1" x14ac:dyDescent="0.25">
      <c r="A52" s="145"/>
      <c r="B52" s="283"/>
      <c r="C52" s="283"/>
      <c r="D52" s="279"/>
      <c r="E52" s="146"/>
      <c r="F52" s="147"/>
      <c r="G52" s="147"/>
      <c r="H52" s="148"/>
      <c r="I52" s="149" t="s">
        <v>0</v>
      </c>
      <c r="J52" s="150" t="s">
        <v>270</v>
      </c>
      <c r="K52" s="151" t="str">
        <f>UPPER(IF(OR(J52="a",J52="as"),F51,IF(OR(J52="b",J52="bs"),F53,)))</f>
        <v xml:space="preserve">KOVÁCSIK </v>
      </c>
      <c r="L52" s="163"/>
      <c r="M52" s="136"/>
      <c r="N52" s="160"/>
      <c r="O52" s="139"/>
      <c r="P52" s="217"/>
      <c r="Q52" s="139"/>
      <c r="R52" s="217"/>
      <c r="S52" s="143"/>
    </row>
    <row r="53" spans="1:19" s="34" customFormat="1" ht="9.6" customHeight="1" x14ac:dyDescent="0.25">
      <c r="A53" s="133">
        <v>24</v>
      </c>
      <c r="B53" s="246">
        <f>IF($E53="","",VLOOKUP($E53,'Fiú 4B ELO'!$A$7:$O$48,14))</f>
        <v>0</v>
      </c>
      <c r="C53" s="246">
        <f>IF($E53="","",VLOOKUP($E53,'Fiú 4B ELO'!$A$7:$O$48,15))</f>
        <v>0</v>
      </c>
      <c r="D53" s="270">
        <f>IF($E53="","",VLOOKUP($E53,'Fiú 4B ELO'!$A$7:$O$48,5))</f>
        <v>0</v>
      </c>
      <c r="E53" s="134">
        <v>3</v>
      </c>
      <c r="F53" s="135" t="str">
        <f>UPPER(IF($E53="","",VLOOKUP($E53,'Fiú 4B ELO'!$A$7:$O$48,2)))</f>
        <v xml:space="preserve">KOVÁCSIK </v>
      </c>
      <c r="G53" s="135" t="str">
        <f>IF($E53="","",VLOOKUP($E53,'Fiú 4B ELO'!$A$7:$O$48,3))</f>
        <v>Norbert</v>
      </c>
      <c r="H53" s="135"/>
      <c r="I53" s="135" t="str">
        <f>IF($E53="","",VLOOKUP($E53,'Fiú 4B ELO'!$A$7:$O$48,4))</f>
        <v>Gyula Implom</v>
      </c>
      <c r="J53" s="164"/>
      <c r="K53" s="136"/>
      <c r="L53" s="136"/>
      <c r="M53" s="136"/>
      <c r="N53" s="160"/>
      <c r="O53" s="139"/>
      <c r="P53" s="217"/>
      <c r="Q53" s="139"/>
      <c r="R53" s="217"/>
      <c r="S53" s="143"/>
    </row>
    <row r="54" spans="1:19" s="34" customFormat="1" ht="9.6" customHeight="1" x14ac:dyDescent="0.25">
      <c r="A54" s="145"/>
      <c r="B54" s="283"/>
      <c r="C54" s="283"/>
      <c r="D54" s="279"/>
      <c r="E54" s="146"/>
      <c r="F54" s="165"/>
      <c r="G54" s="165"/>
      <c r="H54" s="169"/>
      <c r="I54" s="165"/>
      <c r="J54" s="157"/>
      <c r="K54" s="136"/>
      <c r="L54" s="136"/>
      <c r="M54" s="136"/>
      <c r="N54" s="160"/>
      <c r="O54" s="149" t="s">
        <v>0</v>
      </c>
      <c r="P54" s="158" t="s">
        <v>272</v>
      </c>
      <c r="Q54" s="151" t="str">
        <f>UPPER(IF(OR(P54="a",P54="as"),O46,IF(OR(P54="b",P54="bs"),O62,)))</f>
        <v xml:space="preserve">KOVÁCSIK </v>
      </c>
      <c r="R54" s="219"/>
      <c r="S54" s="143"/>
    </row>
    <row r="55" spans="1:19" s="34" customFormat="1" ht="9.6" customHeight="1" x14ac:dyDescent="0.25">
      <c r="A55" s="133">
        <v>25</v>
      </c>
      <c r="B55" s="246">
        <f>IF($E55="","",VLOOKUP($E55,'Fiú 4B ELO'!$A$7:$O$48,14))</f>
        <v>0</v>
      </c>
      <c r="C55" s="246">
        <f>IF($E55="","",VLOOKUP($E55,'Fiú 4B ELO'!$A$7:$O$48,15))</f>
        <v>0</v>
      </c>
      <c r="D55" s="270">
        <f>IF($E55="","",VLOOKUP($E55,'Fiú 4B ELO'!$A$7:$O$48,5))</f>
        <v>0</v>
      </c>
      <c r="E55" s="134">
        <v>6</v>
      </c>
      <c r="F55" s="135" t="str">
        <f>UPPER(IF($E55="","",VLOOKUP($E55,'Fiú 4B ELO'!$A$7:$O$48,2)))</f>
        <v>SZILÁGYI</v>
      </c>
      <c r="G55" s="135" t="str">
        <f>IF($E55="","",VLOOKUP($E55,'Fiú 4B ELO'!$A$7:$O$48,3))</f>
        <v>Dávid</v>
      </c>
      <c r="H55" s="135"/>
      <c r="I55" s="135" t="str">
        <f>IF($E55="","",VLOOKUP($E55,'Fiú 4B ELO'!$A$7:$O$48,4))</f>
        <v>Diósgyőri Nagy Lajos Király Általános Iskola</v>
      </c>
      <c r="J55" s="137"/>
      <c r="K55" s="136"/>
      <c r="L55" s="136"/>
      <c r="M55" s="136"/>
      <c r="N55" s="160"/>
      <c r="O55" s="139"/>
      <c r="P55" s="217"/>
      <c r="Q55" s="136" t="s">
        <v>417</v>
      </c>
      <c r="R55" s="140"/>
      <c r="S55" s="143"/>
    </row>
    <row r="56" spans="1:19" s="34" customFormat="1" ht="9.6" customHeight="1" x14ac:dyDescent="0.25">
      <c r="A56" s="145"/>
      <c r="B56" s="283"/>
      <c r="C56" s="283"/>
      <c r="D56" s="279"/>
      <c r="E56" s="146"/>
      <c r="F56" s="147"/>
      <c r="G56" s="147"/>
      <c r="H56" s="148"/>
      <c r="I56" s="149" t="s">
        <v>0</v>
      </c>
      <c r="J56" s="150" t="s">
        <v>272</v>
      </c>
      <c r="K56" s="151" t="str">
        <f>UPPER(IF(OR(J56="a",J56="as"),F55,IF(OR(J56="b",J56="bs"),F57,)))</f>
        <v>SZILÁGYI</v>
      </c>
      <c r="L56" s="151"/>
      <c r="M56" s="136"/>
      <c r="N56" s="160"/>
      <c r="O56" s="139"/>
      <c r="P56" s="217"/>
      <c r="Q56" s="139"/>
      <c r="R56" s="140"/>
      <c r="S56" s="143"/>
    </row>
    <row r="57" spans="1:19" s="34" customFormat="1" ht="9.6" customHeight="1" x14ac:dyDescent="0.25">
      <c r="A57" s="145">
        <v>26</v>
      </c>
      <c r="B57" s="246" t="str">
        <f>IF($E57="","",VLOOKUP($E57,'Fiú 4B ELO'!$A$7:$O$48,14))</f>
        <v/>
      </c>
      <c r="C57" s="246" t="str">
        <f>IF($E57="","",VLOOKUP($E57,'Fiú 4B ELO'!$A$7:$O$48,15))</f>
        <v/>
      </c>
      <c r="D57" s="270" t="str">
        <f>IF($E57="","",VLOOKUP($E57,'Fiú 4B ELO'!$A$7:$O$48,5))</f>
        <v/>
      </c>
      <c r="E57" s="134"/>
      <c r="F57" s="438" t="s">
        <v>268</v>
      </c>
      <c r="G57" s="295" t="str">
        <f>IF($E57="","",VLOOKUP($E57,'Fiú 4B ELO'!$A$7:$O$48,3))</f>
        <v/>
      </c>
      <c r="H57" s="295"/>
      <c r="I57" s="295" t="str">
        <f>IF($E57="","",VLOOKUP($E57,'Fiú 4B ELO'!$A$7:$O$48,4))</f>
        <v/>
      </c>
      <c r="J57" s="154"/>
      <c r="K57" s="136"/>
      <c r="L57" s="155"/>
      <c r="M57" s="136"/>
      <c r="N57" s="160"/>
      <c r="O57" s="139"/>
      <c r="P57" s="217"/>
      <c r="Q57" s="139"/>
      <c r="R57" s="140"/>
      <c r="S57" s="143"/>
    </row>
    <row r="58" spans="1:19" s="34" customFormat="1" ht="9.6" customHeight="1" x14ac:dyDescent="0.25">
      <c r="A58" s="145"/>
      <c r="B58" s="283"/>
      <c r="C58" s="283"/>
      <c r="D58" s="279"/>
      <c r="E58" s="156"/>
      <c r="F58" s="296"/>
      <c r="G58" s="296"/>
      <c r="H58" s="297"/>
      <c r="I58" s="296"/>
      <c r="J58" s="157"/>
      <c r="K58" s="149" t="s">
        <v>0</v>
      </c>
      <c r="L58" s="158" t="s">
        <v>270</v>
      </c>
      <c r="M58" s="151" t="str">
        <f>UPPER(IF(OR(L58="a",L58="as"),K56,IF(OR(L58="b",L58="bs"),K60,)))</f>
        <v>HAVAS</v>
      </c>
      <c r="N58" s="159"/>
      <c r="O58" s="139"/>
      <c r="P58" s="217"/>
      <c r="Q58" s="139"/>
      <c r="R58" s="140"/>
      <c r="S58" s="143"/>
    </row>
    <row r="59" spans="1:19" s="34" customFormat="1" ht="9.6" customHeight="1" x14ac:dyDescent="0.25">
      <c r="A59" s="145">
        <v>27</v>
      </c>
      <c r="B59" s="246">
        <f>IF($E59="","",VLOOKUP($E59,'Fiú 4B ELO'!$A$7:$O$48,14))</f>
        <v>0</v>
      </c>
      <c r="C59" s="246">
        <f>IF($E59="","",VLOOKUP($E59,'Fiú 4B ELO'!$A$7:$O$48,15))</f>
        <v>0</v>
      </c>
      <c r="D59" s="270">
        <f>IF($E59="","",VLOOKUP($E59,'Fiú 4B ELO'!$A$7:$O$48,5))</f>
        <v>0</v>
      </c>
      <c r="E59" s="134">
        <v>12</v>
      </c>
      <c r="F59" s="295" t="str">
        <f>UPPER(IF($E59="","",VLOOKUP($E59,'Fiú 4B ELO'!$A$7:$O$48,2)))</f>
        <v>KISS</v>
      </c>
      <c r="G59" s="295" t="str">
        <f>IF($E59="","",VLOOKUP($E59,'Fiú 4B ELO'!$A$7:$O$48,3))</f>
        <v>Ágoston</v>
      </c>
      <c r="H59" s="295"/>
      <c r="I59" s="295" t="str">
        <f>IF($E59="","",VLOOKUP($E59,'Fiú 4B ELO'!$A$7:$O$48,4))</f>
        <v>Debreceni Árpád Vezér Általános Iskola</v>
      </c>
      <c r="J59" s="137"/>
      <c r="K59" s="136"/>
      <c r="L59" s="161"/>
      <c r="M59" s="136" t="s">
        <v>416</v>
      </c>
      <c r="N59" s="162"/>
      <c r="O59" s="139"/>
      <c r="P59" s="217"/>
      <c r="Q59" s="139"/>
      <c r="R59" s="140"/>
      <c r="S59" s="176"/>
    </row>
    <row r="60" spans="1:19" s="34" customFormat="1" ht="9.6" customHeight="1" x14ac:dyDescent="0.25">
      <c r="A60" s="145"/>
      <c r="B60" s="283"/>
      <c r="C60" s="283"/>
      <c r="D60" s="279"/>
      <c r="E60" s="156"/>
      <c r="F60" s="296"/>
      <c r="G60" s="296"/>
      <c r="H60" s="297"/>
      <c r="I60" s="298" t="s">
        <v>0</v>
      </c>
      <c r="J60" s="150" t="s">
        <v>270</v>
      </c>
      <c r="K60" s="151" t="str">
        <f>UPPER(IF(OR(J60="a",J60="as"),F59,IF(OR(J60="b",J60="bs"),F61,)))</f>
        <v>HAVAS</v>
      </c>
      <c r="L60" s="163"/>
      <c r="M60" s="136"/>
      <c r="N60" s="162"/>
      <c r="O60" s="139"/>
      <c r="P60" s="217"/>
      <c r="Q60" s="139"/>
      <c r="R60" s="140"/>
      <c r="S60" s="143"/>
    </row>
    <row r="61" spans="1:19" s="34" customFormat="1" ht="9.6" customHeight="1" x14ac:dyDescent="0.25">
      <c r="A61" s="145">
        <v>28</v>
      </c>
      <c r="B61" s="246">
        <f>IF($E61="","",VLOOKUP($E61,'Fiú 4B ELO'!$A$7:$O$48,14))</f>
        <v>0</v>
      </c>
      <c r="C61" s="246">
        <f>IF($E61="","",VLOOKUP($E61,'Fiú 4B ELO'!$A$7:$O$48,15))</f>
        <v>0</v>
      </c>
      <c r="D61" s="270">
        <f>IF($E61="","",VLOOKUP($E61,'Fiú 4B ELO'!$A$7:$O$48,5))</f>
        <v>0</v>
      </c>
      <c r="E61" s="134">
        <v>18</v>
      </c>
      <c r="F61" s="295" t="str">
        <f>UPPER(IF($E61="","",VLOOKUP($E61,'Fiú 4B ELO'!$A$7:$O$48,2)))</f>
        <v>HAVAS</v>
      </c>
      <c r="G61" s="295" t="str">
        <f>IF($E61="","",VLOOKUP($E61,'Fiú 4B ELO'!$A$7:$O$48,3))</f>
        <v>Kristóf</v>
      </c>
      <c r="H61" s="295"/>
      <c r="I61" s="295" t="str">
        <f>IF($E61="","",VLOOKUP($E61,'Fiú 4B ELO'!$A$7:$O$48,4))</f>
        <v>Dunakeszi Fazekas Mihály</v>
      </c>
      <c r="J61" s="164"/>
      <c r="K61" s="136" t="s">
        <v>417</v>
      </c>
      <c r="L61" s="136"/>
      <c r="M61" s="136"/>
      <c r="N61" s="162"/>
      <c r="O61" s="139"/>
      <c r="P61" s="217"/>
      <c r="Q61" s="139"/>
      <c r="R61" s="140"/>
      <c r="S61" s="143"/>
    </row>
    <row r="62" spans="1:19" s="34" customFormat="1" ht="9.6" customHeight="1" x14ac:dyDescent="0.25">
      <c r="A62" s="145"/>
      <c r="B62" s="283"/>
      <c r="C62" s="283"/>
      <c r="D62" s="279"/>
      <c r="E62" s="156"/>
      <c r="F62" s="296"/>
      <c r="G62" s="296"/>
      <c r="H62" s="297"/>
      <c r="I62" s="296"/>
      <c r="J62" s="157"/>
      <c r="K62" s="136"/>
      <c r="L62" s="136"/>
      <c r="M62" s="149" t="s">
        <v>0</v>
      </c>
      <c r="N62" s="158" t="s">
        <v>270</v>
      </c>
      <c r="O62" s="151" t="str">
        <f>UPPER(IF(OR(N62="a",N62="as"),M58,IF(OR(N62="b",N62="bs"),M66,)))</f>
        <v>HEIDINGER</v>
      </c>
      <c r="P62" s="219"/>
      <c r="Q62" s="139"/>
      <c r="R62" s="140"/>
      <c r="S62" s="143"/>
    </row>
    <row r="63" spans="1:19" s="34" customFormat="1" ht="9.6" customHeight="1" x14ac:dyDescent="0.25">
      <c r="A63" s="145">
        <v>29</v>
      </c>
      <c r="B63" s="246">
        <f>IF($E63="","",VLOOKUP($E63,'Fiú 4B ELO'!$A$7:$O$48,14))</f>
        <v>0</v>
      </c>
      <c r="C63" s="246">
        <f>IF($E63="","",VLOOKUP($E63,'Fiú 4B ELO'!$A$7:$O$48,15))</f>
        <v>0</v>
      </c>
      <c r="D63" s="270">
        <f>IF($E63="","",VLOOKUP($E63,'Fiú 4B ELO'!$A$7:$O$48,5))</f>
        <v>0</v>
      </c>
      <c r="E63" s="134">
        <v>21</v>
      </c>
      <c r="F63" s="295" t="str">
        <f>UPPER(IF($E63="","",VLOOKUP($E63,'Fiú 4B ELO'!$A$7:$O$48,2)))</f>
        <v>SABANKÓ</v>
      </c>
      <c r="G63" s="295" t="str">
        <f>IF($E63="","",VLOOKUP($E63,'Fiú 4B ELO'!$A$7:$O$48,3))</f>
        <v>Zétény</v>
      </c>
      <c r="H63" s="295"/>
      <c r="I63" s="295" t="str">
        <f>IF($E63="","",VLOOKUP($E63,'Fiú 4B ELO'!$A$7:$O$48,4))</f>
        <v>Paksi II Rákóczi Ferenc</v>
      </c>
      <c r="J63" s="166"/>
      <c r="K63" s="136"/>
      <c r="L63" s="136"/>
      <c r="M63" s="136"/>
      <c r="N63" s="162"/>
      <c r="O63" s="136" t="s">
        <v>424</v>
      </c>
      <c r="P63" s="160"/>
      <c r="Q63" s="141"/>
      <c r="R63" s="142"/>
      <c r="S63" s="143"/>
    </row>
    <row r="64" spans="1:19" s="34" customFormat="1" ht="9.6" customHeight="1" x14ac:dyDescent="0.25">
      <c r="A64" s="145"/>
      <c r="B64" s="283"/>
      <c r="C64" s="283"/>
      <c r="D64" s="279"/>
      <c r="E64" s="156"/>
      <c r="F64" s="296"/>
      <c r="G64" s="296"/>
      <c r="H64" s="297"/>
      <c r="I64" s="298" t="s">
        <v>0</v>
      </c>
      <c r="J64" s="150" t="s">
        <v>270</v>
      </c>
      <c r="K64" s="151" t="str">
        <f>UPPER(IF(OR(J64="a",J64="as"),F63,IF(OR(J64="b",J64="bs"),F65,)))</f>
        <v>HEIDINGER</v>
      </c>
      <c r="L64" s="151"/>
      <c r="M64" s="136"/>
      <c r="N64" s="162"/>
      <c r="O64" s="160"/>
      <c r="P64" s="160"/>
      <c r="Q64" s="141"/>
      <c r="R64" s="142"/>
      <c r="S64" s="143"/>
    </row>
    <row r="65" spans="1:19" s="34" customFormat="1" ht="9.6" customHeight="1" x14ac:dyDescent="0.25">
      <c r="A65" s="145">
        <v>30</v>
      </c>
      <c r="B65" s="246">
        <f>IF($E65="","",VLOOKUP($E65,'Fiú 4B ELO'!$A$7:$O$48,14))</f>
        <v>0</v>
      </c>
      <c r="C65" s="246">
        <f>IF($E65="","",VLOOKUP($E65,'Fiú 4B ELO'!$A$7:$O$48,15))</f>
        <v>0</v>
      </c>
      <c r="D65" s="270">
        <f>IF($E65="","",VLOOKUP($E65,'Fiú 4B ELO'!$A$7:$O$48,5))</f>
        <v>0</v>
      </c>
      <c r="E65" s="134">
        <v>13</v>
      </c>
      <c r="F65" s="438" t="s">
        <v>286</v>
      </c>
      <c r="G65" s="295" t="str">
        <f>IF($E65="","",VLOOKUP($E65,'Fiú 4B ELO'!$A$7:$O$48,3))</f>
        <v>Levente</v>
      </c>
      <c r="H65" s="295"/>
      <c r="I65" s="295" t="str">
        <f>IF($E65="","",VLOOKUP($E65,'Fiú 4B ELO'!$A$7:$O$48,4))</f>
        <v>Györgyi Dénes Általános Iskola</v>
      </c>
      <c r="J65" s="154"/>
      <c r="K65" s="136" t="s">
        <v>420</v>
      </c>
      <c r="L65" s="155"/>
      <c r="M65" s="136"/>
      <c r="N65" s="162"/>
      <c r="O65" s="160"/>
      <c r="P65" s="160"/>
      <c r="Q65" s="141"/>
      <c r="R65" s="142"/>
      <c r="S65" s="143"/>
    </row>
    <row r="66" spans="1:19" s="34" customFormat="1" ht="9.6" customHeight="1" x14ac:dyDescent="0.25">
      <c r="A66" s="145"/>
      <c r="B66" s="283"/>
      <c r="C66" s="283"/>
      <c r="D66" s="279"/>
      <c r="E66" s="156"/>
      <c r="F66" s="296"/>
      <c r="G66" s="296"/>
      <c r="H66" s="297"/>
      <c r="I66" s="296"/>
      <c r="J66" s="157"/>
      <c r="K66" s="149" t="s">
        <v>0</v>
      </c>
      <c r="L66" s="158" t="s">
        <v>272</v>
      </c>
      <c r="M66" s="151" t="str">
        <f>UPPER(IF(OR(L66="a",L66="as"),K64,IF(OR(L66="b",L66="bs"),K68,)))</f>
        <v>HEIDINGER</v>
      </c>
      <c r="N66" s="168"/>
      <c r="O66" s="160"/>
      <c r="P66" s="160"/>
      <c r="Q66" s="141"/>
      <c r="R66" s="142"/>
      <c r="S66" s="143"/>
    </row>
    <row r="67" spans="1:19" s="34" customFormat="1" ht="9.6" customHeight="1" x14ac:dyDescent="0.25">
      <c r="A67" s="145">
        <v>31</v>
      </c>
      <c r="B67" s="246" t="str">
        <f>IF($E67="","",VLOOKUP($E67,'Fiú 4B ELO'!$A$7:$O$48,14))</f>
        <v/>
      </c>
      <c r="C67" s="246" t="str">
        <f>IF($E67="","",VLOOKUP($E67,'Fiú 4B ELO'!$A$7:$O$48,15))</f>
        <v/>
      </c>
      <c r="D67" s="270" t="str">
        <f>IF($E67="","",VLOOKUP($E67,'Fiú 4B ELO'!$A$7:$O$48,5))</f>
        <v/>
      </c>
      <c r="E67" s="134"/>
      <c r="F67" s="438" t="s">
        <v>268</v>
      </c>
      <c r="G67" s="295" t="str">
        <f>IF($E67="","",VLOOKUP($E67,'Fiú 4B ELO'!$A$7:$O$48,3))</f>
        <v/>
      </c>
      <c r="H67" s="295"/>
      <c r="I67" s="295" t="str">
        <f>IF($E67="","",VLOOKUP($E67,'Fiú 4B ELO'!$A$7:$O$48,4))</f>
        <v/>
      </c>
      <c r="J67" s="137"/>
      <c r="K67" s="136"/>
      <c r="L67" s="161"/>
      <c r="M67" s="136" t="s">
        <v>417</v>
      </c>
      <c r="N67" s="160"/>
      <c r="O67" s="160"/>
      <c r="P67" s="160"/>
      <c r="Q67" s="141"/>
      <c r="R67" s="142"/>
      <c r="S67" s="143"/>
    </row>
    <row r="68" spans="1:19" s="34" customFormat="1" ht="9.6" customHeight="1" x14ac:dyDescent="0.25">
      <c r="A68" s="145"/>
      <c r="B68" s="283"/>
      <c r="C68" s="283"/>
      <c r="D68" s="279"/>
      <c r="E68" s="146"/>
      <c r="F68" s="147"/>
      <c r="G68" s="147"/>
      <c r="H68" s="148"/>
      <c r="I68" s="149" t="s">
        <v>0</v>
      </c>
      <c r="J68" s="150" t="s">
        <v>270</v>
      </c>
      <c r="K68" s="151" t="str">
        <f>UPPER(IF(OR(J68="a",J68="as"),F67,IF(OR(J68="b",J68="bs"),F69,)))</f>
        <v>SZALAI</v>
      </c>
      <c r="L68" s="163"/>
      <c r="M68" s="136"/>
      <c r="N68" s="160"/>
      <c r="O68" s="160"/>
      <c r="P68" s="160"/>
      <c r="Q68" s="141"/>
      <c r="R68" s="142"/>
      <c r="S68" s="143"/>
    </row>
    <row r="69" spans="1:19" s="34" customFormat="1" ht="9.6" customHeight="1" x14ac:dyDescent="0.25">
      <c r="A69" s="133">
        <v>32</v>
      </c>
      <c r="B69" s="246">
        <f>IF($E69="","",VLOOKUP($E69,'Fiú 4B ELO'!$A$7:$O$48,14))</f>
        <v>0</v>
      </c>
      <c r="C69" s="246">
        <f>IF($E69="","",VLOOKUP($E69,'Fiú 4B ELO'!$A$7:$O$48,15))</f>
        <v>0</v>
      </c>
      <c r="D69" s="270">
        <f>IF($E69="","",VLOOKUP($E69,'Fiú 4B ELO'!$A$7:$O$48,5))</f>
        <v>0</v>
      </c>
      <c r="E69" s="134">
        <v>2</v>
      </c>
      <c r="F69" s="135" t="str">
        <f>UPPER(IF($E69="","",VLOOKUP($E69,'Fiú 4B ELO'!$A$7:$O$48,2)))</f>
        <v>SZALAI</v>
      </c>
      <c r="G69" s="135" t="str">
        <f>IF($E69="","",VLOOKUP($E69,'Fiú 4B ELO'!$A$7:$O$48,3))</f>
        <v>Benett</v>
      </c>
      <c r="H69" s="135"/>
      <c r="I69" s="135" t="str">
        <f>IF($E69="","",VLOOKUP($E69,'Fiú 4B ELO'!$A$7:$O$48,4))</f>
        <v>Pécsi Bártfa Utcai Ált Isk.</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44</v>
      </c>
      <c r="B71" s="184"/>
      <c r="C71" s="184"/>
      <c r="D71" s="274"/>
      <c r="E71" s="185" t="s">
        <v>5</v>
      </c>
      <c r="F71" s="186" t="s">
        <v>46</v>
      </c>
      <c r="G71" s="185"/>
      <c r="H71" s="187"/>
      <c r="I71" s="188"/>
      <c r="J71" s="185" t="s">
        <v>5</v>
      </c>
      <c r="K71" s="186" t="s">
        <v>54</v>
      </c>
      <c r="L71" s="189"/>
      <c r="M71" s="186" t="s">
        <v>55</v>
      </c>
      <c r="N71" s="190"/>
      <c r="O71" s="191" t="s">
        <v>56</v>
      </c>
      <c r="P71" s="191"/>
      <c r="Q71" s="192"/>
      <c r="R71" s="193"/>
    </row>
    <row r="72" spans="1:19" s="18" customFormat="1" ht="9" customHeight="1" x14ac:dyDescent="0.25">
      <c r="A72" s="275" t="s">
        <v>45</v>
      </c>
      <c r="B72" s="276"/>
      <c r="C72" s="277"/>
      <c r="D72" s="278"/>
      <c r="E72" s="195">
        <v>1</v>
      </c>
      <c r="F72" s="86" t="str">
        <f>IF(E72&gt;$R$79,,UPPER(VLOOKUP(E72,'Fiú 4B ELO'!$A$7:$Q$134,2)))</f>
        <v>WIMMERT</v>
      </c>
      <c r="G72" s="196"/>
      <c r="H72" s="86"/>
      <c r="I72" s="85"/>
      <c r="J72" s="197" t="s">
        <v>6</v>
      </c>
      <c r="K72" s="194"/>
      <c r="L72" s="198"/>
      <c r="M72" s="194"/>
      <c r="N72" s="199"/>
      <c r="O72" s="200" t="s">
        <v>47</v>
      </c>
      <c r="P72" s="201"/>
      <c r="Q72" s="201"/>
      <c r="R72" s="202"/>
    </row>
    <row r="73" spans="1:19" s="18" customFormat="1" ht="9" customHeight="1" x14ac:dyDescent="0.25">
      <c r="A73" s="207" t="s">
        <v>53</v>
      </c>
      <c r="B73" s="205"/>
      <c r="C73" s="271"/>
      <c r="D73" s="208"/>
      <c r="E73" s="195">
        <v>2</v>
      </c>
      <c r="F73" s="86" t="str">
        <f>IF(E73&gt;$R$79,,UPPER(VLOOKUP(E73,'Fiú 4B ELO'!$A$7:$Q$134,2)))</f>
        <v>SZALAI</v>
      </c>
      <c r="G73" s="196"/>
      <c r="H73" s="86"/>
      <c r="I73" s="85"/>
      <c r="J73" s="197" t="s">
        <v>7</v>
      </c>
      <c r="K73" s="194"/>
      <c r="L73" s="198"/>
      <c r="M73" s="194"/>
      <c r="N73" s="199"/>
      <c r="O73" s="203"/>
      <c r="P73" s="204"/>
      <c r="Q73" s="205"/>
      <c r="R73" s="206"/>
    </row>
    <row r="74" spans="1:19" s="18" customFormat="1" ht="9" customHeight="1" x14ac:dyDescent="0.25">
      <c r="A74" s="240"/>
      <c r="B74" s="241"/>
      <c r="C74" s="272"/>
      <c r="D74" s="242"/>
      <c r="E74" s="195">
        <v>3</v>
      </c>
      <c r="F74" s="86" t="str">
        <f>IF(E74&gt;$R$79,,UPPER(VLOOKUP(E74,'Fiú 4B ELO'!$A$7:$Q$134,2)))</f>
        <v xml:space="preserve">KOVÁCSIK </v>
      </c>
      <c r="G74" s="196"/>
      <c r="H74" s="86"/>
      <c r="I74" s="85"/>
      <c r="J74" s="197" t="s">
        <v>8</v>
      </c>
      <c r="K74" s="194"/>
      <c r="L74" s="198"/>
      <c r="M74" s="194"/>
      <c r="N74" s="199"/>
      <c r="O74" s="200" t="s">
        <v>48</v>
      </c>
      <c r="P74" s="201"/>
      <c r="Q74" s="201"/>
      <c r="R74" s="202"/>
    </row>
    <row r="75" spans="1:19" s="18" customFormat="1" ht="9" customHeight="1" x14ac:dyDescent="0.25">
      <c r="A75" s="209"/>
      <c r="B75" s="127"/>
      <c r="C75" s="127"/>
      <c r="D75" s="210"/>
      <c r="E75" s="195">
        <v>4</v>
      </c>
      <c r="F75" s="86" t="str">
        <f>IF(E75&gt;$R$79,,UPPER(VLOOKUP(E75,'Fiú 4B ELO'!$A$7:$Q$134,2)))</f>
        <v xml:space="preserve">BAKTAI </v>
      </c>
      <c r="G75" s="196"/>
      <c r="H75" s="86"/>
      <c r="I75" s="85"/>
      <c r="J75" s="197" t="s">
        <v>9</v>
      </c>
      <c r="K75" s="194"/>
      <c r="L75" s="198"/>
      <c r="M75" s="194"/>
      <c r="N75" s="199"/>
      <c r="O75" s="194"/>
      <c r="P75" s="198"/>
      <c r="Q75" s="194"/>
      <c r="R75" s="199"/>
    </row>
    <row r="76" spans="1:19" s="18" customFormat="1" ht="9" customHeight="1" x14ac:dyDescent="0.25">
      <c r="A76" s="228"/>
      <c r="B76" s="243"/>
      <c r="C76" s="243"/>
      <c r="D76" s="273"/>
      <c r="E76" s="195">
        <v>5</v>
      </c>
      <c r="F76" s="86" t="str">
        <f>IF(E76&gt;$R$79,,UPPER(VLOOKUP(E76,'Fiú 4B ELO'!$A$7:$Q$134,2)))</f>
        <v>VARSÁNYI</v>
      </c>
      <c r="G76" s="196"/>
      <c r="H76" s="86"/>
      <c r="I76" s="85"/>
      <c r="J76" s="197" t="s">
        <v>10</v>
      </c>
      <c r="K76" s="194"/>
      <c r="L76" s="198"/>
      <c r="M76" s="194"/>
      <c r="N76" s="199"/>
      <c r="O76" s="205"/>
      <c r="P76" s="204"/>
      <c r="Q76" s="205"/>
      <c r="R76" s="206"/>
    </row>
    <row r="77" spans="1:19" s="18" customFormat="1" ht="9" customHeight="1" x14ac:dyDescent="0.25">
      <c r="A77" s="229"/>
      <c r="B77" s="22"/>
      <c r="C77" s="127"/>
      <c r="D77" s="210"/>
      <c r="E77" s="195">
        <v>6</v>
      </c>
      <c r="F77" s="86" t="str">
        <f>IF(E77&gt;$R$79,,UPPER(VLOOKUP(E77,'Fiú 4B ELO'!$A$7:$Q$134,2)))</f>
        <v>SZILÁGYI</v>
      </c>
      <c r="G77" s="196"/>
      <c r="H77" s="86"/>
      <c r="I77" s="85"/>
      <c r="J77" s="197" t="s">
        <v>11</v>
      </c>
      <c r="K77" s="194"/>
      <c r="L77" s="198"/>
      <c r="M77" s="194"/>
      <c r="N77" s="199"/>
      <c r="O77" s="200" t="s">
        <v>34</v>
      </c>
      <c r="P77" s="201"/>
      <c r="Q77" s="201"/>
      <c r="R77" s="202"/>
    </row>
    <row r="78" spans="1:19" s="18" customFormat="1" ht="9" customHeight="1" x14ac:dyDescent="0.25">
      <c r="A78" s="229"/>
      <c r="B78" s="22"/>
      <c r="C78" s="268"/>
      <c r="D78" s="238"/>
      <c r="E78" s="195">
        <v>7</v>
      </c>
      <c r="F78" s="86" t="str">
        <f>IF(E78&gt;$R$79,,UPPER(VLOOKUP(E78,'Fiú 4B ELO'!$A$7:$Q$134,2)))</f>
        <v>SERFŐZŐ</v>
      </c>
      <c r="G78" s="196"/>
      <c r="H78" s="86"/>
      <c r="I78" s="85"/>
      <c r="J78" s="197" t="s">
        <v>12</v>
      </c>
      <c r="K78" s="194"/>
      <c r="L78" s="198"/>
      <c r="M78" s="194"/>
      <c r="N78" s="199"/>
      <c r="O78" s="194"/>
      <c r="P78" s="198"/>
      <c r="Q78" s="194"/>
      <c r="R78" s="199"/>
    </row>
    <row r="79" spans="1:19" s="18" customFormat="1" ht="9" customHeight="1" x14ac:dyDescent="0.25">
      <c r="A79" s="230"/>
      <c r="B79" s="227"/>
      <c r="C79" s="269"/>
      <c r="D79" s="239"/>
      <c r="E79" s="211">
        <v>8</v>
      </c>
      <c r="F79" s="212" t="str">
        <f>IF(E79&gt;$R$79,,UPPER(VLOOKUP(E79,'Fiú 4B ELO'!$A$7:$Q$134,2)))</f>
        <v>VALÁLIK</v>
      </c>
      <c r="G79" s="213"/>
      <c r="H79" s="212"/>
      <c r="I79" s="214"/>
      <c r="J79" s="215" t="s">
        <v>13</v>
      </c>
      <c r="K79" s="205"/>
      <c r="L79" s="204"/>
      <c r="M79" s="205"/>
      <c r="N79" s="206"/>
      <c r="O79" s="205" t="str">
        <f>R4</f>
        <v>Rákóczi Andrea</v>
      </c>
      <c r="P79" s="204"/>
      <c r="Q79" s="205"/>
      <c r="R79" s="216">
        <f>MIN(8,'Fiú 4B ELO'!Q5)</f>
        <v>8</v>
      </c>
    </row>
  </sheetData>
  <mergeCells count="2">
    <mergeCell ref="A4:C4"/>
    <mergeCell ref="Q41:R41"/>
  </mergeCells>
  <conditionalFormatting sqref="E7 E9 E11">
    <cfRule type="expression" dxfId="24" priority="1" stopIfTrue="1">
      <formula>$E7&lt;9</formula>
    </cfRule>
  </conditionalFormatting>
  <conditionalFormatting sqref="E13 E15 E17 E19 E21 E23 E25 E27 E29 E31 E33 E35 E37 E39 E41 E43 E45 E47 E49 E51 E53 E55 E57 E59 E61 E63 E65 E67 E69">
    <cfRule type="expression" dxfId="23" priority="7" stopIfTrue="1">
      <formula>AND($E13&lt;9,$C13&gt;0)</formula>
    </cfRule>
  </conditionalFormatting>
  <conditionalFormatting sqref="H7 H9 H11 H13 H15 H17 H19 H21 H23 H25 H27 H29 H31 H33 H35 H37 H39 H41 H43 H45 H47 H49 H51 H53 H55 H57 H59 H61 H63 H65 H67 H69">
    <cfRule type="expression" dxfId="22" priority="11" stopIfTrue="1">
      <formula>AND($E7&lt;9,$C7&gt;0)</formula>
    </cfRule>
  </conditionalFormatting>
  <conditionalFormatting sqref="I8 K10 I12 M14 I16 K18 I20 O22 I24 K26 I28 M30 I32 K34 I36 O39 I40 K42 I44 M46 I48 K50 I52 O54 I56 K58 I60 M62 I64 K66 I68">
    <cfRule type="expression" dxfId="21" priority="8" stopIfTrue="1">
      <formula>AND($O$1="CU",I8="Umpire")</formula>
    </cfRule>
    <cfRule type="expression" dxfId="20" priority="9" stopIfTrue="1">
      <formula>AND($O$1="CU",I8&lt;&gt;"Umpire",J8&lt;&gt;"")</formula>
    </cfRule>
    <cfRule type="expression" dxfId="19" priority="10" stopIfTrue="1">
      <formula>AND($O$1="CU",I8&lt;&gt;"Umpire")</formula>
    </cfRule>
  </conditionalFormatting>
  <conditionalFormatting sqref="J8 L10 J12 N14 J16 L18 J20 P22 J24 L26 J28 N30 J32 L34 J36 P39 J40 L42 J44 N46 J48 L50 J52 P54 J56 L58 J60 N62 J64 L66 J68 R79">
    <cfRule type="expression" dxfId="18" priority="4" stopIfTrue="1">
      <formula>$O$1="CU"</formula>
    </cfRule>
  </conditionalFormatting>
  <conditionalFormatting sqref="K8 M10 K12 O14 K16 M18 K20 Q22 K24 M26 K28 O30 K32 M34 K36 K40 M42 K44 O46 K48 M50 K52 Q54 K56 M58 K60 O62 K64 M66 K68">
    <cfRule type="expression" dxfId="17" priority="5" stopIfTrue="1">
      <formula>J8="as"</formula>
    </cfRule>
    <cfRule type="expression" dxfId="16" priority="6" stopIfTrue="1">
      <formula>J8="bs"</formula>
    </cfRule>
  </conditionalFormatting>
  <conditionalFormatting sqref="Q38">
    <cfRule type="expression" dxfId="15" priority="2" stopIfTrue="1">
      <formula>P39="as"</formula>
    </cfRule>
    <cfRule type="expression" dxfId="14" priority="3" stopIfTrue="1">
      <formula>P39="bs"</formula>
    </cfRule>
  </conditionalFormatting>
  <dataValidations count="2">
    <dataValidation type="list" allowBlank="1" showInputMessage="1" sqref="O54 O39 O22" xr:uid="{00000000-0002-0000-0D00-000000000000}">
      <formula1>$V$8:$V$17</formula1>
    </dataValidation>
    <dataValidation type="list" allowBlank="1" showInputMessage="1" sqref="I8 I24 I12 I28 I16 I40 I20 I44 I48 I52 I32 I36 I56 I60 I64 I68 K66 K58 K50 K42 K34 K26 K18 K10 M14 M30 M46 M62" xr:uid="{00000000-0002-0000-0D00-000001000000}">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9">
    <tabColor indexed="11"/>
    <pageSetUpPr fitToPage="1"/>
  </sheetPr>
  <dimension ref="A1:AK57"/>
  <sheetViews>
    <sheetView showGridLines="0" showZeros="0" workbookViewId="0">
      <selection activeCell="AI1" sqref="AI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x14ac:dyDescent="0.25">
      <c r="A2" s="290" t="s">
        <v>51</v>
      </c>
      <c r="B2" s="89"/>
      <c r="C2" s="89"/>
      <c r="D2" s="89"/>
      <c r="E2" s="285" t="str">
        <f>Altalanos!$D$8</f>
        <v>4 fiú B elo</v>
      </c>
      <c r="F2" s="89"/>
      <c r="G2" s="120"/>
      <c r="H2" s="99" t="s">
        <v>280</v>
      </c>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x14ac:dyDescent="0.3">
      <c r="A4" s="455" t="str">
        <f>Altalanos!$A$10</f>
        <v>2024.05.27-06.01.</v>
      </c>
      <c r="B4" s="455"/>
      <c r="C4" s="455"/>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x14ac:dyDescent="0.25">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x14ac:dyDescent="0.3">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x14ac:dyDescent="0.25">
      <c r="A7" s="133">
        <v>1</v>
      </c>
      <c r="B7" s="246" t="str">
        <f>IF($E7="","",VLOOKUP($E7,'Fiú 4B ELO'!$A$7:$O$22,14))</f>
        <v/>
      </c>
      <c r="C7" s="270" t="str">
        <f>IF($E7="","",VLOOKUP($E7,'Fiú 4B ELO'!$A$7:$O$22,15))</f>
        <v/>
      </c>
      <c r="D7" s="270" t="str">
        <f>IF($E7="","",VLOOKUP($E7,'Fiú 4B ELO'!$A$7:$O$22,5))</f>
        <v/>
      </c>
      <c r="E7" s="134"/>
      <c r="F7" s="135" t="str">
        <f>UPPER(IF($E7="","",VLOOKUP($E7,'Fiú 4B ELO'!$A$7:$O$22,2)))</f>
        <v/>
      </c>
      <c r="G7" s="135" t="str">
        <f>IF($E7="","",VLOOKUP($E7,'Fiú 4B ELO'!$A$7:$O$22,3))</f>
        <v/>
      </c>
      <c r="H7" s="135"/>
      <c r="I7" s="135" t="str">
        <f>IF($E7="","",VLOOKUP($E7,'Fiú 4B ELO'!$A$7:$O$22,4))</f>
        <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x14ac:dyDescent="0.25">
      <c r="A8" s="145"/>
      <c r="B8" s="283"/>
      <c r="C8" s="279"/>
      <c r="D8" s="279"/>
      <c r="E8" s="146"/>
      <c r="F8" s="147"/>
      <c r="G8" s="147"/>
      <c r="H8" s="148"/>
      <c r="I8" s="406" t="s">
        <v>0</v>
      </c>
      <c r="J8" s="150" t="s">
        <v>270</v>
      </c>
      <c r="K8" s="151" t="str">
        <f>UPPER(IF(OR(J8="a",J8="as"),F7,IF(OR(J8="b",J8="bs"),F9,)))</f>
        <v>HUSZÁR</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x14ac:dyDescent="0.25">
      <c r="A9" s="145">
        <v>2</v>
      </c>
      <c r="B9" s="246" t="str">
        <f>IF($E9="","",VLOOKUP($E9,'Fiú 4B ELO'!$A$7:$O$22,14))</f>
        <v/>
      </c>
      <c r="C9" s="270" t="str">
        <f>IF($E9="","",VLOOKUP($E9,'Fiú 4B ELO'!$A$7:$O$22,15))</f>
        <v/>
      </c>
      <c r="D9" s="270" t="str">
        <f>IF($E9="","",VLOOKUP($E9,'Fiú 4B ELO'!$A$7:$O$22,5))</f>
        <v/>
      </c>
      <c r="E9" s="134"/>
      <c r="F9" s="153" t="s">
        <v>433</v>
      </c>
      <c r="G9" s="153" t="s">
        <v>179</v>
      </c>
      <c r="H9" s="153"/>
      <c r="I9" s="135" t="str">
        <f>IF($E9="","",VLOOKUP($E9,'Fiú 4B ELO'!$A$7:$O$22,4))</f>
        <v/>
      </c>
      <c r="J9" s="154"/>
      <c r="K9" s="136"/>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x14ac:dyDescent="0.25">
      <c r="A10" s="145"/>
      <c r="B10" s="283"/>
      <c r="C10" s="279"/>
      <c r="D10" s="279"/>
      <c r="E10" s="156"/>
      <c r="F10" s="147"/>
      <c r="G10" s="147"/>
      <c r="H10" s="148"/>
      <c r="I10" s="136"/>
      <c r="J10" s="157"/>
      <c r="K10" s="149" t="s">
        <v>0</v>
      </c>
      <c r="L10" s="158" t="s">
        <v>270</v>
      </c>
      <c r="M10" s="151" t="str">
        <f>UPPER(IF(OR(L10="a",L10="as"),K8,IF(OR(L10="b",L10="bs"),K12,)))</f>
        <v>KASZÁS</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x14ac:dyDescent="0.25">
      <c r="A11" s="145">
        <v>3</v>
      </c>
      <c r="B11" s="246" t="str">
        <f>IF($E11="","",VLOOKUP($E11,'Fiú 4B ELO'!$A$7:$O$22,14))</f>
        <v/>
      </c>
      <c r="C11" s="270" t="str">
        <f>IF($E11="","",VLOOKUP($E11,'Fiú 4B ELO'!$A$7:$O$22,15))</f>
        <v/>
      </c>
      <c r="D11" s="270" t="str">
        <f>IF($E11="","",VLOOKUP($E11,'Fiú 4B ELO'!$A$7:$O$22,5))</f>
        <v/>
      </c>
      <c r="E11" s="134"/>
      <c r="F11" s="153" t="str">
        <f>UPPER(IF($E11="","",VLOOKUP($E11,'Fiú 4B ELO'!$A$7:$O$22,2)))</f>
        <v/>
      </c>
      <c r="G11" s="153" t="str">
        <f>IF($E11="","",VLOOKUP($E11,'Fiú 4B ELO'!$A$7:$O$22,3))</f>
        <v/>
      </c>
      <c r="H11" s="153"/>
      <c r="I11" s="153" t="str">
        <f>IF($E11="","",VLOOKUP($E11,'Fiú 4B ELO'!$A$7:$O$22,4))</f>
        <v/>
      </c>
      <c r="J11" s="137"/>
      <c r="K11" s="136"/>
      <c r="L11" s="161"/>
      <c r="M11" s="136" t="s">
        <v>451</v>
      </c>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x14ac:dyDescent="0.25">
      <c r="A12" s="145"/>
      <c r="B12" s="283"/>
      <c r="C12" s="279"/>
      <c r="D12" s="279"/>
      <c r="E12" s="156"/>
      <c r="F12" s="147"/>
      <c r="G12" s="147"/>
      <c r="H12" s="148"/>
      <c r="I12" s="406" t="s">
        <v>0</v>
      </c>
      <c r="J12" s="150" t="s">
        <v>270</v>
      </c>
      <c r="K12" s="151" t="str">
        <f>UPPER(IF(OR(J12="a",J12="as"),F11,IF(OR(J12="b",J12="bs"),F13,)))</f>
        <v>KASZÁS</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x14ac:dyDescent="0.25">
      <c r="A13" s="145">
        <v>4</v>
      </c>
      <c r="B13" s="246">
        <f>IF($E13="","",VLOOKUP($E13,'Fiú 4B ELO'!$A$7:$O$22,14))</f>
        <v>0</v>
      </c>
      <c r="C13" s="270">
        <f>IF($E13="","",VLOOKUP($E13,'Fiú 4B ELO'!$A$7:$O$22,15))</f>
        <v>0</v>
      </c>
      <c r="D13" s="270">
        <f>IF($E13="","",VLOOKUP($E13,'Fiú 4B ELO'!$A$7:$O$22,5))</f>
        <v>0</v>
      </c>
      <c r="E13" s="134">
        <v>15</v>
      </c>
      <c r="F13" s="153" t="str">
        <f>UPPER(IF($E13="","",VLOOKUP($E13,'Fiú 4B ELO'!$A$7:$O$22,2)))</f>
        <v>KASZÁS</v>
      </c>
      <c r="G13" s="153" t="str">
        <f>IF($E13="","",VLOOKUP($E13,'Fiú 4B ELO'!$A$7:$O$22,3))</f>
        <v>Lóránt</v>
      </c>
      <c r="H13" s="153"/>
      <c r="I13" s="153" t="str">
        <f>IF($E13="","",VLOOKUP($E13,'Fiú 4B ELO'!$A$7:$O$22,4))</f>
        <v>Gyöngyösi Kálváriaparti Sport- és Általános Iskola</v>
      </c>
      <c r="J13" s="164"/>
      <c r="K13" s="136"/>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x14ac:dyDescent="0.25">
      <c r="A14" s="145"/>
      <c r="B14" s="283"/>
      <c r="C14" s="279"/>
      <c r="D14" s="279"/>
      <c r="E14" s="156"/>
      <c r="F14" s="136"/>
      <c r="G14" s="136"/>
      <c r="H14" s="65"/>
      <c r="I14" s="165"/>
      <c r="J14" s="157"/>
      <c r="K14" s="136"/>
      <c r="L14" s="136"/>
      <c r="M14" s="149" t="s">
        <v>0</v>
      </c>
      <c r="N14" s="158" t="s">
        <v>270</v>
      </c>
      <c r="O14" s="151" t="str">
        <f>UPPER(IF(OR(N14="a",N14="as"),M10,IF(OR(N14="b",N14="bs"),M18,)))</f>
        <v>BARANYAI</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x14ac:dyDescent="0.25">
      <c r="A15" s="133">
        <v>5</v>
      </c>
      <c r="B15" s="246">
        <f>IF($E15="","",VLOOKUP($E15,'Fiú 4B ELO'!$A$7:$O$22,14))</f>
        <v>0</v>
      </c>
      <c r="C15" s="270">
        <f>IF($E15="","",VLOOKUP($E15,'Fiú 4B ELO'!$A$7:$O$22,15))</f>
        <v>0</v>
      </c>
      <c r="D15" s="270">
        <f>IF($E15="","",VLOOKUP($E15,'Fiú 4B ELO'!$A$7:$O$22,5))</f>
        <v>0</v>
      </c>
      <c r="E15" s="134">
        <v>4</v>
      </c>
      <c r="F15" s="135" t="str">
        <f>UPPER(IF($E15="","",VLOOKUP($E15,'Fiú 4B ELO'!$A$7:$O$22,2)))</f>
        <v xml:space="preserve">BAKTAI </v>
      </c>
      <c r="G15" s="135" t="str">
        <f>IF($E15="","",VLOOKUP($E15,'Fiú 4B ELO'!$A$7:$O$22,3))</f>
        <v>Dániel</v>
      </c>
      <c r="H15" s="135"/>
      <c r="I15" s="135" t="str">
        <f>IF($E15="","",VLOOKUP($E15,'Fiú 4B ELO'!$A$7:$O$22,4))</f>
        <v>Gyula Implom</v>
      </c>
      <c r="J15" s="166"/>
      <c r="K15" s="136"/>
      <c r="L15" s="136"/>
      <c r="M15" s="136"/>
      <c r="N15" s="162"/>
      <c r="O15" s="136" t="s">
        <v>456</v>
      </c>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x14ac:dyDescent="0.3">
      <c r="A16" s="145"/>
      <c r="B16" s="283"/>
      <c r="C16" s="279"/>
      <c r="D16" s="279"/>
      <c r="E16" s="156"/>
      <c r="F16" s="147"/>
      <c r="G16" s="147"/>
      <c r="H16" s="148"/>
      <c r="I16" s="406" t="s">
        <v>0</v>
      </c>
      <c r="J16" s="150" t="s">
        <v>270</v>
      </c>
      <c r="K16" s="151" t="str">
        <f>UPPER(IF(OR(J16="a",J16="as"),F15,IF(OR(J16="b",J16="bs"),F17,)))</f>
        <v>BARANYAI</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x14ac:dyDescent="0.25">
      <c r="A17" s="145">
        <v>6</v>
      </c>
      <c r="B17" s="246">
        <f>IF($E17="","",VLOOKUP($E17,'Fiú 4B ELO'!$A$7:$O$22,14))</f>
        <v>0</v>
      </c>
      <c r="C17" s="270">
        <f>IF($E17="","",VLOOKUP($E17,'Fiú 4B ELO'!$A$7:$O$22,15))</f>
        <v>0</v>
      </c>
      <c r="D17" s="270">
        <f>IF($E17="","",VLOOKUP($E17,'Fiú 4B ELO'!$A$7:$O$22,5))</f>
        <v>0</v>
      </c>
      <c r="E17" s="134">
        <v>10</v>
      </c>
      <c r="F17" s="153" t="str">
        <f>UPPER(IF($E17="","",VLOOKUP($E17,'Fiú 4B ELO'!$A$7:$O$22,2)))</f>
        <v>BARANYAI</v>
      </c>
      <c r="G17" s="153" t="str">
        <f>IF($E17="","",VLOOKUP($E17,'Fiú 4B ELO'!$A$7:$O$22,3))</f>
        <v>Zalán</v>
      </c>
      <c r="H17" s="153"/>
      <c r="I17" s="153" t="str">
        <f>IF($E17="","",VLOOKUP($E17,'Fiú 4B ELO'!$A$7:$O$22,4))</f>
        <v>Chernel I. Ált Isk és Gimn.</v>
      </c>
      <c r="J17" s="154"/>
      <c r="K17" s="136" t="s">
        <v>420</v>
      </c>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x14ac:dyDescent="0.25">
      <c r="A18" s="145"/>
      <c r="B18" s="283"/>
      <c r="C18" s="279"/>
      <c r="D18" s="279"/>
      <c r="E18" s="156"/>
      <c r="F18" s="147"/>
      <c r="G18" s="147"/>
      <c r="H18" s="148"/>
      <c r="I18" s="136"/>
      <c r="J18" s="157"/>
      <c r="K18" s="149" t="s">
        <v>0</v>
      </c>
      <c r="L18" s="158" t="s">
        <v>272</v>
      </c>
      <c r="M18" s="151" t="str">
        <f>UPPER(IF(OR(L18="a",L18="as"),K16,IF(OR(L18="b",L18="bs"),K20,)))</f>
        <v>BARANYAI</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x14ac:dyDescent="0.25">
      <c r="A19" s="145">
        <v>7</v>
      </c>
      <c r="B19" s="246" t="str">
        <f>IF($E19="","",VLOOKUP($E19,'Fiú 4B ELO'!$A$7:$O$22,14))</f>
        <v/>
      </c>
      <c r="C19" s="270" t="str">
        <f>IF($E19="","",VLOOKUP($E19,'Fiú 4B ELO'!$A$7:$O$22,15))</f>
        <v/>
      </c>
      <c r="D19" s="270" t="str">
        <f>IF($E19="","",VLOOKUP($E19,'Fiú 4B ELO'!$A$7:$O$22,5))</f>
        <v/>
      </c>
      <c r="E19" s="134"/>
      <c r="F19" s="153" t="s">
        <v>434</v>
      </c>
      <c r="G19" s="153" t="s">
        <v>176</v>
      </c>
      <c r="H19" s="153"/>
      <c r="I19" s="153" t="s">
        <v>435</v>
      </c>
      <c r="J19" s="137"/>
      <c r="K19" s="136"/>
      <c r="L19" s="161"/>
      <c r="M19" s="136" t="s">
        <v>417</v>
      </c>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x14ac:dyDescent="0.25">
      <c r="A20" s="145"/>
      <c r="B20" s="283"/>
      <c r="C20" s="279"/>
      <c r="D20" s="279"/>
      <c r="E20" s="146"/>
      <c r="F20" s="147"/>
      <c r="G20" s="147"/>
      <c r="H20" s="148"/>
      <c r="I20" s="406" t="s">
        <v>0</v>
      </c>
      <c r="J20" s="150" t="s">
        <v>272</v>
      </c>
      <c r="K20" s="151" t="str">
        <f>UPPER(IF(OR(J20="a",J20="as"),F19,IF(OR(J20="b",J20="bs"),F21,)))</f>
        <v>HUJBER</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x14ac:dyDescent="0.25">
      <c r="A21" s="145">
        <v>8</v>
      </c>
      <c r="B21" s="246" t="str">
        <f>IF($E21="","",VLOOKUP($E21,'Fiú 4B ELO'!$A$7:$O$22,14))</f>
        <v/>
      </c>
      <c r="C21" s="270" t="str">
        <f>IF($E21="","",VLOOKUP($E21,'Fiú 4B ELO'!$A$7:$O$22,15))</f>
        <v/>
      </c>
      <c r="D21" s="270" t="str">
        <f>IF($E21="","",VLOOKUP($E21,'Fiú 4B ELO'!$A$7:$O$22,5))</f>
        <v/>
      </c>
      <c r="E21" s="134"/>
      <c r="F21" s="153" t="str">
        <f>UPPER(IF($E21="","",VLOOKUP($E21,'Fiú 4B ELO'!$A$7:$O$22,2)))</f>
        <v/>
      </c>
      <c r="G21" s="153" t="str">
        <f>IF($E21="","",VLOOKUP($E21,'Fiú 4B ELO'!$A$7:$O$22,3))</f>
        <v/>
      </c>
      <c r="H21" s="153"/>
      <c r="I21" s="153" t="str">
        <f>IF($E21="","",VLOOKUP($E21,'Fiú 4B ELO'!$A$7:$O$22,4))</f>
        <v/>
      </c>
      <c r="J21" s="164"/>
      <c r="K21" s="136"/>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x14ac:dyDescent="0.25">
      <c r="A22" s="145"/>
      <c r="B22" s="283"/>
      <c r="C22" s="279"/>
      <c r="D22" s="279"/>
      <c r="E22" s="146"/>
      <c r="F22" s="165"/>
      <c r="G22" s="165"/>
      <c r="H22" s="169"/>
      <c r="I22" s="165"/>
      <c r="J22" s="157"/>
      <c r="K22" s="136"/>
      <c r="L22" s="136"/>
      <c r="M22" s="136"/>
      <c r="N22" s="160"/>
      <c r="O22" s="149" t="s">
        <v>0</v>
      </c>
      <c r="P22" s="158" t="s">
        <v>272</v>
      </c>
      <c r="Q22" s="151" t="str">
        <f>UPPER(IF(OR(P22="a",P22="as"),O14,IF(OR(P22="b",P22="bs"),O30,)))</f>
        <v>BARANYAI</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x14ac:dyDescent="0.25">
      <c r="A23" s="145">
        <v>9</v>
      </c>
      <c r="B23" s="246">
        <f>IF($E23="","",VLOOKUP($E23,'Fiú 4B ELO'!$A$7:$O$22,14))</f>
        <v>0</v>
      </c>
      <c r="C23" s="270">
        <f>IF($E23="","",VLOOKUP($E23,'Fiú 4B ELO'!$A$7:$O$22,15))</f>
        <v>0</v>
      </c>
      <c r="D23" s="270">
        <f>IF($E23="","",VLOOKUP($E23,'Fiú 4B ELO'!$A$7:$O$22,5))</f>
        <v>0</v>
      </c>
      <c r="E23" s="134">
        <v>8</v>
      </c>
      <c r="F23" s="153" t="str">
        <f>UPPER(IF($E23="","",VLOOKUP($E23,'Fiú 4B ELO'!$A$7:$O$22,2)))</f>
        <v>VALÁLIK</v>
      </c>
      <c r="G23" s="153" t="str">
        <f>IF($E23="","",VLOOKUP($E23,'Fiú 4B ELO'!$A$7:$O$22,3))</f>
        <v>Vajk</v>
      </c>
      <c r="H23" s="153"/>
      <c r="I23" s="153" t="str">
        <f>IF($E23="","",VLOOKUP($E23,'Fiú 4B ELO'!$A$7:$O$22,4))</f>
        <v>Városligeti Magyar-Angol Két Tanítási Nyelvű Általános Iskola</v>
      </c>
      <c r="J23" s="137"/>
      <c r="K23" s="136"/>
      <c r="L23" s="136"/>
      <c r="M23" s="136"/>
      <c r="N23" s="160"/>
      <c r="O23" s="136"/>
      <c r="P23" s="162"/>
      <c r="Q23" s="136" t="s">
        <v>460</v>
      </c>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x14ac:dyDescent="0.25">
      <c r="A24" s="145"/>
      <c r="B24" s="283"/>
      <c r="C24" s="279"/>
      <c r="D24" s="279"/>
      <c r="E24" s="146"/>
      <c r="F24" s="147"/>
      <c r="G24" s="147"/>
      <c r="H24" s="148"/>
      <c r="I24" s="406" t="s">
        <v>0</v>
      </c>
      <c r="J24" s="150" t="s">
        <v>272</v>
      </c>
      <c r="K24" s="151" t="str">
        <f>UPPER(IF(OR(J24="a",J24="as"),F23,IF(OR(J24="b",J24="bs"),F25,)))</f>
        <v>VALÁLIK</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x14ac:dyDescent="0.25">
      <c r="A25" s="145">
        <v>10</v>
      </c>
      <c r="B25" s="246" t="str">
        <f>IF($E25="","",VLOOKUP($E25,'Fiú 4B ELO'!$A$7:$O$22,14))</f>
        <v/>
      </c>
      <c r="C25" s="270" t="str">
        <f>IF($E25="","",VLOOKUP($E25,'Fiú 4B ELO'!$A$7:$O$22,15))</f>
        <v/>
      </c>
      <c r="D25" s="270" t="str">
        <f>IF($E25="","",VLOOKUP($E25,'Fiú 4B ELO'!$A$7:$O$22,5))</f>
        <v/>
      </c>
      <c r="E25" s="134"/>
      <c r="F25" s="153" t="str">
        <f>UPPER(IF($E25="","",VLOOKUP($E25,'Fiú 4B ELO'!$A$7:$O$22,2)))</f>
        <v/>
      </c>
      <c r="G25" s="153" t="str">
        <f>IF($E25="","",VLOOKUP($E25,'Fiú 4B ELO'!$A$7:$O$22,3))</f>
        <v/>
      </c>
      <c r="H25" s="153"/>
      <c r="I25" s="153" t="str">
        <f>IF($E25="","",VLOOKUP($E25,'Fiú 4B ELO'!$A$7:$O$22,4))</f>
        <v/>
      </c>
      <c r="J25" s="154"/>
      <c r="K25" s="136"/>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x14ac:dyDescent="0.25">
      <c r="A26" s="145"/>
      <c r="B26" s="283"/>
      <c r="C26" s="279"/>
      <c r="D26" s="279"/>
      <c r="E26" s="156"/>
      <c r="F26" s="147"/>
      <c r="G26" s="147"/>
      <c r="H26" s="148"/>
      <c r="I26" s="136"/>
      <c r="J26" s="157"/>
      <c r="K26" s="149" t="s">
        <v>0</v>
      </c>
      <c r="L26" s="158" t="s">
        <v>272</v>
      </c>
      <c r="M26" s="151" t="str">
        <f>UPPER(IF(OR(L26="a",L26="as"),K24,IF(OR(L26="b",L26="bs"),K28,)))</f>
        <v>VALÁLIK</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46">
        <f>IF($E27="","",VLOOKUP($E27,'Fiú 4B ELO'!$A$7:$O$22,14))</f>
        <v>0</v>
      </c>
      <c r="C27" s="270">
        <f>IF($E27="","",VLOOKUP($E27,'Fiú 4B ELO'!$A$7:$O$22,15))</f>
        <v>0</v>
      </c>
      <c r="D27" s="270">
        <f>IF($E27="","",VLOOKUP($E27,'Fiú 4B ELO'!$A$7:$O$22,5))</f>
        <v>0</v>
      </c>
      <c r="E27" s="134">
        <v>12</v>
      </c>
      <c r="F27" s="153" t="str">
        <f>UPPER(IF($E27="","",VLOOKUP($E27,'Fiú 4B ELO'!$A$7:$O$22,2)))</f>
        <v>KISS</v>
      </c>
      <c r="G27" s="153" t="str">
        <f>IF($E27="","",VLOOKUP($E27,'Fiú 4B ELO'!$A$7:$O$22,3))</f>
        <v>Ágoston</v>
      </c>
      <c r="H27" s="153"/>
      <c r="I27" s="153" t="str">
        <f>IF($E27="","",VLOOKUP($E27,'Fiú 4B ELO'!$A$7:$O$22,4))</f>
        <v>Debreceni Árpád Vezér Általános Iskola</v>
      </c>
      <c r="J27" s="137"/>
      <c r="K27" s="136"/>
      <c r="L27" s="161"/>
      <c r="M27" s="136" t="s">
        <v>420</v>
      </c>
      <c r="N27" s="162"/>
      <c r="O27" s="160"/>
      <c r="P27" s="162"/>
      <c r="Q27" s="141"/>
      <c r="R27" s="142"/>
      <c r="S27" s="143"/>
      <c r="Y27"/>
      <c r="Z27"/>
      <c r="AA27"/>
      <c r="AB27"/>
      <c r="AC27"/>
      <c r="AD27"/>
      <c r="AE27"/>
      <c r="AF27"/>
      <c r="AG27"/>
      <c r="AH27"/>
      <c r="AI27"/>
      <c r="AJ27"/>
      <c r="AK27"/>
    </row>
    <row r="28" spans="1:37" s="34" customFormat="1" ht="12.9" customHeight="1" x14ac:dyDescent="0.25">
      <c r="A28" s="170"/>
      <c r="B28" s="283"/>
      <c r="C28" s="279"/>
      <c r="D28" s="279"/>
      <c r="E28" s="156"/>
      <c r="F28" s="147"/>
      <c r="G28" s="147"/>
      <c r="H28" s="148"/>
      <c r="I28" s="406" t="s">
        <v>0</v>
      </c>
      <c r="J28" s="150" t="s">
        <v>272</v>
      </c>
      <c r="K28" s="151" t="str">
        <f>UPPER(IF(OR(J28="a",J28="as"),F27,IF(OR(J28="b",J28="bs"),F29,)))</f>
        <v>KISS</v>
      </c>
      <c r="L28" s="163"/>
      <c r="M28" s="136"/>
      <c r="N28" s="162"/>
      <c r="O28" s="160"/>
      <c r="P28" s="162"/>
      <c r="Q28" s="141"/>
      <c r="R28" s="142"/>
      <c r="S28" s="143"/>
    </row>
    <row r="29" spans="1:37" s="34" customFormat="1" ht="12.9" customHeight="1" x14ac:dyDescent="0.25">
      <c r="A29" s="133">
        <v>12</v>
      </c>
      <c r="B29" s="246" t="str">
        <f>IF($E29="","",VLOOKUP($E29,'Fiú 4B ELO'!$A$7:$O$22,14))</f>
        <v/>
      </c>
      <c r="C29" s="270" t="str">
        <f>IF($E29="","",VLOOKUP($E29,'Fiú 4B ELO'!$A$7:$O$22,15))</f>
        <v/>
      </c>
      <c r="D29" s="270" t="str">
        <f>IF($E29="","",VLOOKUP($E29,'Fiú 4B ELO'!$A$7:$O$22,5))</f>
        <v/>
      </c>
      <c r="E29" s="134"/>
      <c r="F29" s="135" t="str">
        <f>UPPER(IF($E29="","",VLOOKUP($E29,'Fiú 4B ELO'!$A$7:$O$22,2)))</f>
        <v/>
      </c>
      <c r="G29" s="135" t="str">
        <f>IF($E29="","",VLOOKUP($E29,'Fiú 4B ELO'!$A$7:$O$22,3))</f>
        <v/>
      </c>
      <c r="H29" s="135"/>
      <c r="I29" s="135" t="str">
        <f>IF($E29="","",VLOOKUP($E29,'Fiú 4B ELO'!$A$7:$O$22,4))</f>
        <v/>
      </c>
      <c r="J29" s="164"/>
      <c r="K29" s="136"/>
      <c r="L29" s="136"/>
      <c r="M29" s="136"/>
      <c r="N29" s="162"/>
      <c r="O29" s="160"/>
      <c r="P29" s="162"/>
      <c r="Q29" s="141"/>
      <c r="R29" s="142"/>
      <c r="S29" s="143"/>
    </row>
    <row r="30" spans="1:37" s="34" customFormat="1" ht="12.9" customHeight="1" x14ac:dyDescent="0.25">
      <c r="A30" s="145"/>
      <c r="B30" s="283"/>
      <c r="C30" s="279"/>
      <c r="D30" s="279"/>
      <c r="E30" s="156"/>
      <c r="F30" s="136"/>
      <c r="G30" s="136"/>
      <c r="H30" s="65"/>
      <c r="I30" s="165"/>
      <c r="J30" s="157"/>
      <c r="K30" s="136"/>
      <c r="L30" s="136"/>
      <c r="M30" s="149" t="s">
        <v>0</v>
      </c>
      <c r="N30" s="158" t="s">
        <v>272</v>
      </c>
      <c r="O30" s="151" t="str">
        <f>UPPER(IF(OR(N30="a",N30="as"),M26,IF(OR(N30="b",N30="bs"),M34,)))</f>
        <v>VALÁLIK</v>
      </c>
      <c r="P30" s="168"/>
      <c r="Q30" s="141"/>
      <c r="R30" s="142"/>
      <c r="S30" s="143"/>
    </row>
    <row r="31" spans="1:37" s="34" customFormat="1" ht="12.9" customHeight="1" x14ac:dyDescent="0.25">
      <c r="A31" s="145">
        <v>13</v>
      </c>
      <c r="B31" s="246" t="str">
        <f>IF($E31="","",VLOOKUP($E31,'Fiú 4B ELO'!$A$7:$O$22,14))</f>
        <v/>
      </c>
      <c r="C31" s="270" t="str">
        <f>IF($E31="","",VLOOKUP($E31,'Fiú 4B ELO'!$A$7:$O$22,15))</f>
        <v/>
      </c>
      <c r="D31" s="270" t="str">
        <f>IF($E31="","",VLOOKUP($E31,'Fiú 4B ELO'!$A$7:$O$22,5))</f>
        <v/>
      </c>
      <c r="E31" s="134"/>
      <c r="F31" s="153" t="s">
        <v>436</v>
      </c>
      <c r="G31" s="153" t="s">
        <v>162</v>
      </c>
      <c r="H31" s="153"/>
      <c r="I31" s="153" t="s">
        <v>437</v>
      </c>
      <c r="J31" s="166"/>
      <c r="K31" s="136"/>
      <c r="L31" s="136"/>
      <c r="M31" s="136"/>
      <c r="N31" s="162"/>
      <c r="O31" s="136" t="s">
        <v>424</v>
      </c>
      <c r="P31" s="160"/>
      <c r="Q31" s="141"/>
      <c r="R31" s="142"/>
      <c r="S31" s="143"/>
    </row>
    <row r="32" spans="1:37" s="34" customFormat="1" ht="12.9" customHeight="1" x14ac:dyDescent="0.25">
      <c r="A32" s="145"/>
      <c r="B32" s="283"/>
      <c r="C32" s="279"/>
      <c r="D32" s="279"/>
      <c r="E32" s="156"/>
      <c r="F32" s="147"/>
      <c r="G32" s="147"/>
      <c r="H32" s="148"/>
      <c r="I32" s="149" t="s">
        <v>0</v>
      </c>
      <c r="J32" s="150" t="s">
        <v>272</v>
      </c>
      <c r="K32" s="151" t="str">
        <f>UPPER(IF(OR(J32="a",J32="as"),F31,IF(OR(J32="b",J32="bs"),F33,)))</f>
        <v>SABANKO</v>
      </c>
      <c r="L32" s="151"/>
      <c r="M32" s="136"/>
      <c r="N32" s="162"/>
      <c r="O32" s="160"/>
      <c r="P32" s="160"/>
      <c r="Q32" s="141"/>
      <c r="R32" s="142"/>
      <c r="S32" s="143"/>
    </row>
    <row r="33" spans="1:19" s="34" customFormat="1" ht="12.9" customHeight="1" x14ac:dyDescent="0.25">
      <c r="A33" s="145">
        <v>14</v>
      </c>
      <c r="B33" s="246" t="str">
        <f>IF($E33="","",VLOOKUP($E33,'Fiú 4B ELO'!$A$7:$O$22,14))</f>
        <v/>
      </c>
      <c r="C33" s="270" t="str">
        <f>IF($E33="","",VLOOKUP($E33,'Fiú 4B ELO'!$A$7:$O$22,15))</f>
        <v/>
      </c>
      <c r="D33" s="270" t="str">
        <f>IF($E33="","",VLOOKUP($E33,'Fiú 4B ELO'!$A$7:$O$22,5))</f>
        <v/>
      </c>
      <c r="E33" s="134"/>
      <c r="F33" s="153" t="str">
        <f>UPPER(IF($E33="","",VLOOKUP($E33,'Fiú 4B ELO'!$A$7:$O$22,2)))</f>
        <v/>
      </c>
      <c r="G33" s="153" t="str">
        <f>IF($E33="","",VLOOKUP($E33,'Fiú 4B ELO'!$A$7:$O$22,3))</f>
        <v/>
      </c>
      <c r="H33" s="153"/>
      <c r="I33" s="153" t="str">
        <f>IF($E33="","",VLOOKUP($E33,'Fiú 4B ELO'!$A$7:$O$22,4))</f>
        <v/>
      </c>
      <c r="J33" s="154"/>
      <c r="K33" s="136"/>
      <c r="L33" s="155"/>
      <c r="M33" s="136"/>
      <c r="N33" s="162"/>
      <c r="O33" s="160"/>
      <c r="P33" s="160"/>
      <c r="Q33" s="141"/>
      <c r="R33" s="142"/>
      <c r="S33" s="143"/>
    </row>
    <row r="34" spans="1:19" s="34" customFormat="1" ht="12.9" customHeight="1" x14ac:dyDescent="0.25">
      <c r="A34" s="145"/>
      <c r="B34" s="283"/>
      <c r="C34" s="279"/>
      <c r="D34" s="279"/>
      <c r="E34" s="156"/>
      <c r="F34" s="147"/>
      <c r="G34" s="147"/>
      <c r="H34" s="148"/>
      <c r="I34" s="136"/>
      <c r="J34" s="157"/>
      <c r="K34" s="149" t="s">
        <v>0</v>
      </c>
      <c r="L34" s="158" t="s">
        <v>270</v>
      </c>
      <c r="M34" s="151" t="str">
        <f>UPPER(IF(OR(L34="a",L34="as"),K32,IF(OR(L34="b",L34="bs"),K36,)))</f>
        <v>SZALAI</v>
      </c>
      <c r="N34" s="168"/>
      <c r="O34" s="160"/>
      <c r="P34" s="160"/>
      <c r="Q34" s="141"/>
      <c r="R34" s="142"/>
      <c r="S34" s="143"/>
    </row>
    <row r="35" spans="1:19" s="34" customFormat="1" ht="12.9" customHeight="1" x14ac:dyDescent="0.25">
      <c r="A35" s="145">
        <v>15</v>
      </c>
      <c r="B35" s="246">
        <f>IF($E35="","",VLOOKUP($E35,'Fiú 4B ELO'!$A$7:$O$22,14))</f>
        <v>0</v>
      </c>
      <c r="C35" s="270">
        <f>IF($E35="","",VLOOKUP($E35,'Fiú 4B ELO'!$A$7:$O$22,15))</f>
        <v>0</v>
      </c>
      <c r="D35" s="270">
        <f>IF($E35="","",VLOOKUP($E35,'Fiú 4B ELO'!$A$7:$O$22,5))</f>
        <v>0</v>
      </c>
      <c r="E35" s="134">
        <v>2</v>
      </c>
      <c r="F35" s="153" t="str">
        <f>UPPER(IF($E35="","",VLOOKUP($E35,'Fiú 4B ELO'!$A$7:$O$22,2)))</f>
        <v>SZALAI</v>
      </c>
      <c r="G35" s="153" t="str">
        <f>IF($E35="","",VLOOKUP($E35,'Fiú 4B ELO'!$A$7:$O$22,3))</f>
        <v>Benett</v>
      </c>
      <c r="H35" s="153"/>
      <c r="I35" s="153" t="str">
        <f>IF($E35="","",VLOOKUP($E35,'Fiú 4B ELO'!$A$7:$O$22,4))</f>
        <v>Pécsi Bártfa Utcai Ált Isk.</v>
      </c>
      <c r="J35" s="137"/>
      <c r="K35" s="136"/>
      <c r="L35" s="161"/>
      <c r="M35" s="136" t="s">
        <v>423</v>
      </c>
      <c r="N35" s="160"/>
      <c r="O35" s="160"/>
      <c r="P35" s="160"/>
      <c r="Q35" s="141"/>
      <c r="R35" s="142"/>
      <c r="S35" s="143"/>
    </row>
    <row r="36" spans="1:19" s="34" customFormat="1" ht="12.9" customHeight="1" x14ac:dyDescent="0.25">
      <c r="A36" s="145"/>
      <c r="B36" s="283"/>
      <c r="C36" s="279"/>
      <c r="D36" s="279"/>
      <c r="E36" s="146"/>
      <c r="F36" s="147"/>
      <c r="G36" s="147"/>
      <c r="H36" s="148"/>
      <c r="I36" s="149" t="s">
        <v>0</v>
      </c>
      <c r="J36" s="150" t="s">
        <v>272</v>
      </c>
      <c r="K36" s="151" t="str">
        <f>UPPER(IF(OR(J36="a",J36="as"),F35,IF(OR(J36="b",J36="bs"),F37,)))</f>
        <v>SZALAI</v>
      </c>
      <c r="L36" s="163"/>
      <c r="M36" s="136"/>
      <c r="N36" s="160"/>
      <c r="O36" s="160"/>
      <c r="P36" s="160"/>
      <c r="Q36" s="141"/>
      <c r="R36" s="142"/>
      <c r="S36" s="143"/>
    </row>
    <row r="37" spans="1:19" s="34" customFormat="1" ht="12.9" customHeight="1" x14ac:dyDescent="0.25">
      <c r="A37" s="133">
        <v>16</v>
      </c>
      <c r="B37" s="246" t="str">
        <f>IF($E37="","",VLOOKUP($E37,'Fiú 4B ELO'!$A$7:$O$22,14))</f>
        <v/>
      </c>
      <c r="C37" s="270" t="str">
        <f>IF($E37="","",VLOOKUP($E37,'Fiú 4B ELO'!$A$7:$O$22,15))</f>
        <v/>
      </c>
      <c r="D37" s="270" t="str">
        <f>IF($E37="","",VLOOKUP($E37,'Fiú 4B ELO'!$A$7:$O$22,5))</f>
        <v/>
      </c>
      <c r="E37" s="134"/>
      <c r="F37" s="135" t="str">
        <f>UPPER(IF($E37="","",VLOOKUP($E37,'Fiú 4B ELO'!$A$7:$O$22,2)))</f>
        <v/>
      </c>
      <c r="G37" s="135" t="str">
        <f>IF($E37="","",VLOOKUP($E37,'Fiú 4B ELO'!$A$7:$O$22,3))</f>
        <v/>
      </c>
      <c r="H37" s="153"/>
      <c r="I37" s="135" t="str">
        <f>IF($E37="","",VLOOKUP($E37,'Fiú 4B ELO'!$A$7:$O$22,4))</f>
        <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x14ac:dyDescent="0.25">
      <c r="A50" s="275" t="s">
        <v>45</v>
      </c>
      <c r="B50" s="276"/>
      <c r="C50" s="277"/>
      <c r="D50" s="278"/>
      <c r="E50" s="195">
        <v>1</v>
      </c>
      <c r="F50" s="86" t="str">
        <f>IF(E50&gt;$R$57,,UPPER(VLOOKUP(E50,'Fiú 4B ELO'!$A$7:$Q$134,2)))</f>
        <v>WIMMERT</v>
      </c>
      <c r="G50" s="196"/>
      <c r="H50" s="86"/>
      <c r="I50" s="85"/>
      <c r="J50" s="197" t="s">
        <v>6</v>
      </c>
      <c r="K50" s="194"/>
      <c r="L50" s="198"/>
      <c r="M50" s="194"/>
      <c r="N50" s="199"/>
      <c r="O50" s="200" t="s">
        <v>47</v>
      </c>
      <c r="P50" s="201"/>
      <c r="Q50" s="201"/>
      <c r="R50" s="202"/>
    </row>
    <row r="51" spans="1:18" s="18" customFormat="1" ht="9" customHeight="1" x14ac:dyDescent="0.25">
      <c r="A51" s="207" t="s">
        <v>53</v>
      </c>
      <c r="B51" s="205"/>
      <c r="C51" s="271"/>
      <c r="D51" s="208"/>
      <c r="E51" s="195">
        <v>2</v>
      </c>
      <c r="F51" s="86" t="str">
        <f>IF(E51&gt;$R$57,,UPPER(VLOOKUP(E51,'Fiú 4B ELO'!$A$7:$Q$134,2)))</f>
        <v>SZALAI</v>
      </c>
      <c r="G51" s="196"/>
      <c r="H51" s="86"/>
      <c r="I51" s="85"/>
      <c r="J51" s="197" t="s">
        <v>7</v>
      </c>
      <c r="K51" s="194"/>
      <c r="L51" s="198"/>
      <c r="M51" s="194"/>
      <c r="N51" s="199"/>
      <c r="O51" s="203"/>
      <c r="P51" s="204"/>
      <c r="Q51" s="205"/>
      <c r="R51" s="206"/>
    </row>
    <row r="52" spans="1:18" s="18" customFormat="1" ht="9" customHeight="1" x14ac:dyDescent="0.25">
      <c r="A52" s="240"/>
      <c r="B52" s="241"/>
      <c r="C52" s="272"/>
      <c r="D52" s="242"/>
      <c r="E52" s="195">
        <v>3</v>
      </c>
      <c r="F52" s="86" t="str">
        <f>IF(E52&gt;$R$57,,UPPER(VLOOKUP(E52,'Fiú 4B ELO'!$A$7:$Q$134,2)))</f>
        <v xml:space="preserve">KOVÁCSIK </v>
      </c>
      <c r="G52" s="196"/>
      <c r="H52" s="86"/>
      <c r="I52" s="85"/>
      <c r="J52" s="197" t="s">
        <v>8</v>
      </c>
      <c r="K52" s="194"/>
      <c r="L52" s="198"/>
      <c r="M52" s="194"/>
      <c r="N52" s="199"/>
      <c r="O52" s="200" t="s">
        <v>48</v>
      </c>
      <c r="P52" s="201"/>
      <c r="Q52" s="201"/>
      <c r="R52" s="202"/>
    </row>
    <row r="53" spans="1:18" s="18" customFormat="1" ht="9" customHeight="1" x14ac:dyDescent="0.25">
      <c r="A53" s="209"/>
      <c r="B53" s="127"/>
      <c r="C53" s="127"/>
      <c r="D53" s="210"/>
      <c r="E53" s="195">
        <v>4</v>
      </c>
      <c r="F53" s="86" t="str">
        <f>IF(E53&gt;$R$57,,UPPER(VLOOKUP(E53,'Fiú 4B ELO'!$A$7:$Q$134,2)))</f>
        <v xml:space="preserve">BAKTAI </v>
      </c>
      <c r="G53" s="196"/>
      <c r="H53" s="86"/>
      <c r="I53" s="85"/>
      <c r="J53" s="197" t="s">
        <v>9</v>
      </c>
      <c r="K53" s="194"/>
      <c r="L53" s="198"/>
      <c r="M53" s="194"/>
      <c r="N53" s="199"/>
      <c r="O53" s="194"/>
      <c r="P53" s="198"/>
      <c r="Q53" s="194"/>
      <c r="R53" s="199"/>
    </row>
    <row r="54" spans="1:18" s="18" customFormat="1" ht="9" customHeight="1" x14ac:dyDescent="0.25">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x14ac:dyDescent="0.25">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5">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x14ac:dyDescent="0.25">
      <c r="A57" s="230"/>
      <c r="B57" s="227"/>
      <c r="C57" s="269"/>
      <c r="D57" s="239"/>
      <c r="E57" s="211"/>
      <c r="F57" s="212"/>
      <c r="G57" s="213"/>
      <c r="H57" s="212"/>
      <c r="I57" s="214"/>
      <c r="J57" s="215" t="s">
        <v>13</v>
      </c>
      <c r="K57" s="205"/>
      <c r="L57" s="204"/>
      <c r="M57" s="205"/>
      <c r="N57" s="206"/>
      <c r="O57" s="205" t="str">
        <f>R4</f>
        <v>Rákóczi Andrea</v>
      </c>
      <c r="P57" s="204"/>
      <c r="Q57" s="205"/>
      <c r="R57" s="216">
        <f>MIN(4,'Fiú 4B ELO'!Q5)</f>
        <v>4</v>
      </c>
    </row>
  </sheetData>
  <mergeCells count="1">
    <mergeCell ref="A4:C4"/>
  </mergeCells>
  <conditionalFormatting sqref="B39 B41 B43 B45 B47">
    <cfRule type="cellIs" dxfId="13" priority="4" stopIfTrue="1" operator="equal">
      <formula>"QA"</formula>
    </cfRule>
    <cfRule type="cellIs" dxfId="12" priority="5" stopIfTrue="1" operator="equal">
      <formula>"DA"</formula>
    </cfRule>
  </conditionalFormatting>
  <conditionalFormatting sqref="E7 E9 E11 E13 E15 E17 E19 E21 E23 E25 E27 E29 E31 E33 E35 E37">
    <cfRule type="expression" dxfId="11" priority="2" stopIfTrue="1">
      <formula>$E7&lt;5</formula>
    </cfRule>
  </conditionalFormatting>
  <conditionalFormatting sqref="E39 E41 E43 E45 E47">
    <cfRule type="expression" dxfId="10" priority="10" stopIfTrue="1">
      <formula>AND($E39&lt;9,$C39&gt;0)</formula>
    </cfRule>
  </conditionalFormatting>
  <conditionalFormatting sqref="F7 F9 F11 F13 F15 F17 F19 F21 F23 F25 F27 F29 F31 F33 F35 F37">
    <cfRule type="cellIs" dxfId="9" priority="1" stopIfTrue="1" operator="equal">
      <formula>"Bye"</formula>
    </cfRule>
  </conditionalFormatting>
  <conditionalFormatting sqref="F39 F41 F43 F45 F47">
    <cfRule type="cellIs" dxfId="8" priority="8" stopIfTrue="1" operator="equal">
      <formula>"Bye"</formula>
    </cfRule>
  </conditionalFormatting>
  <conditionalFormatting sqref="F39:I39 F41:I41 F43:I43 F45:I45 F47:I47">
    <cfRule type="expression" dxfId="7" priority="9" stopIfTrue="1">
      <formula>AND($E39&lt;9,$C39&gt;0)</formula>
    </cfRule>
  </conditionalFormatting>
  <conditionalFormatting sqref="H7 H9 H11 H13 H15 H17 H19 H21 H23 H25 H27 H29 H31 H33 H35 H37">
    <cfRule type="expression" dxfId="6" priority="14" stopIfTrue="1">
      <formula>AND($E7&lt;9,$C7&gt;0)</formula>
    </cfRule>
  </conditionalFormatting>
  <conditionalFormatting sqref="I8 K10 I12 M14 I16 K18 I20 O22 I24 K26 I28 M30 I32 K34 I36 M40 I42 K44 I46">
    <cfRule type="expression" dxfId="5" priority="11" stopIfTrue="1">
      <formula>AND($O$1="CU",I8="Umpire")</formula>
    </cfRule>
    <cfRule type="expression" dxfId="4" priority="12" stopIfTrue="1">
      <formula>AND($O$1="CU",I8&lt;&gt;"Umpire",J8&lt;&gt;"")</formula>
    </cfRule>
    <cfRule type="expression" dxfId="3" priority="13" stopIfTrue="1">
      <formula>AND($O$1="CU",I8&lt;&gt;"Umpire")</formula>
    </cfRule>
  </conditionalFormatting>
  <conditionalFormatting sqref="J8 L10 J12 N14 J16 L18 J20 P22 J24 L26 J28 N30 J32 L34 J36 R57">
    <cfRule type="expression" dxfId="2" priority="3" stopIfTrue="1">
      <formula>$O$1="CU"</formula>
    </cfRule>
  </conditionalFormatting>
  <conditionalFormatting sqref="K8 M10 K12 O14 K16 M18 K20 Q22 K24 M26 K28 O30 K32 M34 K36 O40 K42 M44 K46">
    <cfRule type="expression" dxfId="1" priority="6" stopIfTrue="1">
      <formula>J8="as"</formula>
    </cfRule>
    <cfRule type="expression" dxfId="0" priority="7" stopIfTrue="1">
      <formula>J8="bs"</formula>
    </cfRule>
  </conditionalFormatting>
  <dataValidations count="1">
    <dataValidation type="list" allowBlank="1" showInputMessage="1" sqref="I46 I42 K44 M40 I8 M14 K10 K18 K26 K34 M30 I12 I36 O22 I16 I32 I24 I20 I28" xr:uid="{00000000-0002-0000-0E00-000000000000}">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17</vt:i4>
      </vt:variant>
    </vt:vector>
  </HeadingPairs>
  <TitlesOfParts>
    <vt:vector size="32" baseType="lpstr">
      <vt:lpstr>Altalanos</vt:lpstr>
      <vt:lpstr>Birók</vt:lpstr>
      <vt:lpstr>Játékrend 4 kcs.</vt:lpstr>
      <vt:lpstr>Lány 4A ELO</vt:lpstr>
      <vt:lpstr>Lány 4A </vt:lpstr>
      <vt:lpstr>Lány 4A vigasz</vt:lpstr>
      <vt:lpstr>Lány 4B ELO</vt:lpstr>
      <vt:lpstr>Lány 4B</vt:lpstr>
      <vt:lpstr>Lány 4B vigasz</vt:lpstr>
      <vt:lpstr>Fiú 4A ELO</vt:lpstr>
      <vt:lpstr>Fiú 4A </vt:lpstr>
      <vt:lpstr>Fiú 4A vigasz</vt:lpstr>
      <vt:lpstr>Fiú 4B ELO</vt:lpstr>
      <vt:lpstr>Fiú 4B</vt:lpstr>
      <vt:lpstr>Fiú 4B vigasz</vt:lpstr>
      <vt:lpstr>'Fiú 4A ELO'!Nyomtatási_cím</vt:lpstr>
      <vt:lpstr>'Fiú 4B ELO'!Nyomtatási_cím</vt:lpstr>
      <vt:lpstr>'Lány 4A ELO'!Nyomtatási_cím</vt:lpstr>
      <vt:lpstr>'Lány 4B ELO'!Nyomtatási_cím</vt:lpstr>
      <vt:lpstr>Birók!Nyomtatási_terület</vt:lpstr>
      <vt:lpstr>'Fiú 4A '!Nyomtatási_terület</vt:lpstr>
      <vt:lpstr>'Fiú 4A ELO'!Nyomtatási_terület</vt:lpstr>
      <vt:lpstr>'Fiú 4A vigasz'!Nyomtatási_terület</vt:lpstr>
      <vt:lpstr>'Fiú 4B'!Nyomtatási_terület</vt:lpstr>
      <vt:lpstr>'Fiú 4B ELO'!Nyomtatási_terület</vt:lpstr>
      <vt:lpstr>'Fiú 4B vigasz'!Nyomtatási_terület</vt:lpstr>
      <vt:lpstr>'Lány 4A '!Nyomtatási_terület</vt:lpstr>
      <vt:lpstr>'Lány 4A ELO'!Nyomtatási_terület</vt:lpstr>
      <vt:lpstr>'Lány 4A vigasz'!Nyomtatási_terület</vt:lpstr>
      <vt:lpstr>'Lány 4B'!Nyomtatási_terület</vt:lpstr>
      <vt:lpstr>'Lány 4B ELO'!Nyomtatási_terület</vt:lpstr>
      <vt:lpstr>'Lány 4B vigasz'!Nyomtatási_terület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Guti János</cp:lastModifiedBy>
  <cp:lastPrinted>2024-05-09T15:17:06Z</cp:lastPrinted>
  <dcterms:created xsi:type="dcterms:W3CDTF">1998-01-18T23:10:02Z</dcterms:created>
  <dcterms:modified xsi:type="dcterms:W3CDTF">2024-05-29T06:41:14Z</dcterms:modified>
  <cp:category>Forms</cp:category>
</cp:coreProperties>
</file>