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4.xml" ContentType="application/vnd.ms-excel.controlproperties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5.xml" ContentType="application/vnd.ms-excel.controlpropertie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6.xml" ContentType="application/vnd.ms-excel.controlproperties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trlProps/ctrlProp7.xml" ContentType="application/vnd.ms-excel.controlproperties+xml"/>
  <Override PartName="/xl/comments6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8.xml" ContentType="application/vnd.ms-excel.controlproperties+xml"/>
  <Override PartName="/xl/comments7.xml" ContentType="application/vnd.openxmlformats-officedocument.spreadsheetml.comments+xml"/>
  <Override PartName="/xl/drawings/drawing1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8.xml" ContentType="application/vnd.openxmlformats-officedocument.spreadsheetml.comments+xml"/>
  <Override PartName="/xl/drawings/drawing17.xml" ContentType="application/vnd.openxmlformats-officedocument.drawing+xml"/>
  <Override PartName="/xl/ctrlProps/ctrlProp11.xml" ContentType="application/vnd.ms-excel.controlproperties+xml"/>
  <Override PartName="/xl/comments9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trlProps/ctrlProp12.xml" ContentType="application/vnd.ms-excel.controlproperties+xml"/>
  <Override PartName="/xl/comments10.xml" ContentType="application/vnd.openxmlformats-officedocument.spreadsheetml.comment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trlProps/ctrlProp13.xml" ContentType="application/vnd.ms-excel.controlproperties+xml"/>
  <Override PartName="/xl/comments11.xml" ContentType="application/vnd.openxmlformats-officedocument.spreadsheetml.comments+xml"/>
  <Override PartName="/xl/drawings/drawing2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12.xml" ContentType="application/vnd.openxmlformats-officedocument.spreadsheetml.comments+xml"/>
  <Override PartName="/xl/drawings/drawing23.xml" ContentType="application/vnd.openxmlformats-officedocument.drawing+xml"/>
  <Override PartName="/xl/ctrlProps/ctrlProp16.xml" ContentType="application/vnd.ms-excel.controlproperties+xml"/>
  <Override PartName="/xl/comments13.xml" ContentType="application/vnd.openxmlformats-officedocument.spreadsheetml.comments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trlProps/ctrlProp17.xml" ContentType="application/vnd.ms-excel.controlproperties+xml"/>
  <Override PartName="/xl/comments14.xml" ContentType="application/vnd.openxmlformats-officedocument.spreadsheetml.comment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trlProps/ctrlProp18.xml" ContentType="application/vnd.ms-excel.controlproperties+xml"/>
  <Override PartName="/xl/comments15.xml" ContentType="application/vnd.openxmlformats-officedocument.spreadsheetml.comments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3-2024\Pest vármegye\"/>
    </mc:Choice>
  </mc:AlternateContent>
  <xr:revisionPtr revIDLastSave="0" documentId="13_ncr:1_{97323200-72E7-45CD-A47F-C2B676B8F4D8}" xr6:coauthVersionLast="47" xr6:coauthVersionMax="47" xr10:uidLastSave="{00000000-0000-0000-0000-000000000000}"/>
  <bookViews>
    <workbookView xWindow="-108" yWindow="-108" windowWidth="23256" windowHeight="13176" tabRatio="884" activeTab="3" xr2:uid="{00000000-000D-0000-FFFF-FFFF00000000}"/>
  </bookViews>
  <sheets>
    <sheet name="Altalanos" sheetId="1" r:id="rId1"/>
    <sheet name="Birók" sheetId="2" r:id="rId2"/>
    <sheet name="1Q ELO II Kcs U 9 L B" sheetId="349" r:id="rId3"/>
    <sheet name="1E4 II Kcs U 9 L B " sheetId="88" r:id="rId4"/>
    <sheet name="1Q ELO III Kcs U 11 L B" sheetId="347" r:id="rId5"/>
    <sheet name="1E5 III Kcs U 11 L B" sheetId="87" r:id="rId6"/>
    <sheet name="1Q ELO IV Kcs U 12 F A" sheetId="84" r:id="rId7"/>
    <sheet name="1E5 IV Kcs U 12 F A" sheetId="348" r:id="rId8"/>
    <sheet name="1Q ELO IV Kcs U 12 F B" sheetId="350" r:id="rId9"/>
    <sheet name="1E5 IV Kcs U 12 F B" sheetId="351" r:id="rId10"/>
    <sheet name="1Q ELO IV Kcs U 12 L B " sheetId="352" r:id="rId11"/>
    <sheet name="1E7 IV Kcs U 12 L B" sheetId="86" r:id="rId12"/>
    <sheet name="1Q ELO V Kcs U 14 F B " sheetId="353" r:id="rId13"/>
    <sheet name="__ 1E6  V Kcs U 14 F B " sheetId="364" r:id="rId14"/>
    <sheet name="1Q ELO V Kcs U 14 L B  " sheetId="354" r:id="rId15"/>
    <sheet name="V Kcs U 14 L B" sheetId="363" r:id="rId16"/>
    <sheet name="1Q ELO VI Kcs U 16 F A" sheetId="355" r:id="rId17"/>
    <sheet name="1E7   VI Kcs U 16 F A" sheetId="356" r:id="rId18"/>
    <sheet name="1Q ELO VI Kcs U 16 F B" sheetId="357" r:id="rId19"/>
    <sheet name="1E7   VI Kcs U 16 F B" sheetId="358" r:id="rId20"/>
    <sheet name="1Q ELO VI Kcs U 16 L B" sheetId="359" r:id="rId21"/>
    <sheet name=" _VI Kcs U 16 L B" sheetId="238" r:id="rId22"/>
    <sheet name="1Q ELO VII Kcs U 18 F A" sheetId="360" r:id="rId23"/>
    <sheet name="1E3 VII Kcs U 18 F A" sheetId="89" r:id="rId24"/>
    <sheet name="1Q ELO VII Kcs U 18 F B" sheetId="361" r:id="rId25"/>
    <sheet name="1E4 VII Kcs U 18 F B" sheetId="233" r:id="rId26"/>
    <sheet name="1Q ELO VII Kcs U 18 L B" sheetId="362" r:id="rId27"/>
    <sheet name="1E3  VII Kcs U 18 L B" sheetId="232" r:id="rId28"/>
  </sheets>
  <definedNames>
    <definedName name="_xlnm._FilterDatabase" localSheetId="2" hidden="1">'1Q ELO II Kcs U 9 L B'!$B$7:$O$14</definedName>
    <definedName name="_xlnm._FilterDatabase" localSheetId="4" hidden="1">'1Q ELO III Kcs U 11 L B'!$B$7:$O$14</definedName>
    <definedName name="_xlnm._FilterDatabase" localSheetId="6" hidden="1">'1Q ELO IV Kcs U 12 F A'!$B$7:$O$14</definedName>
    <definedName name="_xlnm._FilterDatabase" localSheetId="8" hidden="1">'1Q ELO IV Kcs U 12 F B'!$B$7:$O$14</definedName>
    <definedName name="_xlnm._FilterDatabase" localSheetId="10" hidden="1">'1Q ELO IV Kcs U 12 L B '!$B$7:$O$14</definedName>
    <definedName name="_xlnm._FilterDatabase" localSheetId="12" hidden="1">'1Q ELO V Kcs U 14 F B '!$B$7:$O$14</definedName>
    <definedName name="_xlnm._FilterDatabase" localSheetId="14" hidden="1">'1Q ELO V Kcs U 14 L B  '!$B$7:$O$14</definedName>
    <definedName name="_xlnm._FilterDatabase" localSheetId="16" hidden="1">'1Q ELO VI Kcs U 16 F A'!$B$7:$O$14</definedName>
    <definedName name="_xlnm._FilterDatabase" localSheetId="18" hidden="1">'1Q ELO VI Kcs U 16 F B'!$B$7:$O$14</definedName>
    <definedName name="_xlnm._FilterDatabase" localSheetId="20" hidden="1">'1Q ELO VI Kcs U 16 L B'!$B$7:$O$13</definedName>
    <definedName name="_xlnm._FilterDatabase" localSheetId="22" hidden="1">'1Q ELO VII Kcs U 18 F A'!$B$7:$O$14</definedName>
    <definedName name="_xlnm._FilterDatabase" localSheetId="24" hidden="1">'1Q ELO VII Kcs U 18 F B'!$B$7:$O$14</definedName>
    <definedName name="_xlnm._FilterDatabase" localSheetId="26" hidden="1">'1Q ELO VII Kcs U 18 L B'!$B$7:$O$14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'1Q ELO II Kcs U 9 L B'!$1:$6</definedName>
    <definedName name="_xlnm.Print_Titles" localSheetId="4">'1Q ELO III Kcs U 11 L B'!$1:$6</definedName>
    <definedName name="_xlnm.Print_Titles" localSheetId="6">'1Q ELO IV Kcs U 12 F A'!$1:$6</definedName>
    <definedName name="_xlnm.Print_Titles" localSheetId="8">'1Q ELO IV Kcs U 12 F B'!$1:$6</definedName>
    <definedName name="_xlnm.Print_Titles" localSheetId="10">'1Q ELO IV Kcs U 12 L B '!$1:$6</definedName>
    <definedName name="_xlnm.Print_Titles" localSheetId="12">'1Q ELO V Kcs U 14 F B '!$1:$6</definedName>
    <definedName name="_xlnm.Print_Titles" localSheetId="14">'1Q ELO V Kcs U 14 L B  '!$1:$6</definedName>
    <definedName name="_xlnm.Print_Titles" localSheetId="16">'1Q ELO VI Kcs U 16 F A'!$1:$6</definedName>
    <definedName name="_xlnm.Print_Titles" localSheetId="18">'1Q ELO VI Kcs U 16 F B'!$1:$6</definedName>
    <definedName name="_xlnm.Print_Titles" localSheetId="20">'1Q ELO VI Kcs U 16 L B'!$1:$6</definedName>
    <definedName name="_xlnm.Print_Titles" localSheetId="22">'1Q ELO VII Kcs U 18 F A'!$1:$6</definedName>
    <definedName name="_xlnm.Print_Titles" localSheetId="24">'1Q ELO VII Kcs U 18 F B'!$1:$6</definedName>
    <definedName name="_xlnm.Print_Titles" localSheetId="26">'1Q ELO VII Kcs U 18 L B'!$1:$6</definedName>
    <definedName name="_xlnm.Print_Area" localSheetId="21">' _VI Kcs U 16 L B'!$A$1:$R$62</definedName>
    <definedName name="_xlnm.Print_Area" localSheetId="13">'__ 1E6  V Kcs U 14 F B '!$A$1:$M$49</definedName>
    <definedName name="_xlnm.Print_Area" localSheetId="27">'1E3  VII Kcs U 18 L B'!$A$1:$M$41</definedName>
    <definedName name="_xlnm.Print_Area" localSheetId="23">'1E3 VII Kcs U 18 F A'!$A$1:$M$41</definedName>
    <definedName name="_xlnm.Print_Area" localSheetId="3">'1E4 II Kcs U 9 L B '!$A$1:$M$41</definedName>
    <definedName name="_xlnm.Print_Area" localSheetId="25">'1E4 VII Kcs U 18 F B'!$A$1:$M$41</definedName>
    <definedName name="_xlnm.Print_Area" localSheetId="5">'1E5 III Kcs U 11 L B'!$A$1:$M$41</definedName>
    <definedName name="_xlnm.Print_Area" localSheetId="7">'1E5 IV Kcs U 12 F A'!$A$1:$M$41</definedName>
    <definedName name="_xlnm.Print_Area" localSheetId="9">'1E5 IV Kcs U 12 F B'!$A$1:$M$41</definedName>
    <definedName name="_xlnm.Print_Area" localSheetId="17">'1E7   VI Kcs U 16 F A'!$A$1:$M$49</definedName>
    <definedName name="_xlnm.Print_Area" localSheetId="19">'1E7   VI Kcs U 16 F B'!$A$1:$M$49</definedName>
    <definedName name="_xlnm.Print_Area" localSheetId="11">'1E7 IV Kcs U 12 L B'!$A$1:$M$49</definedName>
    <definedName name="_xlnm.Print_Area" localSheetId="2">'1Q ELO II Kcs U 9 L B'!$A$1:$O$134</definedName>
    <definedName name="_xlnm.Print_Area" localSheetId="4">'1Q ELO III Kcs U 11 L B'!$A$1:$O$134</definedName>
    <definedName name="_xlnm.Print_Area" localSheetId="6">'1Q ELO IV Kcs U 12 F A'!$A$1:$O$134</definedName>
    <definedName name="_xlnm.Print_Area" localSheetId="8">'1Q ELO IV Kcs U 12 F B'!$A$1:$O$134</definedName>
    <definedName name="_xlnm.Print_Area" localSheetId="10">'1Q ELO IV Kcs U 12 L B '!$A$1:$O$134</definedName>
    <definedName name="_xlnm.Print_Area" localSheetId="12">'1Q ELO V Kcs U 14 F B '!$A$1:$O$134</definedName>
    <definedName name="_xlnm.Print_Area" localSheetId="14">'1Q ELO V Kcs U 14 L B  '!$A$1:$O$134</definedName>
    <definedName name="_xlnm.Print_Area" localSheetId="16">'1Q ELO VI Kcs U 16 F A'!$A$1:$O$134</definedName>
    <definedName name="_xlnm.Print_Area" localSheetId="18">'1Q ELO VI Kcs U 16 F B'!$A$1:$O$134</definedName>
    <definedName name="_xlnm.Print_Area" localSheetId="20">'1Q ELO VI Kcs U 16 L B'!$A$1:$O$133</definedName>
    <definedName name="_xlnm.Print_Area" localSheetId="22">'1Q ELO VII Kcs U 18 F A'!$A$1:$O$134</definedName>
    <definedName name="_xlnm.Print_Area" localSheetId="24">'1Q ELO VII Kcs U 18 F B'!$A$1:$O$134</definedName>
    <definedName name="_xlnm.Print_Area" localSheetId="26">'1Q ELO VII Kcs U 18 L B'!$A$1:$O$134</definedName>
    <definedName name="_xlnm.Print_Area" localSheetId="1">Birók!$A$1:$N$29</definedName>
    <definedName name="_xlnm.Print_Area" localSheetId="15">'V Kcs U 14 L B'!$A$1:$R$62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364" l="1"/>
  <c r="R44" i="364"/>
  <c r="E43" i="364" s="1"/>
  <c r="B31" i="364"/>
  <c r="B30" i="364"/>
  <c r="B29" i="364"/>
  <c r="B28" i="364"/>
  <c r="J27" i="364"/>
  <c r="H27" i="364"/>
  <c r="F27" i="364"/>
  <c r="D27" i="364"/>
  <c r="B25" i="364"/>
  <c r="B24" i="364"/>
  <c r="B23" i="364"/>
  <c r="H22" i="364"/>
  <c r="F22" i="364"/>
  <c r="D22" i="364"/>
  <c r="L19" i="364"/>
  <c r="I19" i="364"/>
  <c r="D19" i="364"/>
  <c r="C19" i="364"/>
  <c r="L17" i="364"/>
  <c r="I17" i="364"/>
  <c r="D17" i="364"/>
  <c r="C17" i="364"/>
  <c r="L15" i="364"/>
  <c r="I15" i="364"/>
  <c r="D15" i="364"/>
  <c r="C15" i="364"/>
  <c r="L13" i="364"/>
  <c r="I13" i="364"/>
  <c r="D13" i="364"/>
  <c r="C13" i="364"/>
  <c r="L11" i="364"/>
  <c r="I11" i="364"/>
  <c r="D11" i="364"/>
  <c r="C11" i="364"/>
  <c r="L9" i="364"/>
  <c r="I9" i="364"/>
  <c r="D9" i="364"/>
  <c r="C9" i="364"/>
  <c r="L7" i="364"/>
  <c r="I7" i="364"/>
  <c r="D7" i="364"/>
  <c r="C7" i="364"/>
  <c r="Y5" i="364"/>
  <c r="Y3" i="364"/>
  <c r="AK1" i="364"/>
  <c r="AJ1" i="364"/>
  <c r="AI1" i="364"/>
  <c r="AH1" i="364"/>
  <c r="AG1" i="364"/>
  <c r="AF1" i="364"/>
  <c r="AE1" i="364"/>
  <c r="AD1" i="364"/>
  <c r="AC1" i="364"/>
  <c r="AB1" i="364"/>
  <c r="C19" i="358"/>
  <c r="D19" i="358"/>
  <c r="I19" i="358"/>
  <c r="L19" i="358"/>
  <c r="R62" i="363"/>
  <c r="F55" i="363" s="1"/>
  <c r="O62" i="363"/>
  <c r="F56" i="363"/>
  <c r="I21" i="363"/>
  <c r="D21" i="363"/>
  <c r="C21" i="363"/>
  <c r="B21" i="363"/>
  <c r="I19" i="363"/>
  <c r="D19" i="363"/>
  <c r="C19" i="363"/>
  <c r="B19" i="363"/>
  <c r="I17" i="363"/>
  <c r="D17" i="363"/>
  <c r="C17" i="363"/>
  <c r="B17" i="363"/>
  <c r="U16" i="363"/>
  <c r="U15" i="363"/>
  <c r="I15" i="363"/>
  <c r="D15" i="363"/>
  <c r="C15" i="363"/>
  <c r="B15" i="363"/>
  <c r="U14" i="363"/>
  <c r="U13" i="363"/>
  <c r="I13" i="363"/>
  <c r="D13" i="363"/>
  <c r="C13" i="363"/>
  <c r="B13" i="363"/>
  <c r="U12" i="363"/>
  <c r="U11" i="363"/>
  <c r="I11" i="363"/>
  <c r="D11" i="363"/>
  <c r="C11" i="363"/>
  <c r="B11" i="363"/>
  <c r="U10" i="363"/>
  <c r="U9" i="363"/>
  <c r="I9" i="363"/>
  <c r="D9" i="363"/>
  <c r="C9" i="363"/>
  <c r="B9" i="363"/>
  <c r="U8" i="363"/>
  <c r="U7" i="363"/>
  <c r="I7" i="363"/>
  <c r="D7" i="363"/>
  <c r="C7" i="363"/>
  <c r="B7" i="363"/>
  <c r="Y5" i="363"/>
  <c r="Y3" i="363"/>
  <c r="AH1" i="363"/>
  <c r="AG1" i="363"/>
  <c r="AF1" i="363"/>
  <c r="AE1" i="363"/>
  <c r="AD1" i="363"/>
  <c r="AC1" i="363"/>
  <c r="AB1" i="363"/>
  <c r="A1" i="363"/>
  <c r="N122" i="362"/>
  <c r="K122" i="362"/>
  <c r="J122" i="362"/>
  <c r="I122" i="362"/>
  <c r="H122" i="362"/>
  <c r="N121" i="362"/>
  <c r="K121" i="362"/>
  <c r="J121" i="362"/>
  <c r="I121" i="362"/>
  <c r="H121" i="362"/>
  <c r="N120" i="362"/>
  <c r="K120" i="362"/>
  <c r="J120" i="362"/>
  <c r="I120" i="362"/>
  <c r="H120" i="362"/>
  <c r="N119" i="362"/>
  <c r="K119" i="362"/>
  <c r="J119" i="362"/>
  <c r="I119" i="362"/>
  <c r="H119" i="362"/>
  <c r="N118" i="362"/>
  <c r="K118" i="362"/>
  <c r="J118" i="362"/>
  <c r="I118" i="362"/>
  <c r="H118" i="362"/>
  <c r="N117" i="362"/>
  <c r="K117" i="362"/>
  <c r="J117" i="362"/>
  <c r="I117" i="362"/>
  <c r="H117" i="362"/>
  <c r="N116" i="362"/>
  <c r="K116" i="362"/>
  <c r="J116" i="362"/>
  <c r="I116" i="362"/>
  <c r="H116" i="362"/>
  <c r="N115" i="362"/>
  <c r="K115" i="362"/>
  <c r="J115" i="362"/>
  <c r="I115" i="362"/>
  <c r="H115" i="362"/>
  <c r="N114" i="362"/>
  <c r="K114" i="362"/>
  <c r="J114" i="362"/>
  <c r="I114" i="362"/>
  <c r="H114" i="362"/>
  <c r="N113" i="362"/>
  <c r="K113" i="362"/>
  <c r="J113" i="362"/>
  <c r="I113" i="362"/>
  <c r="H113" i="362"/>
  <c r="N112" i="362"/>
  <c r="K112" i="362"/>
  <c r="J112" i="362"/>
  <c r="I112" i="362"/>
  <c r="H112" i="362"/>
  <c r="N111" i="362"/>
  <c r="K111" i="362"/>
  <c r="J111" i="362"/>
  <c r="I111" i="362"/>
  <c r="H111" i="362"/>
  <c r="N110" i="362"/>
  <c r="K110" i="362"/>
  <c r="J110" i="362"/>
  <c r="I110" i="362"/>
  <c r="H110" i="362"/>
  <c r="N109" i="362"/>
  <c r="K109" i="362"/>
  <c r="J109" i="362"/>
  <c r="I109" i="362"/>
  <c r="H109" i="362"/>
  <c r="N108" i="362"/>
  <c r="K108" i="362"/>
  <c r="J108" i="362"/>
  <c r="I108" i="362"/>
  <c r="H108" i="362"/>
  <c r="N107" i="362"/>
  <c r="K107" i="362"/>
  <c r="J107" i="362"/>
  <c r="I107" i="362"/>
  <c r="H107" i="362"/>
  <c r="N106" i="362"/>
  <c r="K106" i="362"/>
  <c r="J106" i="362"/>
  <c r="I106" i="362"/>
  <c r="H106" i="362"/>
  <c r="N105" i="362"/>
  <c r="K105" i="362"/>
  <c r="J105" i="362"/>
  <c r="I105" i="362"/>
  <c r="H105" i="362"/>
  <c r="N104" i="362"/>
  <c r="K104" i="362"/>
  <c r="J104" i="362"/>
  <c r="I104" i="362"/>
  <c r="H104" i="362"/>
  <c r="N103" i="362"/>
  <c r="K103" i="362"/>
  <c r="J103" i="362"/>
  <c r="I103" i="362"/>
  <c r="H103" i="362"/>
  <c r="N102" i="362"/>
  <c r="K102" i="362"/>
  <c r="J102" i="362"/>
  <c r="I102" i="362"/>
  <c r="H102" i="362"/>
  <c r="N101" i="362"/>
  <c r="K101" i="362"/>
  <c r="J101" i="362"/>
  <c r="I101" i="362"/>
  <c r="H101" i="362"/>
  <c r="N100" i="362"/>
  <c r="K100" i="362"/>
  <c r="J100" i="362"/>
  <c r="I100" i="362"/>
  <c r="H100" i="362"/>
  <c r="N99" i="362"/>
  <c r="K99" i="362"/>
  <c r="J99" i="362"/>
  <c r="I99" i="362"/>
  <c r="H99" i="362"/>
  <c r="N98" i="362"/>
  <c r="K98" i="362"/>
  <c r="J98" i="362"/>
  <c r="I98" i="362"/>
  <c r="H98" i="362"/>
  <c r="N97" i="362"/>
  <c r="K97" i="362"/>
  <c r="J97" i="362"/>
  <c r="I97" i="362"/>
  <c r="H97" i="362"/>
  <c r="N96" i="362"/>
  <c r="K96" i="362"/>
  <c r="J96" i="362"/>
  <c r="I96" i="362"/>
  <c r="H96" i="362"/>
  <c r="N95" i="362"/>
  <c r="K95" i="362"/>
  <c r="J95" i="362"/>
  <c r="I95" i="362"/>
  <c r="H95" i="362"/>
  <c r="N94" i="362"/>
  <c r="K94" i="362"/>
  <c r="J94" i="362"/>
  <c r="I94" i="362"/>
  <c r="H94" i="362"/>
  <c r="N93" i="362"/>
  <c r="K93" i="362"/>
  <c r="J93" i="362"/>
  <c r="I93" i="362"/>
  <c r="H93" i="362"/>
  <c r="N92" i="362"/>
  <c r="K92" i="362"/>
  <c r="J92" i="362"/>
  <c r="I92" i="362"/>
  <c r="H92" i="362"/>
  <c r="N91" i="362"/>
  <c r="K91" i="362"/>
  <c r="J91" i="362"/>
  <c r="I91" i="362"/>
  <c r="H91" i="362"/>
  <c r="N90" i="362"/>
  <c r="K90" i="362"/>
  <c r="J90" i="362"/>
  <c r="I90" i="362"/>
  <c r="H90" i="362"/>
  <c r="N89" i="362"/>
  <c r="K89" i="362"/>
  <c r="J89" i="362"/>
  <c r="I89" i="362"/>
  <c r="H89" i="362"/>
  <c r="N88" i="362"/>
  <c r="K88" i="362"/>
  <c r="J88" i="362"/>
  <c r="I88" i="362"/>
  <c r="H88" i="362"/>
  <c r="N87" i="362"/>
  <c r="K87" i="362"/>
  <c r="J87" i="362"/>
  <c r="I87" i="362"/>
  <c r="H87" i="362"/>
  <c r="N86" i="362"/>
  <c r="K86" i="362"/>
  <c r="J86" i="362"/>
  <c r="I86" i="362"/>
  <c r="H86" i="362"/>
  <c r="N85" i="362"/>
  <c r="K85" i="362"/>
  <c r="J85" i="362"/>
  <c r="I85" i="362"/>
  <c r="H85" i="362"/>
  <c r="N84" i="362"/>
  <c r="K84" i="362"/>
  <c r="J84" i="362"/>
  <c r="I84" i="362"/>
  <c r="H84" i="362"/>
  <c r="N83" i="362"/>
  <c r="K83" i="362"/>
  <c r="J83" i="362"/>
  <c r="I83" i="362"/>
  <c r="H83" i="362"/>
  <c r="N82" i="362"/>
  <c r="K82" i="362"/>
  <c r="J82" i="362"/>
  <c r="I82" i="362"/>
  <c r="H82" i="362"/>
  <c r="N81" i="362"/>
  <c r="K81" i="362"/>
  <c r="J81" i="362"/>
  <c r="I81" i="362"/>
  <c r="H81" i="362"/>
  <c r="N80" i="362"/>
  <c r="K80" i="362"/>
  <c r="J80" i="362"/>
  <c r="I80" i="362"/>
  <c r="H80" i="362"/>
  <c r="N79" i="362"/>
  <c r="K79" i="362"/>
  <c r="J79" i="362"/>
  <c r="I79" i="362"/>
  <c r="H79" i="362"/>
  <c r="N78" i="362"/>
  <c r="K78" i="362"/>
  <c r="J78" i="362"/>
  <c r="I78" i="362"/>
  <c r="H78" i="362"/>
  <c r="N77" i="362"/>
  <c r="K77" i="362"/>
  <c r="J77" i="362"/>
  <c r="I77" i="362"/>
  <c r="H77" i="362"/>
  <c r="N76" i="362"/>
  <c r="K76" i="362"/>
  <c r="J76" i="362"/>
  <c r="I76" i="362"/>
  <c r="H76" i="362"/>
  <c r="N75" i="362"/>
  <c r="K75" i="362"/>
  <c r="J75" i="362"/>
  <c r="I75" i="362"/>
  <c r="H75" i="362"/>
  <c r="N74" i="362"/>
  <c r="K74" i="362"/>
  <c r="J74" i="362"/>
  <c r="I74" i="362"/>
  <c r="H74" i="362"/>
  <c r="N73" i="362"/>
  <c r="K73" i="362"/>
  <c r="J73" i="362"/>
  <c r="I73" i="362"/>
  <c r="H73" i="362"/>
  <c r="N72" i="362"/>
  <c r="K72" i="362"/>
  <c r="J72" i="362"/>
  <c r="I72" i="362"/>
  <c r="H72" i="362"/>
  <c r="N71" i="362"/>
  <c r="K71" i="362"/>
  <c r="J71" i="362"/>
  <c r="I71" i="362"/>
  <c r="H71" i="362"/>
  <c r="N70" i="362"/>
  <c r="K70" i="362"/>
  <c r="J70" i="362"/>
  <c r="I70" i="362"/>
  <c r="H70" i="362"/>
  <c r="N69" i="362"/>
  <c r="K69" i="362"/>
  <c r="J69" i="362"/>
  <c r="I69" i="362"/>
  <c r="H69" i="362"/>
  <c r="N68" i="362"/>
  <c r="K68" i="362"/>
  <c r="J68" i="362"/>
  <c r="I68" i="362"/>
  <c r="H68" i="362"/>
  <c r="N67" i="362"/>
  <c r="K67" i="362"/>
  <c r="J67" i="362"/>
  <c r="I67" i="362"/>
  <c r="H67" i="362"/>
  <c r="N66" i="362"/>
  <c r="K66" i="362"/>
  <c r="J66" i="362"/>
  <c r="I66" i="362"/>
  <c r="H66" i="362"/>
  <c r="N65" i="362"/>
  <c r="K65" i="362"/>
  <c r="J65" i="362"/>
  <c r="I65" i="362"/>
  <c r="H65" i="362"/>
  <c r="N64" i="362"/>
  <c r="K64" i="362"/>
  <c r="J64" i="362"/>
  <c r="I64" i="362"/>
  <c r="H64" i="362"/>
  <c r="N63" i="362"/>
  <c r="K63" i="362"/>
  <c r="J63" i="362"/>
  <c r="I63" i="362"/>
  <c r="H63" i="362"/>
  <c r="N62" i="362"/>
  <c r="K62" i="362"/>
  <c r="J62" i="362"/>
  <c r="I62" i="362"/>
  <c r="H62" i="362"/>
  <c r="N61" i="362"/>
  <c r="K61" i="362"/>
  <c r="J61" i="362"/>
  <c r="I61" i="362"/>
  <c r="H61" i="362"/>
  <c r="N60" i="362"/>
  <c r="K60" i="362"/>
  <c r="J60" i="362"/>
  <c r="I60" i="362"/>
  <c r="H60" i="362"/>
  <c r="N59" i="362"/>
  <c r="K59" i="362"/>
  <c r="J59" i="362"/>
  <c r="I59" i="362"/>
  <c r="H59" i="362"/>
  <c r="N58" i="362"/>
  <c r="K58" i="362"/>
  <c r="J58" i="362"/>
  <c r="I58" i="362"/>
  <c r="H58" i="362"/>
  <c r="N57" i="362"/>
  <c r="K57" i="362"/>
  <c r="J57" i="362"/>
  <c r="I57" i="362"/>
  <c r="H57" i="362"/>
  <c r="N56" i="362"/>
  <c r="K56" i="362"/>
  <c r="J56" i="362"/>
  <c r="I56" i="362"/>
  <c r="H56" i="362"/>
  <c r="N55" i="362"/>
  <c r="K55" i="362"/>
  <c r="J55" i="362"/>
  <c r="I55" i="362"/>
  <c r="H55" i="362"/>
  <c r="N54" i="362"/>
  <c r="K54" i="362"/>
  <c r="J54" i="362"/>
  <c r="I54" i="362"/>
  <c r="H54" i="362"/>
  <c r="N53" i="362"/>
  <c r="K53" i="362"/>
  <c r="J53" i="362"/>
  <c r="I53" i="362"/>
  <c r="H53" i="362"/>
  <c r="N52" i="362"/>
  <c r="K52" i="362"/>
  <c r="J52" i="362"/>
  <c r="I52" i="362"/>
  <c r="H52" i="362"/>
  <c r="N51" i="362"/>
  <c r="K51" i="362"/>
  <c r="J51" i="362"/>
  <c r="I51" i="362"/>
  <c r="H51" i="362"/>
  <c r="N50" i="362"/>
  <c r="K50" i="362"/>
  <c r="J50" i="362"/>
  <c r="I50" i="362"/>
  <c r="H50" i="362"/>
  <c r="N49" i="362"/>
  <c r="K49" i="362"/>
  <c r="J49" i="362"/>
  <c r="I49" i="362"/>
  <c r="H49" i="362"/>
  <c r="N48" i="362"/>
  <c r="K48" i="362"/>
  <c r="J48" i="362"/>
  <c r="I48" i="362"/>
  <c r="H48" i="362"/>
  <c r="N47" i="362"/>
  <c r="K47" i="362"/>
  <c r="J47" i="362"/>
  <c r="I47" i="362"/>
  <c r="H47" i="362"/>
  <c r="N46" i="362"/>
  <c r="K46" i="362"/>
  <c r="J46" i="362"/>
  <c r="I46" i="362"/>
  <c r="H46" i="362"/>
  <c r="N45" i="362"/>
  <c r="K45" i="362"/>
  <c r="J45" i="362"/>
  <c r="I45" i="362"/>
  <c r="H45" i="362"/>
  <c r="N44" i="362"/>
  <c r="K44" i="362"/>
  <c r="J44" i="362"/>
  <c r="I44" i="362"/>
  <c r="H44" i="362"/>
  <c r="N43" i="362"/>
  <c r="K43" i="362"/>
  <c r="J43" i="362"/>
  <c r="I43" i="362"/>
  <c r="H43" i="362"/>
  <c r="N42" i="362"/>
  <c r="K42" i="362"/>
  <c r="J42" i="362"/>
  <c r="I42" i="362"/>
  <c r="H42" i="362"/>
  <c r="N41" i="362"/>
  <c r="K41" i="362"/>
  <c r="J41" i="362"/>
  <c r="I41" i="362"/>
  <c r="H41" i="362"/>
  <c r="N40" i="362"/>
  <c r="K40" i="362"/>
  <c r="J40" i="362"/>
  <c r="I40" i="362"/>
  <c r="H40" i="362"/>
  <c r="N39" i="362"/>
  <c r="K39" i="362"/>
  <c r="J39" i="362"/>
  <c r="I39" i="362"/>
  <c r="H39" i="362"/>
  <c r="N38" i="362"/>
  <c r="K38" i="362"/>
  <c r="J38" i="362"/>
  <c r="I38" i="362"/>
  <c r="H38" i="362"/>
  <c r="N37" i="362"/>
  <c r="K37" i="362"/>
  <c r="J37" i="362"/>
  <c r="I37" i="362"/>
  <c r="H37" i="362"/>
  <c r="N36" i="362"/>
  <c r="K36" i="362"/>
  <c r="J36" i="362"/>
  <c r="I36" i="362"/>
  <c r="H36" i="362"/>
  <c r="N35" i="362"/>
  <c r="K35" i="362"/>
  <c r="J35" i="362"/>
  <c r="I35" i="362"/>
  <c r="H35" i="362"/>
  <c r="N34" i="362"/>
  <c r="K34" i="362"/>
  <c r="J34" i="362"/>
  <c r="I34" i="362"/>
  <c r="H34" i="362"/>
  <c r="N33" i="362"/>
  <c r="K33" i="362"/>
  <c r="J33" i="362"/>
  <c r="I33" i="362"/>
  <c r="H33" i="362"/>
  <c r="N32" i="362"/>
  <c r="N31" i="362"/>
  <c r="N30" i="362"/>
  <c r="D5" i="362"/>
  <c r="C2" i="362"/>
  <c r="N122" i="361"/>
  <c r="K122" i="361"/>
  <c r="J122" i="361"/>
  <c r="I122" i="361"/>
  <c r="H122" i="361"/>
  <c r="N121" i="361"/>
  <c r="K121" i="361"/>
  <c r="J121" i="361"/>
  <c r="I121" i="361"/>
  <c r="H121" i="361"/>
  <c r="N120" i="361"/>
  <c r="K120" i="361"/>
  <c r="J120" i="361"/>
  <c r="I120" i="361"/>
  <c r="H120" i="361"/>
  <c r="N119" i="361"/>
  <c r="K119" i="361"/>
  <c r="J119" i="361"/>
  <c r="I119" i="361"/>
  <c r="H119" i="361"/>
  <c r="N118" i="361"/>
  <c r="K118" i="361"/>
  <c r="J118" i="361"/>
  <c r="I118" i="361"/>
  <c r="H118" i="361"/>
  <c r="N117" i="361"/>
  <c r="K117" i="361"/>
  <c r="J117" i="361"/>
  <c r="I117" i="361"/>
  <c r="H117" i="361"/>
  <c r="N116" i="361"/>
  <c r="K116" i="361"/>
  <c r="J116" i="361"/>
  <c r="I116" i="361"/>
  <c r="H116" i="361"/>
  <c r="N115" i="361"/>
  <c r="K115" i="361"/>
  <c r="J115" i="361"/>
  <c r="I115" i="361"/>
  <c r="H115" i="361"/>
  <c r="N114" i="361"/>
  <c r="K114" i="361"/>
  <c r="J114" i="361"/>
  <c r="I114" i="361"/>
  <c r="H114" i="361"/>
  <c r="N113" i="361"/>
  <c r="K113" i="361"/>
  <c r="J113" i="361"/>
  <c r="I113" i="361"/>
  <c r="H113" i="361"/>
  <c r="N112" i="361"/>
  <c r="K112" i="361"/>
  <c r="J112" i="361"/>
  <c r="I112" i="361"/>
  <c r="H112" i="361"/>
  <c r="N111" i="361"/>
  <c r="K111" i="361"/>
  <c r="J111" i="361"/>
  <c r="I111" i="361"/>
  <c r="H111" i="361"/>
  <c r="N110" i="361"/>
  <c r="K110" i="361"/>
  <c r="J110" i="361"/>
  <c r="I110" i="361"/>
  <c r="H110" i="361"/>
  <c r="N109" i="361"/>
  <c r="K109" i="361"/>
  <c r="J109" i="361"/>
  <c r="I109" i="361"/>
  <c r="H109" i="361"/>
  <c r="N108" i="361"/>
  <c r="K108" i="361"/>
  <c r="J108" i="361"/>
  <c r="I108" i="361"/>
  <c r="H108" i="361"/>
  <c r="N107" i="361"/>
  <c r="K107" i="361"/>
  <c r="J107" i="361"/>
  <c r="I107" i="361"/>
  <c r="H107" i="361"/>
  <c r="N106" i="361"/>
  <c r="K106" i="361"/>
  <c r="J106" i="361"/>
  <c r="I106" i="361"/>
  <c r="H106" i="361"/>
  <c r="N105" i="361"/>
  <c r="K105" i="361"/>
  <c r="J105" i="361"/>
  <c r="I105" i="361"/>
  <c r="H105" i="361"/>
  <c r="N104" i="361"/>
  <c r="K104" i="361"/>
  <c r="J104" i="361"/>
  <c r="I104" i="361"/>
  <c r="H104" i="361"/>
  <c r="N103" i="361"/>
  <c r="K103" i="361"/>
  <c r="J103" i="361"/>
  <c r="I103" i="361"/>
  <c r="H103" i="361"/>
  <c r="N102" i="361"/>
  <c r="K102" i="361"/>
  <c r="J102" i="361"/>
  <c r="I102" i="361"/>
  <c r="H102" i="361"/>
  <c r="N101" i="361"/>
  <c r="K101" i="361"/>
  <c r="J101" i="361"/>
  <c r="I101" i="361"/>
  <c r="H101" i="361"/>
  <c r="N100" i="361"/>
  <c r="K100" i="361"/>
  <c r="J100" i="361"/>
  <c r="I100" i="361"/>
  <c r="H100" i="361"/>
  <c r="N99" i="361"/>
  <c r="K99" i="361"/>
  <c r="J99" i="361"/>
  <c r="I99" i="361"/>
  <c r="H99" i="361"/>
  <c r="N98" i="361"/>
  <c r="K98" i="361"/>
  <c r="J98" i="361"/>
  <c r="I98" i="361"/>
  <c r="H98" i="361"/>
  <c r="N97" i="361"/>
  <c r="K97" i="361"/>
  <c r="J97" i="361"/>
  <c r="I97" i="361"/>
  <c r="H97" i="361"/>
  <c r="N96" i="361"/>
  <c r="K96" i="361"/>
  <c r="J96" i="361"/>
  <c r="I96" i="361"/>
  <c r="H96" i="361"/>
  <c r="N95" i="361"/>
  <c r="K95" i="361"/>
  <c r="J95" i="361"/>
  <c r="I95" i="361"/>
  <c r="H95" i="361"/>
  <c r="N94" i="361"/>
  <c r="K94" i="361"/>
  <c r="J94" i="361"/>
  <c r="I94" i="361"/>
  <c r="H94" i="361"/>
  <c r="N93" i="361"/>
  <c r="K93" i="361"/>
  <c r="J93" i="361"/>
  <c r="I93" i="361"/>
  <c r="H93" i="361"/>
  <c r="N92" i="361"/>
  <c r="K92" i="361"/>
  <c r="J92" i="361"/>
  <c r="I92" i="361"/>
  <c r="H92" i="361"/>
  <c r="N91" i="361"/>
  <c r="K91" i="361"/>
  <c r="J91" i="361"/>
  <c r="I91" i="361"/>
  <c r="H91" i="361"/>
  <c r="N90" i="361"/>
  <c r="K90" i="361"/>
  <c r="J90" i="361"/>
  <c r="I90" i="361"/>
  <c r="H90" i="361"/>
  <c r="N89" i="361"/>
  <c r="K89" i="361"/>
  <c r="J89" i="361"/>
  <c r="I89" i="361"/>
  <c r="H89" i="361"/>
  <c r="N88" i="361"/>
  <c r="K88" i="361"/>
  <c r="J88" i="361"/>
  <c r="I88" i="361"/>
  <c r="H88" i="361"/>
  <c r="N87" i="361"/>
  <c r="K87" i="361"/>
  <c r="J87" i="361"/>
  <c r="I87" i="361"/>
  <c r="H87" i="361"/>
  <c r="N86" i="361"/>
  <c r="K86" i="361"/>
  <c r="J86" i="361"/>
  <c r="I86" i="361"/>
  <c r="H86" i="361"/>
  <c r="N85" i="361"/>
  <c r="K85" i="361"/>
  <c r="J85" i="361"/>
  <c r="I85" i="361"/>
  <c r="H85" i="361"/>
  <c r="N84" i="361"/>
  <c r="K84" i="361"/>
  <c r="J84" i="361"/>
  <c r="I84" i="361"/>
  <c r="H84" i="361"/>
  <c r="N83" i="361"/>
  <c r="K83" i="361"/>
  <c r="J83" i="361"/>
  <c r="I83" i="361"/>
  <c r="H83" i="361"/>
  <c r="N82" i="361"/>
  <c r="K82" i="361"/>
  <c r="J82" i="361"/>
  <c r="I82" i="361"/>
  <c r="H82" i="361"/>
  <c r="N81" i="361"/>
  <c r="K81" i="361"/>
  <c r="J81" i="361"/>
  <c r="I81" i="361"/>
  <c r="H81" i="361"/>
  <c r="N80" i="361"/>
  <c r="K80" i="361"/>
  <c r="J80" i="361"/>
  <c r="I80" i="361"/>
  <c r="H80" i="361"/>
  <c r="N79" i="361"/>
  <c r="K79" i="361"/>
  <c r="J79" i="361"/>
  <c r="I79" i="361"/>
  <c r="H79" i="361"/>
  <c r="N78" i="361"/>
  <c r="K78" i="361"/>
  <c r="J78" i="361"/>
  <c r="I78" i="361"/>
  <c r="H78" i="361"/>
  <c r="N77" i="361"/>
  <c r="K77" i="361"/>
  <c r="J77" i="361"/>
  <c r="I77" i="361"/>
  <c r="H77" i="361"/>
  <c r="N76" i="361"/>
  <c r="K76" i="361"/>
  <c r="J76" i="361"/>
  <c r="I76" i="361"/>
  <c r="H76" i="361"/>
  <c r="N75" i="361"/>
  <c r="K75" i="361"/>
  <c r="J75" i="361"/>
  <c r="I75" i="361"/>
  <c r="H75" i="361"/>
  <c r="N74" i="361"/>
  <c r="K74" i="361"/>
  <c r="J74" i="361"/>
  <c r="I74" i="361"/>
  <c r="H74" i="361"/>
  <c r="N73" i="361"/>
  <c r="K73" i="361"/>
  <c r="J73" i="361"/>
  <c r="I73" i="361"/>
  <c r="H73" i="361"/>
  <c r="N72" i="361"/>
  <c r="K72" i="361"/>
  <c r="J72" i="361"/>
  <c r="I72" i="361"/>
  <c r="H72" i="361"/>
  <c r="N71" i="361"/>
  <c r="K71" i="361"/>
  <c r="J71" i="361"/>
  <c r="I71" i="361"/>
  <c r="H71" i="361"/>
  <c r="N70" i="361"/>
  <c r="K70" i="361"/>
  <c r="J70" i="361"/>
  <c r="I70" i="361"/>
  <c r="H70" i="361"/>
  <c r="N69" i="361"/>
  <c r="K69" i="361"/>
  <c r="J69" i="361"/>
  <c r="I69" i="361"/>
  <c r="H69" i="361"/>
  <c r="N68" i="361"/>
  <c r="K68" i="361"/>
  <c r="J68" i="361"/>
  <c r="I68" i="361"/>
  <c r="H68" i="361"/>
  <c r="N67" i="361"/>
  <c r="K67" i="361"/>
  <c r="J67" i="361"/>
  <c r="I67" i="361"/>
  <c r="H67" i="361"/>
  <c r="N66" i="361"/>
  <c r="K66" i="361"/>
  <c r="J66" i="361"/>
  <c r="I66" i="361"/>
  <c r="H66" i="361"/>
  <c r="N65" i="361"/>
  <c r="K65" i="361"/>
  <c r="J65" i="361"/>
  <c r="I65" i="361"/>
  <c r="H65" i="361"/>
  <c r="N64" i="361"/>
  <c r="K64" i="361"/>
  <c r="J64" i="361"/>
  <c r="I64" i="361"/>
  <c r="H64" i="361"/>
  <c r="N63" i="361"/>
  <c r="K63" i="361"/>
  <c r="J63" i="361"/>
  <c r="I63" i="361"/>
  <c r="H63" i="361"/>
  <c r="N62" i="361"/>
  <c r="K62" i="361"/>
  <c r="J62" i="361"/>
  <c r="I62" i="361"/>
  <c r="H62" i="361"/>
  <c r="N61" i="361"/>
  <c r="K61" i="361"/>
  <c r="J61" i="361"/>
  <c r="I61" i="361"/>
  <c r="H61" i="361"/>
  <c r="N60" i="361"/>
  <c r="K60" i="361"/>
  <c r="J60" i="361"/>
  <c r="I60" i="361"/>
  <c r="H60" i="361"/>
  <c r="N59" i="361"/>
  <c r="K59" i="361"/>
  <c r="J59" i="361"/>
  <c r="I59" i="361"/>
  <c r="H59" i="361"/>
  <c r="N58" i="361"/>
  <c r="K58" i="361"/>
  <c r="J58" i="361"/>
  <c r="I58" i="361"/>
  <c r="H58" i="361"/>
  <c r="N57" i="361"/>
  <c r="K57" i="361"/>
  <c r="J57" i="361"/>
  <c r="I57" i="361"/>
  <c r="H57" i="361"/>
  <c r="N56" i="361"/>
  <c r="K56" i="361"/>
  <c r="J56" i="361"/>
  <c r="I56" i="361"/>
  <c r="H56" i="361"/>
  <c r="N55" i="361"/>
  <c r="K55" i="361"/>
  <c r="J55" i="361"/>
  <c r="I55" i="361"/>
  <c r="H55" i="361"/>
  <c r="N54" i="361"/>
  <c r="K54" i="361"/>
  <c r="J54" i="361"/>
  <c r="I54" i="361"/>
  <c r="H54" i="361"/>
  <c r="N53" i="361"/>
  <c r="K53" i="361"/>
  <c r="J53" i="361"/>
  <c r="I53" i="361"/>
  <c r="H53" i="361"/>
  <c r="N52" i="361"/>
  <c r="K52" i="361"/>
  <c r="J52" i="361"/>
  <c r="I52" i="361"/>
  <c r="H52" i="361"/>
  <c r="N51" i="361"/>
  <c r="K51" i="361"/>
  <c r="J51" i="361"/>
  <c r="I51" i="361"/>
  <c r="H51" i="361"/>
  <c r="N50" i="361"/>
  <c r="K50" i="361"/>
  <c r="J50" i="361"/>
  <c r="I50" i="361"/>
  <c r="H50" i="361"/>
  <c r="N49" i="361"/>
  <c r="K49" i="361"/>
  <c r="J49" i="361"/>
  <c r="I49" i="361"/>
  <c r="H49" i="361"/>
  <c r="N48" i="361"/>
  <c r="K48" i="361"/>
  <c r="J48" i="361"/>
  <c r="I48" i="361"/>
  <c r="H48" i="361"/>
  <c r="N47" i="361"/>
  <c r="K47" i="361"/>
  <c r="J47" i="361"/>
  <c r="I47" i="361"/>
  <c r="H47" i="361"/>
  <c r="N46" i="361"/>
  <c r="K46" i="361"/>
  <c r="J46" i="361"/>
  <c r="I46" i="361"/>
  <c r="H46" i="361"/>
  <c r="N45" i="361"/>
  <c r="K45" i="361"/>
  <c r="J45" i="361"/>
  <c r="I45" i="361"/>
  <c r="H45" i="361"/>
  <c r="N44" i="361"/>
  <c r="K44" i="361"/>
  <c r="J44" i="361"/>
  <c r="I44" i="361"/>
  <c r="H44" i="361"/>
  <c r="N43" i="361"/>
  <c r="K43" i="361"/>
  <c r="J43" i="361"/>
  <c r="I43" i="361"/>
  <c r="H43" i="361"/>
  <c r="N42" i="361"/>
  <c r="K42" i="361"/>
  <c r="J42" i="361"/>
  <c r="I42" i="361"/>
  <c r="H42" i="361"/>
  <c r="N41" i="361"/>
  <c r="K41" i="361"/>
  <c r="J41" i="361"/>
  <c r="I41" i="361"/>
  <c r="H41" i="361"/>
  <c r="N40" i="361"/>
  <c r="K40" i="361"/>
  <c r="J40" i="361"/>
  <c r="I40" i="361"/>
  <c r="H40" i="361"/>
  <c r="N39" i="361"/>
  <c r="K39" i="361"/>
  <c r="J39" i="361"/>
  <c r="I39" i="361"/>
  <c r="H39" i="361"/>
  <c r="N38" i="361"/>
  <c r="K38" i="361"/>
  <c r="J38" i="361"/>
  <c r="I38" i="361"/>
  <c r="H38" i="361"/>
  <c r="N37" i="361"/>
  <c r="K37" i="361"/>
  <c r="J37" i="361"/>
  <c r="I37" i="361"/>
  <c r="H37" i="361"/>
  <c r="N36" i="361"/>
  <c r="K36" i="361"/>
  <c r="J36" i="361"/>
  <c r="I36" i="361"/>
  <c r="H36" i="361"/>
  <c r="N35" i="361"/>
  <c r="K35" i="361"/>
  <c r="J35" i="361"/>
  <c r="I35" i="361"/>
  <c r="H35" i="361"/>
  <c r="N34" i="361"/>
  <c r="K34" i="361"/>
  <c r="J34" i="361"/>
  <c r="I34" i="361"/>
  <c r="H34" i="361"/>
  <c r="N33" i="361"/>
  <c r="K33" i="361"/>
  <c r="J33" i="361"/>
  <c r="I33" i="361"/>
  <c r="H33" i="361"/>
  <c r="N32" i="361"/>
  <c r="N31" i="361"/>
  <c r="N30" i="361"/>
  <c r="D5" i="361"/>
  <c r="C2" i="361"/>
  <c r="E42" i="364" l="1"/>
  <c r="O6" i="363"/>
  <c r="M6" i="363"/>
  <c r="K6" i="363"/>
  <c r="F6" i="363"/>
  <c r="N122" i="360"/>
  <c r="K122" i="360"/>
  <c r="J122" i="360"/>
  <c r="I122" i="360"/>
  <c r="H122" i="360"/>
  <c r="N121" i="360"/>
  <c r="K121" i="360"/>
  <c r="J121" i="360"/>
  <c r="I121" i="360"/>
  <c r="H121" i="360"/>
  <c r="N120" i="360"/>
  <c r="K120" i="360"/>
  <c r="J120" i="360"/>
  <c r="I120" i="360"/>
  <c r="H120" i="360"/>
  <c r="N119" i="360"/>
  <c r="K119" i="360"/>
  <c r="J119" i="360"/>
  <c r="I119" i="360"/>
  <c r="H119" i="360"/>
  <c r="N118" i="360"/>
  <c r="K118" i="360"/>
  <c r="J118" i="360"/>
  <c r="I118" i="360"/>
  <c r="H118" i="360"/>
  <c r="N117" i="360"/>
  <c r="K117" i="360"/>
  <c r="J117" i="360"/>
  <c r="I117" i="360"/>
  <c r="H117" i="360"/>
  <c r="N116" i="360"/>
  <c r="K116" i="360"/>
  <c r="J116" i="360"/>
  <c r="I116" i="360"/>
  <c r="H116" i="360"/>
  <c r="N115" i="360"/>
  <c r="K115" i="360"/>
  <c r="J115" i="360"/>
  <c r="I115" i="360"/>
  <c r="H115" i="360"/>
  <c r="N114" i="360"/>
  <c r="K114" i="360"/>
  <c r="J114" i="360"/>
  <c r="I114" i="360"/>
  <c r="H114" i="360"/>
  <c r="N113" i="360"/>
  <c r="K113" i="360"/>
  <c r="J113" i="360"/>
  <c r="I113" i="360"/>
  <c r="H113" i="360"/>
  <c r="N112" i="360"/>
  <c r="K112" i="360"/>
  <c r="J112" i="360"/>
  <c r="I112" i="360"/>
  <c r="H112" i="360"/>
  <c r="N111" i="360"/>
  <c r="K111" i="360"/>
  <c r="J111" i="360"/>
  <c r="I111" i="360"/>
  <c r="H111" i="360"/>
  <c r="N110" i="360"/>
  <c r="K110" i="360"/>
  <c r="J110" i="360"/>
  <c r="I110" i="360"/>
  <c r="H110" i="360"/>
  <c r="N109" i="360"/>
  <c r="K109" i="360"/>
  <c r="J109" i="360"/>
  <c r="I109" i="360"/>
  <c r="H109" i="360"/>
  <c r="N108" i="360"/>
  <c r="K108" i="360"/>
  <c r="J108" i="360"/>
  <c r="I108" i="360"/>
  <c r="H108" i="360"/>
  <c r="N107" i="360"/>
  <c r="K107" i="360"/>
  <c r="J107" i="360"/>
  <c r="I107" i="360"/>
  <c r="H107" i="360"/>
  <c r="N106" i="360"/>
  <c r="K106" i="360"/>
  <c r="J106" i="360"/>
  <c r="I106" i="360"/>
  <c r="H106" i="360"/>
  <c r="N105" i="360"/>
  <c r="K105" i="360"/>
  <c r="J105" i="360"/>
  <c r="I105" i="360"/>
  <c r="H105" i="360"/>
  <c r="N104" i="360"/>
  <c r="K104" i="360"/>
  <c r="J104" i="360"/>
  <c r="I104" i="360"/>
  <c r="H104" i="360"/>
  <c r="N103" i="360"/>
  <c r="K103" i="360"/>
  <c r="J103" i="360"/>
  <c r="I103" i="360"/>
  <c r="H103" i="360"/>
  <c r="N102" i="360"/>
  <c r="K102" i="360"/>
  <c r="J102" i="360"/>
  <c r="I102" i="360"/>
  <c r="H102" i="360"/>
  <c r="N101" i="360"/>
  <c r="K101" i="360"/>
  <c r="J101" i="360"/>
  <c r="I101" i="360"/>
  <c r="H101" i="360"/>
  <c r="N100" i="360"/>
  <c r="K100" i="360"/>
  <c r="J100" i="360"/>
  <c r="I100" i="360"/>
  <c r="H100" i="360"/>
  <c r="N99" i="360"/>
  <c r="K99" i="360"/>
  <c r="J99" i="360"/>
  <c r="I99" i="360"/>
  <c r="H99" i="360"/>
  <c r="N98" i="360"/>
  <c r="K98" i="360"/>
  <c r="J98" i="360"/>
  <c r="I98" i="360"/>
  <c r="H98" i="360"/>
  <c r="N97" i="360"/>
  <c r="K97" i="360"/>
  <c r="J97" i="360"/>
  <c r="I97" i="360"/>
  <c r="H97" i="360"/>
  <c r="N96" i="360"/>
  <c r="K96" i="360"/>
  <c r="J96" i="360"/>
  <c r="I96" i="360"/>
  <c r="H96" i="360"/>
  <c r="N95" i="360"/>
  <c r="K95" i="360"/>
  <c r="J95" i="360"/>
  <c r="I95" i="360"/>
  <c r="H95" i="360"/>
  <c r="N94" i="360"/>
  <c r="K94" i="360"/>
  <c r="J94" i="360"/>
  <c r="I94" i="360"/>
  <c r="H94" i="360"/>
  <c r="N93" i="360"/>
  <c r="K93" i="360"/>
  <c r="J93" i="360"/>
  <c r="I93" i="360"/>
  <c r="H93" i="360"/>
  <c r="N92" i="360"/>
  <c r="K92" i="360"/>
  <c r="J92" i="360"/>
  <c r="I92" i="360"/>
  <c r="H92" i="360"/>
  <c r="N91" i="360"/>
  <c r="K91" i="360"/>
  <c r="J91" i="360"/>
  <c r="I91" i="360"/>
  <c r="H91" i="360"/>
  <c r="N90" i="360"/>
  <c r="K90" i="360"/>
  <c r="J90" i="360"/>
  <c r="I90" i="360"/>
  <c r="H90" i="360"/>
  <c r="N89" i="360"/>
  <c r="K89" i="360"/>
  <c r="J89" i="360"/>
  <c r="I89" i="360"/>
  <c r="H89" i="360"/>
  <c r="N88" i="360"/>
  <c r="K88" i="360"/>
  <c r="J88" i="360"/>
  <c r="I88" i="360"/>
  <c r="H88" i="360"/>
  <c r="N87" i="360"/>
  <c r="K87" i="360"/>
  <c r="J87" i="360"/>
  <c r="I87" i="360"/>
  <c r="H87" i="360"/>
  <c r="N86" i="360"/>
  <c r="K86" i="360"/>
  <c r="J86" i="360"/>
  <c r="I86" i="360"/>
  <c r="H86" i="360"/>
  <c r="N85" i="360"/>
  <c r="K85" i="360"/>
  <c r="J85" i="360"/>
  <c r="I85" i="360"/>
  <c r="H85" i="360"/>
  <c r="N84" i="360"/>
  <c r="K84" i="360"/>
  <c r="J84" i="360"/>
  <c r="I84" i="360"/>
  <c r="H84" i="360"/>
  <c r="N83" i="360"/>
  <c r="K83" i="360"/>
  <c r="J83" i="360"/>
  <c r="I83" i="360"/>
  <c r="H83" i="360"/>
  <c r="N82" i="360"/>
  <c r="K82" i="360"/>
  <c r="J82" i="360"/>
  <c r="I82" i="360"/>
  <c r="H82" i="360"/>
  <c r="N81" i="360"/>
  <c r="K81" i="360"/>
  <c r="J81" i="360"/>
  <c r="I81" i="360"/>
  <c r="H81" i="360"/>
  <c r="N80" i="360"/>
  <c r="K80" i="360"/>
  <c r="J80" i="360"/>
  <c r="I80" i="360"/>
  <c r="H80" i="360"/>
  <c r="N79" i="360"/>
  <c r="K79" i="360"/>
  <c r="J79" i="360"/>
  <c r="I79" i="360"/>
  <c r="H79" i="360"/>
  <c r="N78" i="360"/>
  <c r="K78" i="360"/>
  <c r="J78" i="360"/>
  <c r="I78" i="360"/>
  <c r="H78" i="360"/>
  <c r="N77" i="360"/>
  <c r="K77" i="360"/>
  <c r="J77" i="360"/>
  <c r="I77" i="360"/>
  <c r="H77" i="360"/>
  <c r="N76" i="360"/>
  <c r="K76" i="360"/>
  <c r="J76" i="360"/>
  <c r="I76" i="360"/>
  <c r="H76" i="360"/>
  <c r="N75" i="360"/>
  <c r="K75" i="360"/>
  <c r="J75" i="360"/>
  <c r="I75" i="360"/>
  <c r="H75" i="360"/>
  <c r="N74" i="360"/>
  <c r="K74" i="360"/>
  <c r="J74" i="360"/>
  <c r="I74" i="360"/>
  <c r="H74" i="360"/>
  <c r="N73" i="360"/>
  <c r="K73" i="360"/>
  <c r="J73" i="360"/>
  <c r="I73" i="360"/>
  <c r="H73" i="360"/>
  <c r="N72" i="360"/>
  <c r="K72" i="360"/>
  <c r="J72" i="360"/>
  <c r="I72" i="360"/>
  <c r="H72" i="360"/>
  <c r="N71" i="360"/>
  <c r="K71" i="360"/>
  <c r="J71" i="360"/>
  <c r="I71" i="360"/>
  <c r="H71" i="360"/>
  <c r="N70" i="360"/>
  <c r="K70" i="360"/>
  <c r="J70" i="360"/>
  <c r="I70" i="360"/>
  <c r="H70" i="360"/>
  <c r="N69" i="360"/>
  <c r="K69" i="360"/>
  <c r="J69" i="360"/>
  <c r="I69" i="360"/>
  <c r="H69" i="360"/>
  <c r="N68" i="360"/>
  <c r="K68" i="360"/>
  <c r="J68" i="360"/>
  <c r="I68" i="360"/>
  <c r="H68" i="360"/>
  <c r="N67" i="360"/>
  <c r="K67" i="360"/>
  <c r="J67" i="360"/>
  <c r="I67" i="360"/>
  <c r="H67" i="360"/>
  <c r="N66" i="360"/>
  <c r="K66" i="360"/>
  <c r="J66" i="360"/>
  <c r="I66" i="360"/>
  <c r="H66" i="360"/>
  <c r="N65" i="360"/>
  <c r="K65" i="360"/>
  <c r="J65" i="360"/>
  <c r="I65" i="360"/>
  <c r="H65" i="360"/>
  <c r="N64" i="360"/>
  <c r="K64" i="360"/>
  <c r="J64" i="360"/>
  <c r="I64" i="360"/>
  <c r="H64" i="360"/>
  <c r="N63" i="360"/>
  <c r="K63" i="360"/>
  <c r="J63" i="360"/>
  <c r="I63" i="360"/>
  <c r="H63" i="360"/>
  <c r="N62" i="360"/>
  <c r="K62" i="360"/>
  <c r="J62" i="360"/>
  <c r="I62" i="360"/>
  <c r="H62" i="360"/>
  <c r="N61" i="360"/>
  <c r="K61" i="360"/>
  <c r="J61" i="360"/>
  <c r="I61" i="360"/>
  <c r="H61" i="360"/>
  <c r="N60" i="360"/>
  <c r="K60" i="360"/>
  <c r="J60" i="360"/>
  <c r="I60" i="360"/>
  <c r="H60" i="360"/>
  <c r="N59" i="360"/>
  <c r="K59" i="360"/>
  <c r="J59" i="360"/>
  <c r="I59" i="360"/>
  <c r="H59" i="360"/>
  <c r="N58" i="360"/>
  <c r="K58" i="360"/>
  <c r="J58" i="360"/>
  <c r="I58" i="360"/>
  <c r="H58" i="360"/>
  <c r="N57" i="360"/>
  <c r="K57" i="360"/>
  <c r="J57" i="360"/>
  <c r="I57" i="360"/>
  <c r="H57" i="360"/>
  <c r="N56" i="360"/>
  <c r="K56" i="360"/>
  <c r="J56" i="360"/>
  <c r="I56" i="360"/>
  <c r="H56" i="360"/>
  <c r="N55" i="360"/>
  <c r="K55" i="360"/>
  <c r="J55" i="360"/>
  <c r="I55" i="360"/>
  <c r="H55" i="360"/>
  <c r="N54" i="360"/>
  <c r="K54" i="360"/>
  <c r="J54" i="360"/>
  <c r="I54" i="360"/>
  <c r="H54" i="360"/>
  <c r="N53" i="360"/>
  <c r="K53" i="360"/>
  <c r="J53" i="360"/>
  <c r="I53" i="360"/>
  <c r="H53" i="360"/>
  <c r="N52" i="360"/>
  <c r="K52" i="360"/>
  <c r="J52" i="360"/>
  <c r="I52" i="360"/>
  <c r="H52" i="360"/>
  <c r="N51" i="360"/>
  <c r="K51" i="360"/>
  <c r="J51" i="360"/>
  <c r="I51" i="360"/>
  <c r="H51" i="360"/>
  <c r="N50" i="360"/>
  <c r="K50" i="360"/>
  <c r="J50" i="360"/>
  <c r="I50" i="360"/>
  <c r="H50" i="360"/>
  <c r="N49" i="360"/>
  <c r="K49" i="360"/>
  <c r="J49" i="360"/>
  <c r="I49" i="360"/>
  <c r="H49" i="360"/>
  <c r="N48" i="360"/>
  <c r="K48" i="360"/>
  <c r="J48" i="360"/>
  <c r="I48" i="360"/>
  <c r="H48" i="360"/>
  <c r="N47" i="360"/>
  <c r="K47" i="360"/>
  <c r="J47" i="360"/>
  <c r="I47" i="360"/>
  <c r="H47" i="360"/>
  <c r="N46" i="360"/>
  <c r="K46" i="360"/>
  <c r="J46" i="360"/>
  <c r="I46" i="360"/>
  <c r="H46" i="360"/>
  <c r="N45" i="360"/>
  <c r="K45" i="360"/>
  <c r="J45" i="360"/>
  <c r="I45" i="360"/>
  <c r="H45" i="360"/>
  <c r="N44" i="360"/>
  <c r="K44" i="360"/>
  <c r="J44" i="360"/>
  <c r="I44" i="360"/>
  <c r="H44" i="360"/>
  <c r="N43" i="360"/>
  <c r="K43" i="360"/>
  <c r="J43" i="360"/>
  <c r="I43" i="360"/>
  <c r="H43" i="360"/>
  <c r="N42" i="360"/>
  <c r="K42" i="360"/>
  <c r="J42" i="360"/>
  <c r="I42" i="360"/>
  <c r="H42" i="360"/>
  <c r="N41" i="360"/>
  <c r="K41" i="360"/>
  <c r="J41" i="360"/>
  <c r="I41" i="360"/>
  <c r="H41" i="360"/>
  <c r="N40" i="360"/>
  <c r="K40" i="360"/>
  <c r="J40" i="360"/>
  <c r="I40" i="360"/>
  <c r="H40" i="360"/>
  <c r="N39" i="360"/>
  <c r="K39" i="360"/>
  <c r="J39" i="360"/>
  <c r="I39" i="360"/>
  <c r="H39" i="360"/>
  <c r="N38" i="360"/>
  <c r="K38" i="360"/>
  <c r="J38" i="360"/>
  <c r="I38" i="360"/>
  <c r="H38" i="360"/>
  <c r="N37" i="360"/>
  <c r="K37" i="360"/>
  <c r="J37" i="360"/>
  <c r="I37" i="360"/>
  <c r="H37" i="360"/>
  <c r="N36" i="360"/>
  <c r="K36" i="360"/>
  <c r="J36" i="360"/>
  <c r="I36" i="360"/>
  <c r="H36" i="360"/>
  <c r="N35" i="360"/>
  <c r="K35" i="360"/>
  <c r="J35" i="360"/>
  <c r="I35" i="360"/>
  <c r="H35" i="360"/>
  <c r="N34" i="360"/>
  <c r="K34" i="360"/>
  <c r="J34" i="360"/>
  <c r="I34" i="360"/>
  <c r="H34" i="360"/>
  <c r="N33" i="360"/>
  <c r="K33" i="360"/>
  <c r="J33" i="360"/>
  <c r="I33" i="360"/>
  <c r="H33" i="360"/>
  <c r="N32" i="360"/>
  <c r="N31" i="360"/>
  <c r="N30" i="360"/>
  <c r="D5" i="360"/>
  <c r="C2" i="360"/>
  <c r="N121" i="359"/>
  <c r="K121" i="359"/>
  <c r="J121" i="359"/>
  <c r="I121" i="359"/>
  <c r="H121" i="359"/>
  <c r="N120" i="359"/>
  <c r="K120" i="359"/>
  <c r="J120" i="359"/>
  <c r="I120" i="359"/>
  <c r="H120" i="359"/>
  <c r="N119" i="359"/>
  <c r="K119" i="359"/>
  <c r="J119" i="359"/>
  <c r="I119" i="359"/>
  <c r="H119" i="359"/>
  <c r="N118" i="359"/>
  <c r="K118" i="359"/>
  <c r="J118" i="359"/>
  <c r="I118" i="359"/>
  <c r="H118" i="359"/>
  <c r="N117" i="359"/>
  <c r="K117" i="359"/>
  <c r="J117" i="359"/>
  <c r="I117" i="359"/>
  <c r="H117" i="359"/>
  <c r="N116" i="359"/>
  <c r="K116" i="359"/>
  <c r="J116" i="359"/>
  <c r="I116" i="359"/>
  <c r="H116" i="359"/>
  <c r="N115" i="359"/>
  <c r="K115" i="359"/>
  <c r="J115" i="359"/>
  <c r="I115" i="359"/>
  <c r="H115" i="359"/>
  <c r="N114" i="359"/>
  <c r="K114" i="359"/>
  <c r="J114" i="359"/>
  <c r="I114" i="359"/>
  <c r="H114" i="359"/>
  <c r="N113" i="359"/>
  <c r="K113" i="359"/>
  <c r="J113" i="359"/>
  <c r="I113" i="359"/>
  <c r="H113" i="359"/>
  <c r="N112" i="359"/>
  <c r="K112" i="359"/>
  <c r="J112" i="359"/>
  <c r="I112" i="359"/>
  <c r="H112" i="359"/>
  <c r="N111" i="359"/>
  <c r="K111" i="359"/>
  <c r="J111" i="359"/>
  <c r="I111" i="359"/>
  <c r="H111" i="359"/>
  <c r="N110" i="359"/>
  <c r="K110" i="359"/>
  <c r="J110" i="359"/>
  <c r="I110" i="359"/>
  <c r="H110" i="359"/>
  <c r="N109" i="359"/>
  <c r="K109" i="359"/>
  <c r="J109" i="359"/>
  <c r="I109" i="359"/>
  <c r="H109" i="359"/>
  <c r="N108" i="359"/>
  <c r="K108" i="359"/>
  <c r="J108" i="359"/>
  <c r="I108" i="359"/>
  <c r="H108" i="359"/>
  <c r="N107" i="359"/>
  <c r="K107" i="359"/>
  <c r="J107" i="359"/>
  <c r="I107" i="359"/>
  <c r="H107" i="359"/>
  <c r="N106" i="359"/>
  <c r="K106" i="359"/>
  <c r="J106" i="359"/>
  <c r="I106" i="359"/>
  <c r="H106" i="359"/>
  <c r="N105" i="359"/>
  <c r="K105" i="359"/>
  <c r="J105" i="359"/>
  <c r="I105" i="359"/>
  <c r="H105" i="359"/>
  <c r="N104" i="359"/>
  <c r="K104" i="359"/>
  <c r="J104" i="359"/>
  <c r="I104" i="359"/>
  <c r="H104" i="359"/>
  <c r="N103" i="359"/>
  <c r="K103" i="359"/>
  <c r="J103" i="359"/>
  <c r="I103" i="359"/>
  <c r="H103" i="359"/>
  <c r="N102" i="359"/>
  <c r="K102" i="359"/>
  <c r="J102" i="359"/>
  <c r="I102" i="359"/>
  <c r="H102" i="359"/>
  <c r="N101" i="359"/>
  <c r="K101" i="359"/>
  <c r="J101" i="359"/>
  <c r="I101" i="359"/>
  <c r="H101" i="359"/>
  <c r="N100" i="359"/>
  <c r="K100" i="359"/>
  <c r="J100" i="359"/>
  <c r="I100" i="359"/>
  <c r="H100" i="359"/>
  <c r="N99" i="359"/>
  <c r="K99" i="359"/>
  <c r="J99" i="359"/>
  <c r="I99" i="359"/>
  <c r="H99" i="359"/>
  <c r="N98" i="359"/>
  <c r="K98" i="359"/>
  <c r="J98" i="359"/>
  <c r="I98" i="359"/>
  <c r="H98" i="359"/>
  <c r="N97" i="359"/>
  <c r="K97" i="359"/>
  <c r="J97" i="359"/>
  <c r="I97" i="359"/>
  <c r="H97" i="359"/>
  <c r="N96" i="359"/>
  <c r="K96" i="359"/>
  <c r="J96" i="359"/>
  <c r="I96" i="359"/>
  <c r="H96" i="359"/>
  <c r="N95" i="359"/>
  <c r="K95" i="359"/>
  <c r="J95" i="359"/>
  <c r="I95" i="359"/>
  <c r="H95" i="359"/>
  <c r="N94" i="359"/>
  <c r="K94" i="359"/>
  <c r="J94" i="359"/>
  <c r="I94" i="359"/>
  <c r="H94" i="359"/>
  <c r="N93" i="359"/>
  <c r="K93" i="359"/>
  <c r="J93" i="359"/>
  <c r="I93" i="359"/>
  <c r="H93" i="359"/>
  <c r="N92" i="359"/>
  <c r="K92" i="359"/>
  <c r="J92" i="359"/>
  <c r="I92" i="359"/>
  <c r="H92" i="359"/>
  <c r="N91" i="359"/>
  <c r="K91" i="359"/>
  <c r="J91" i="359"/>
  <c r="I91" i="359"/>
  <c r="H91" i="359"/>
  <c r="N90" i="359"/>
  <c r="K90" i="359"/>
  <c r="J90" i="359"/>
  <c r="I90" i="359"/>
  <c r="H90" i="359"/>
  <c r="N89" i="359"/>
  <c r="K89" i="359"/>
  <c r="J89" i="359"/>
  <c r="I89" i="359"/>
  <c r="H89" i="359"/>
  <c r="N88" i="359"/>
  <c r="K88" i="359"/>
  <c r="J88" i="359"/>
  <c r="I88" i="359"/>
  <c r="H88" i="359"/>
  <c r="N87" i="359"/>
  <c r="K87" i="359"/>
  <c r="J87" i="359"/>
  <c r="I87" i="359"/>
  <c r="H87" i="359"/>
  <c r="N86" i="359"/>
  <c r="K86" i="359"/>
  <c r="J86" i="359"/>
  <c r="I86" i="359"/>
  <c r="H86" i="359"/>
  <c r="N85" i="359"/>
  <c r="K85" i="359"/>
  <c r="J85" i="359"/>
  <c r="I85" i="359"/>
  <c r="H85" i="359"/>
  <c r="N84" i="359"/>
  <c r="K84" i="359"/>
  <c r="J84" i="359"/>
  <c r="I84" i="359"/>
  <c r="H84" i="359"/>
  <c r="N83" i="359"/>
  <c r="K83" i="359"/>
  <c r="J83" i="359"/>
  <c r="I83" i="359"/>
  <c r="H83" i="359"/>
  <c r="N82" i="359"/>
  <c r="K82" i="359"/>
  <c r="J82" i="359"/>
  <c r="I82" i="359"/>
  <c r="H82" i="359"/>
  <c r="N81" i="359"/>
  <c r="K81" i="359"/>
  <c r="J81" i="359"/>
  <c r="I81" i="359"/>
  <c r="H81" i="359"/>
  <c r="N80" i="359"/>
  <c r="K80" i="359"/>
  <c r="J80" i="359"/>
  <c r="I80" i="359"/>
  <c r="H80" i="359"/>
  <c r="N79" i="359"/>
  <c r="K79" i="359"/>
  <c r="J79" i="359"/>
  <c r="I79" i="359"/>
  <c r="H79" i="359"/>
  <c r="N78" i="359"/>
  <c r="K78" i="359"/>
  <c r="J78" i="359"/>
  <c r="I78" i="359"/>
  <c r="H78" i="359"/>
  <c r="N77" i="359"/>
  <c r="K77" i="359"/>
  <c r="J77" i="359"/>
  <c r="I77" i="359"/>
  <c r="H77" i="359"/>
  <c r="N76" i="359"/>
  <c r="K76" i="359"/>
  <c r="J76" i="359"/>
  <c r="I76" i="359"/>
  <c r="H76" i="359"/>
  <c r="N75" i="359"/>
  <c r="K75" i="359"/>
  <c r="J75" i="359"/>
  <c r="I75" i="359"/>
  <c r="H75" i="359"/>
  <c r="N74" i="359"/>
  <c r="K74" i="359"/>
  <c r="J74" i="359"/>
  <c r="I74" i="359"/>
  <c r="H74" i="359"/>
  <c r="N73" i="359"/>
  <c r="K73" i="359"/>
  <c r="J73" i="359"/>
  <c r="I73" i="359"/>
  <c r="H73" i="359"/>
  <c r="N72" i="359"/>
  <c r="K72" i="359"/>
  <c r="J72" i="359"/>
  <c r="I72" i="359"/>
  <c r="H72" i="359"/>
  <c r="N71" i="359"/>
  <c r="K71" i="359"/>
  <c r="J71" i="359"/>
  <c r="I71" i="359"/>
  <c r="H71" i="359"/>
  <c r="N70" i="359"/>
  <c r="K70" i="359"/>
  <c r="J70" i="359"/>
  <c r="I70" i="359"/>
  <c r="H70" i="359"/>
  <c r="N69" i="359"/>
  <c r="K69" i="359"/>
  <c r="J69" i="359"/>
  <c r="I69" i="359"/>
  <c r="H69" i="359"/>
  <c r="N68" i="359"/>
  <c r="K68" i="359"/>
  <c r="J68" i="359"/>
  <c r="I68" i="359"/>
  <c r="H68" i="359"/>
  <c r="N67" i="359"/>
  <c r="K67" i="359"/>
  <c r="J67" i="359"/>
  <c r="I67" i="359"/>
  <c r="H67" i="359"/>
  <c r="N66" i="359"/>
  <c r="K66" i="359"/>
  <c r="J66" i="359"/>
  <c r="I66" i="359"/>
  <c r="H66" i="359"/>
  <c r="N65" i="359"/>
  <c r="K65" i="359"/>
  <c r="J65" i="359"/>
  <c r="I65" i="359"/>
  <c r="H65" i="359"/>
  <c r="N64" i="359"/>
  <c r="K64" i="359"/>
  <c r="J64" i="359"/>
  <c r="I64" i="359"/>
  <c r="H64" i="359"/>
  <c r="N63" i="359"/>
  <c r="K63" i="359"/>
  <c r="J63" i="359"/>
  <c r="I63" i="359"/>
  <c r="H63" i="359"/>
  <c r="N62" i="359"/>
  <c r="K62" i="359"/>
  <c r="J62" i="359"/>
  <c r="I62" i="359"/>
  <c r="H62" i="359"/>
  <c r="N61" i="359"/>
  <c r="K61" i="359"/>
  <c r="J61" i="359"/>
  <c r="I61" i="359"/>
  <c r="H61" i="359"/>
  <c r="N60" i="359"/>
  <c r="K60" i="359"/>
  <c r="J60" i="359"/>
  <c r="I60" i="359"/>
  <c r="H60" i="359"/>
  <c r="N59" i="359"/>
  <c r="K59" i="359"/>
  <c r="J59" i="359"/>
  <c r="I59" i="359"/>
  <c r="H59" i="359"/>
  <c r="N58" i="359"/>
  <c r="K58" i="359"/>
  <c r="J58" i="359"/>
  <c r="I58" i="359"/>
  <c r="H58" i="359"/>
  <c r="N57" i="359"/>
  <c r="K57" i="359"/>
  <c r="J57" i="359"/>
  <c r="I57" i="359"/>
  <c r="H57" i="359"/>
  <c r="N56" i="359"/>
  <c r="K56" i="359"/>
  <c r="J56" i="359"/>
  <c r="I56" i="359"/>
  <c r="H56" i="359"/>
  <c r="N55" i="359"/>
  <c r="K55" i="359"/>
  <c r="J55" i="359"/>
  <c r="I55" i="359"/>
  <c r="H55" i="359"/>
  <c r="N54" i="359"/>
  <c r="K54" i="359"/>
  <c r="J54" i="359"/>
  <c r="I54" i="359"/>
  <c r="H54" i="359"/>
  <c r="N53" i="359"/>
  <c r="K53" i="359"/>
  <c r="J53" i="359"/>
  <c r="I53" i="359"/>
  <c r="H53" i="359"/>
  <c r="N52" i="359"/>
  <c r="K52" i="359"/>
  <c r="J52" i="359"/>
  <c r="I52" i="359"/>
  <c r="H52" i="359"/>
  <c r="N51" i="359"/>
  <c r="K51" i="359"/>
  <c r="J51" i="359"/>
  <c r="I51" i="359"/>
  <c r="H51" i="359"/>
  <c r="N50" i="359"/>
  <c r="K50" i="359"/>
  <c r="J50" i="359"/>
  <c r="I50" i="359"/>
  <c r="H50" i="359"/>
  <c r="N49" i="359"/>
  <c r="K49" i="359"/>
  <c r="J49" i="359"/>
  <c r="I49" i="359"/>
  <c r="H49" i="359"/>
  <c r="N48" i="359"/>
  <c r="K48" i="359"/>
  <c r="J48" i="359"/>
  <c r="I48" i="359"/>
  <c r="H48" i="359"/>
  <c r="N47" i="359"/>
  <c r="K47" i="359"/>
  <c r="J47" i="359"/>
  <c r="I47" i="359"/>
  <c r="H47" i="359"/>
  <c r="N46" i="359"/>
  <c r="K46" i="359"/>
  <c r="J46" i="359"/>
  <c r="I46" i="359"/>
  <c r="H46" i="359"/>
  <c r="N45" i="359"/>
  <c r="K45" i="359"/>
  <c r="J45" i="359"/>
  <c r="I45" i="359"/>
  <c r="H45" i="359"/>
  <c r="N44" i="359"/>
  <c r="K44" i="359"/>
  <c r="J44" i="359"/>
  <c r="I44" i="359"/>
  <c r="H44" i="359"/>
  <c r="N43" i="359"/>
  <c r="K43" i="359"/>
  <c r="J43" i="359"/>
  <c r="I43" i="359"/>
  <c r="H43" i="359"/>
  <c r="N42" i="359"/>
  <c r="K42" i="359"/>
  <c r="J42" i="359"/>
  <c r="I42" i="359"/>
  <c r="H42" i="359"/>
  <c r="N41" i="359"/>
  <c r="K41" i="359"/>
  <c r="J41" i="359"/>
  <c r="I41" i="359"/>
  <c r="H41" i="359"/>
  <c r="N40" i="359"/>
  <c r="K40" i="359"/>
  <c r="J40" i="359"/>
  <c r="I40" i="359"/>
  <c r="H40" i="359"/>
  <c r="N39" i="359"/>
  <c r="K39" i="359"/>
  <c r="J39" i="359"/>
  <c r="I39" i="359"/>
  <c r="H39" i="359"/>
  <c r="N38" i="359"/>
  <c r="K38" i="359"/>
  <c r="J38" i="359"/>
  <c r="I38" i="359"/>
  <c r="H38" i="359"/>
  <c r="N37" i="359"/>
  <c r="K37" i="359"/>
  <c r="J37" i="359"/>
  <c r="I37" i="359"/>
  <c r="H37" i="359"/>
  <c r="N36" i="359"/>
  <c r="K36" i="359"/>
  <c r="J36" i="359"/>
  <c r="I36" i="359"/>
  <c r="H36" i="359"/>
  <c r="N35" i="359"/>
  <c r="K35" i="359"/>
  <c r="J35" i="359"/>
  <c r="I35" i="359"/>
  <c r="H35" i="359"/>
  <c r="N34" i="359"/>
  <c r="K34" i="359"/>
  <c r="J34" i="359"/>
  <c r="I34" i="359"/>
  <c r="H34" i="359"/>
  <c r="N33" i="359"/>
  <c r="K33" i="359"/>
  <c r="J33" i="359"/>
  <c r="I33" i="359"/>
  <c r="H33" i="359"/>
  <c r="N32" i="359"/>
  <c r="K32" i="359"/>
  <c r="J32" i="359"/>
  <c r="I32" i="359"/>
  <c r="H32" i="359"/>
  <c r="N31" i="359"/>
  <c r="N30" i="359"/>
  <c r="N29" i="359"/>
  <c r="D5" i="359"/>
  <c r="C2" i="359"/>
  <c r="K49" i="358"/>
  <c r="R44" i="358"/>
  <c r="E43" i="358" s="1"/>
  <c r="B30" i="358"/>
  <c r="B29" i="358"/>
  <c r="B28" i="358"/>
  <c r="H27" i="358"/>
  <c r="F27" i="358"/>
  <c r="D27" i="358"/>
  <c r="B25" i="358"/>
  <c r="B24" i="358"/>
  <c r="B23" i="358"/>
  <c r="H22" i="358"/>
  <c r="F22" i="358"/>
  <c r="D22" i="358"/>
  <c r="L17" i="358"/>
  <c r="I17" i="358"/>
  <c r="D17" i="358"/>
  <c r="C17" i="358"/>
  <c r="L15" i="358"/>
  <c r="I15" i="358"/>
  <c r="D15" i="358"/>
  <c r="C15" i="358"/>
  <c r="L13" i="358"/>
  <c r="I13" i="358"/>
  <c r="D13" i="358"/>
  <c r="C13" i="358"/>
  <c r="L11" i="358"/>
  <c r="I11" i="358"/>
  <c r="D11" i="358"/>
  <c r="C11" i="358"/>
  <c r="L9" i="358"/>
  <c r="I9" i="358"/>
  <c r="D9" i="358"/>
  <c r="C9" i="358"/>
  <c r="L7" i="358"/>
  <c r="I7" i="358"/>
  <c r="D7" i="358"/>
  <c r="C7" i="358"/>
  <c r="Y5" i="358"/>
  <c r="Y3" i="358"/>
  <c r="AK1" i="358"/>
  <c r="AJ1" i="358"/>
  <c r="AI1" i="358"/>
  <c r="AH1" i="358"/>
  <c r="AG1" i="358"/>
  <c r="AF1" i="358"/>
  <c r="AE1" i="358"/>
  <c r="AD1" i="358"/>
  <c r="AC1" i="358"/>
  <c r="AB1" i="358"/>
  <c r="N122" i="357"/>
  <c r="K122" i="357"/>
  <c r="J122" i="357"/>
  <c r="I122" i="357"/>
  <c r="H122" i="357"/>
  <c r="N121" i="357"/>
  <c r="K121" i="357"/>
  <c r="J121" i="357"/>
  <c r="I121" i="357"/>
  <c r="H121" i="357"/>
  <c r="N120" i="357"/>
  <c r="K120" i="357"/>
  <c r="J120" i="357"/>
  <c r="I120" i="357"/>
  <c r="H120" i="357"/>
  <c r="N119" i="357"/>
  <c r="K119" i="357"/>
  <c r="J119" i="357"/>
  <c r="I119" i="357"/>
  <c r="H119" i="357"/>
  <c r="N118" i="357"/>
  <c r="K118" i="357"/>
  <c r="J118" i="357"/>
  <c r="I118" i="357"/>
  <c r="H118" i="357"/>
  <c r="N117" i="357"/>
  <c r="K117" i="357"/>
  <c r="J117" i="357"/>
  <c r="I117" i="357"/>
  <c r="H117" i="357"/>
  <c r="N116" i="357"/>
  <c r="K116" i="357"/>
  <c r="J116" i="357"/>
  <c r="I116" i="357"/>
  <c r="H116" i="357"/>
  <c r="N115" i="357"/>
  <c r="K115" i="357"/>
  <c r="J115" i="357"/>
  <c r="I115" i="357"/>
  <c r="H115" i="357"/>
  <c r="N114" i="357"/>
  <c r="K114" i="357"/>
  <c r="J114" i="357"/>
  <c r="I114" i="357"/>
  <c r="H114" i="357"/>
  <c r="N113" i="357"/>
  <c r="K113" i="357"/>
  <c r="J113" i="357"/>
  <c r="I113" i="357"/>
  <c r="H113" i="357"/>
  <c r="N112" i="357"/>
  <c r="K112" i="357"/>
  <c r="J112" i="357"/>
  <c r="I112" i="357"/>
  <c r="H112" i="357"/>
  <c r="N111" i="357"/>
  <c r="K111" i="357"/>
  <c r="J111" i="357"/>
  <c r="I111" i="357"/>
  <c r="H111" i="357"/>
  <c r="N110" i="357"/>
  <c r="K110" i="357"/>
  <c r="J110" i="357"/>
  <c r="I110" i="357"/>
  <c r="H110" i="357"/>
  <c r="N109" i="357"/>
  <c r="K109" i="357"/>
  <c r="J109" i="357"/>
  <c r="I109" i="357"/>
  <c r="H109" i="357"/>
  <c r="N108" i="357"/>
  <c r="K108" i="357"/>
  <c r="J108" i="357"/>
  <c r="I108" i="357"/>
  <c r="H108" i="357"/>
  <c r="N107" i="357"/>
  <c r="K107" i="357"/>
  <c r="J107" i="357"/>
  <c r="I107" i="357"/>
  <c r="H107" i="357"/>
  <c r="N106" i="357"/>
  <c r="K106" i="357"/>
  <c r="J106" i="357"/>
  <c r="I106" i="357"/>
  <c r="H106" i="357"/>
  <c r="N105" i="357"/>
  <c r="K105" i="357"/>
  <c r="J105" i="357"/>
  <c r="I105" i="357"/>
  <c r="H105" i="357"/>
  <c r="N104" i="357"/>
  <c r="K104" i="357"/>
  <c r="J104" i="357"/>
  <c r="I104" i="357"/>
  <c r="H104" i="357"/>
  <c r="N103" i="357"/>
  <c r="K103" i="357"/>
  <c r="J103" i="357"/>
  <c r="I103" i="357"/>
  <c r="H103" i="357"/>
  <c r="N102" i="357"/>
  <c r="K102" i="357"/>
  <c r="J102" i="357"/>
  <c r="I102" i="357"/>
  <c r="H102" i="357"/>
  <c r="N101" i="357"/>
  <c r="K101" i="357"/>
  <c r="J101" i="357"/>
  <c r="I101" i="357"/>
  <c r="H101" i="357"/>
  <c r="N100" i="357"/>
  <c r="K100" i="357"/>
  <c r="J100" i="357"/>
  <c r="I100" i="357"/>
  <c r="H100" i="357"/>
  <c r="N99" i="357"/>
  <c r="K99" i="357"/>
  <c r="J99" i="357"/>
  <c r="I99" i="357"/>
  <c r="H99" i="357"/>
  <c r="N98" i="357"/>
  <c r="K98" i="357"/>
  <c r="J98" i="357"/>
  <c r="I98" i="357"/>
  <c r="H98" i="357"/>
  <c r="N97" i="357"/>
  <c r="K97" i="357"/>
  <c r="J97" i="357"/>
  <c r="I97" i="357"/>
  <c r="H97" i="357"/>
  <c r="N96" i="357"/>
  <c r="K96" i="357"/>
  <c r="J96" i="357"/>
  <c r="I96" i="357"/>
  <c r="H96" i="357"/>
  <c r="N95" i="357"/>
  <c r="K95" i="357"/>
  <c r="J95" i="357"/>
  <c r="I95" i="357"/>
  <c r="H95" i="357"/>
  <c r="N94" i="357"/>
  <c r="K94" i="357"/>
  <c r="J94" i="357"/>
  <c r="I94" i="357"/>
  <c r="H94" i="357"/>
  <c r="N93" i="357"/>
  <c r="K93" i="357"/>
  <c r="J93" i="357"/>
  <c r="I93" i="357"/>
  <c r="H93" i="357"/>
  <c r="N92" i="357"/>
  <c r="K92" i="357"/>
  <c r="J92" i="357"/>
  <c r="I92" i="357"/>
  <c r="H92" i="357"/>
  <c r="N91" i="357"/>
  <c r="K91" i="357"/>
  <c r="J91" i="357"/>
  <c r="I91" i="357"/>
  <c r="H91" i="357"/>
  <c r="N90" i="357"/>
  <c r="K90" i="357"/>
  <c r="J90" i="357"/>
  <c r="I90" i="357"/>
  <c r="H90" i="357"/>
  <c r="N89" i="357"/>
  <c r="K89" i="357"/>
  <c r="J89" i="357"/>
  <c r="I89" i="357"/>
  <c r="H89" i="357"/>
  <c r="N88" i="357"/>
  <c r="K88" i="357"/>
  <c r="J88" i="357"/>
  <c r="I88" i="357"/>
  <c r="H88" i="357"/>
  <c r="N87" i="357"/>
  <c r="K87" i="357"/>
  <c r="J87" i="357"/>
  <c r="I87" i="357"/>
  <c r="H87" i="357"/>
  <c r="N86" i="357"/>
  <c r="K86" i="357"/>
  <c r="J86" i="357"/>
  <c r="I86" i="357"/>
  <c r="H86" i="357"/>
  <c r="N85" i="357"/>
  <c r="K85" i="357"/>
  <c r="J85" i="357"/>
  <c r="I85" i="357"/>
  <c r="H85" i="357"/>
  <c r="N84" i="357"/>
  <c r="K84" i="357"/>
  <c r="J84" i="357"/>
  <c r="I84" i="357"/>
  <c r="H84" i="357"/>
  <c r="N83" i="357"/>
  <c r="K83" i="357"/>
  <c r="J83" i="357"/>
  <c r="I83" i="357"/>
  <c r="H83" i="357"/>
  <c r="N82" i="357"/>
  <c r="K82" i="357"/>
  <c r="J82" i="357"/>
  <c r="I82" i="357"/>
  <c r="H82" i="357"/>
  <c r="N81" i="357"/>
  <c r="K81" i="357"/>
  <c r="J81" i="357"/>
  <c r="I81" i="357"/>
  <c r="H81" i="357"/>
  <c r="N80" i="357"/>
  <c r="K80" i="357"/>
  <c r="J80" i="357"/>
  <c r="I80" i="357"/>
  <c r="H80" i="357"/>
  <c r="N79" i="357"/>
  <c r="K79" i="357"/>
  <c r="J79" i="357"/>
  <c r="I79" i="357"/>
  <c r="H79" i="357"/>
  <c r="N78" i="357"/>
  <c r="K78" i="357"/>
  <c r="J78" i="357"/>
  <c r="I78" i="357"/>
  <c r="H78" i="357"/>
  <c r="N77" i="357"/>
  <c r="K77" i="357"/>
  <c r="J77" i="357"/>
  <c r="I77" i="357"/>
  <c r="H77" i="357"/>
  <c r="N76" i="357"/>
  <c r="K76" i="357"/>
  <c r="J76" i="357"/>
  <c r="I76" i="357"/>
  <c r="H76" i="357"/>
  <c r="N75" i="357"/>
  <c r="K75" i="357"/>
  <c r="J75" i="357"/>
  <c r="I75" i="357"/>
  <c r="H75" i="357"/>
  <c r="N74" i="357"/>
  <c r="K74" i="357"/>
  <c r="J74" i="357"/>
  <c r="I74" i="357"/>
  <c r="H74" i="357"/>
  <c r="N73" i="357"/>
  <c r="K73" i="357"/>
  <c r="J73" i="357"/>
  <c r="I73" i="357"/>
  <c r="H73" i="357"/>
  <c r="N72" i="357"/>
  <c r="K72" i="357"/>
  <c r="J72" i="357"/>
  <c r="I72" i="357"/>
  <c r="H72" i="357"/>
  <c r="N71" i="357"/>
  <c r="K71" i="357"/>
  <c r="J71" i="357"/>
  <c r="I71" i="357"/>
  <c r="H71" i="357"/>
  <c r="N70" i="357"/>
  <c r="K70" i="357"/>
  <c r="J70" i="357"/>
  <c r="I70" i="357"/>
  <c r="H70" i="357"/>
  <c r="N69" i="357"/>
  <c r="K69" i="357"/>
  <c r="J69" i="357"/>
  <c r="I69" i="357"/>
  <c r="H69" i="357"/>
  <c r="N68" i="357"/>
  <c r="K68" i="357"/>
  <c r="J68" i="357"/>
  <c r="I68" i="357"/>
  <c r="H68" i="357"/>
  <c r="N67" i="357"/>
  <c r="K67" i="357"/>
  <c r="J67" i="357"/>
  <c r="I67" i="357"/>
  <c r="H67" i="357"/>
  <c r="N66" i="357"/>
  <c r="K66" i="357"/>
  <c r="J66" i="357"/>
  <c r="I66" i="357"/>
  <c r="H66" i="357"/>
  <c r="N65" i="357"/>
  <c r="K65" i="357"/>
  <c r="J65" i="357"/>
  <c r="I65" i="357"/>
  <c r="H65" i="357"/>
  <c r="N64" i="357"/>
  <c r="K64" i="357"/>
  <c r="J64" i="357"/>
  <c r="I64" i="357"/>
  <c r="H64" i="357"/>
  <c r="N63" i="357"/>
  <c r="K63" i="357"/>
  <c r="J63" i="357"/>
  <c r="I63" i="357"/>
  <c r="H63" i="357"/>
  <c r="N62" i="357"/>
  <c r="K62" i="357"/>
  <c r="J62" i="357"/>
  <c r="I62" i="357"/>
  <c r="H62" i="357"/>
  <c r="N61" i="357"/>
  <c r="K61" i="357"/>
  <c r="J61" i="357"/>
  <c r="I61" i="357"/>
  <c r="H61" i="357"/>
  <c r="N60" i="357"/>
  <c r="K60" i="357"/>
  <c r="J60" i="357"/>
  <c r="I60" i="357"/>
  <c r="H60" i="357"/>
  <c r="N59" i="357"/>
  <c r="K59" i="357"/>
  <c r="J59" i="357"/>
  <c r="I59" i="357"/>
  <c r="H59" i="357"/>
  <c r="N58" i="357"/>
  <c r="K58" i="357"/>
  <c r="J58" i="357"/>
  <c r="I58" i="357"/>
  <c r="H58" i="357"/>
  <c r="N57" i="357"/>
  <c r="K57" i="357"/>
  <c r="J57" i="357"/>
  <c r="I57" i="357"/>
  <c r="H57" i="357"/>
  <c r="N56" i="357"/>
  <c r="K56" i="357"/>
  <c r="J56" i="357"/>
  <c r="I56" i="357"/>
  <c r="H56" i="357"/>
  <c r="N55" i="357"/>
  <c r="K55" i="357"/>
  <c r="J55" i="357"/>
  <c r="I55" i="357"/>
  <c r="H55" i="357"/>
  <c r="N54" i="357"/>
  <c r="K54" i="357"/>
  <c r="J54" i="357"/>
  <c r="I54" i="357"/>
  <c r="H54" i="357"/>
  <c r="N53" i="357"/>
  <c r="K53" i="357"/>
  <c r="J53" i="357"/>
  <c r="I53" i="357"/>
  <c r="H53" i="357"/>
  <c r="N52" i="357"/>
  <c r="K52" i="357"/>
  <c r="J52" i="357"/>
  <c r="I52" i="357"/>
  <c r="H52" i="357"/>
  <c r="N51" i="357"/>
  <c r="K51" i="357"/>
  <c r="J51" i="357"/>
  <c r="I51" i="357"/>
  <c r="H51" i="357"/>
  <c r="N50" i="357"/>
  <c r="K50" i="357"/>
  <c r="J50" i="357"/>
  <c r="I50" i="357"/>
  <c r="H50" i="357"/>
  <c r="N49" i="357"/>
  <c r="K49" i="357"/>
  <c r="J49" i="357"/>
  <c r="I49" i="357"/>
  <c r="H49" i="357"/>
  <c r="N48" i="357"/>
  <c r="K48" i="357"/>
  <c r="J48" i="357"/>
  <c r="I48" i="357"/>
  <c r="H48" i="357"/>
  <c r="N47" i="357"/>
  <c r="K47" i="357"/>
  <c r="J47" i="357"/>
  <c r="I47" i="357"/>
  <c r="H47" i="357"/>
  <c r="N46" i="357"/>
  <c r="K46" i="357"/>
  <c r="J46" i="357"/>
  <c r="I46" i="357"/>
  <c r="H46" i="357"/>
  <c r="N45" i="357"/>
  <c r="K45" i="357"/>
  <c r="J45" i="357"/>
  <c r="I45" i="357"/>
  <c r="H45" i="357"/>
  <c r="N44" i="357"/>
  <c r="K44" i="357"/>
  <c r="J44" i="357"/>
  <c r="I44" i="357"/>
  <c r="H44" i="357"/>
  <c r="N43" i="357"/>
  <c r="K43" i="357"/>
  <c r="J43" i="357"/>
  <c r="I43" i="357"/>
  <c r="H43" i="357"/>
  <c r="N42" i="357"/>
  <c r="K42" i="357"/>
  <c r="J42" i="357"/>
  <c r="I42" i="357"/>
  <c r="H42" i="357"/>
  <c r="N41" i="357"/>
  <c r="K41" i="357"/>
  <c r="J41" i="357"/>
  <c r="I41" i="357"/>
  <c r="H41" i="357"/>
  <c r="N40" i="357"/>
  <c r="K40" i="357"/>
  <c r="J40" i="357"/>
  <c r="I40" i="357"/>
  <c r="H40" i="357"/>
  <c r="N39" i="357"/>
  <c r="K39" i="357"/>
  <c r="J39" i="357"/>
  <c r="I39" i="357"/>
  <c r="H39" i="357"/>
  <c r="N38" i="357"/>
  <c r="K38" i="357"/>
  <c r="J38" i="357"/>
  <c r="I38" i="357"/>
  <c r="H38" i="357"/>
  <c r="N37" i="357"/>
  <c r="K37" i="357"/>
  <c r="J37" i="357"/>
  <c r="I37" i="357"/>
  <c r="H37" i="357"/>
  <c r="N36" i="357"/>
  <c r="K36" i="357"/>
  <c r="J36" i="357"/>
  <c r="I36" i="357"/>
  <c r="H36" i="357"/>
  <c r="N35" i="357"/>
  <c r="K35" i="357"/>
  <c r="J35" i="357"/>
  <c r="I35" i="357"/>
  <c r="H35" i="357"/>
  <c r="N34" i="357"/>
  <c r="K34" i="357"/>
  <c r="J34" i="357"/>
  <c r="I34" i="357"/>
  <c r="H34" i="357"/>
  <c r="N33" i="357"/>
  <c r="K33" i="357"/>
  <c r="J33" i="357"/>
  <c r="I33" i="357"/>
  <c r="H33" i="357"/>
  <c r="N32" i="357"/>
  <c r="N31" i="357"/>
  <c r="N30" i="357"/>
  <c r="D5" i="357"/>
  <c r="C2" i="357"/>
  <c r="E42" i="358" l="1"/>
  <c r="K49" i="356"/>
  <c r="R44" i="356"/>
  <c r="E42" i="356" s="1"/>
  <c r="E43" i="356"/>
  <c r="B31" i="356"/>
  <c r="B30" i="356"/>
  <c r="B29" i="356"/>
  <c r="B28" i="356"/>
  <c r="J27" i="356"/>
  <c r="H27" i="356"/>
  <c r="F27" i="356"/>
  <c r="D27" i="356"/>
  <c r="B25" i="356"/>
  <c r="B24" i="356"/>
  <c r="B23" i="356"/>
  <c r="H22" i="356"/>
  <c r="F22" i="356"/>
  <c r="D22" i="356"/>
  <c r="L19" i="356"/>
  <c r="I19" i="356"/>
  <c r="D19" i="356"/>
  <c r="C19" i="356"/>
  <c r="L17" i="356"/>
  <c r="I17" i="356"/>
  <c r="D17" i="356"/>
  <c r="C17" i="356"/>
  <c r="L15" i="356"/>
  <c r="I15" i="356"/>
  <c r="D15" i="356"/>
  <c r="C15" i="356"/>
  <c r="L13" i="356"/>
  <c r="I13" i="356"/>
  <c r="D13" i="356"/>
  <c r="C13" i="356"/>
  <c r="L11" i="356"/>
  <c r="I11" i="356"/>
  <c r="D11" i="356"/>
  <c r="C11" i="356"/>
  <c r="L9" i="356"/>
  <c r="I9" i="356"/>
  <c r="D9" i="356"/>
  <c r="C9" i="356"/>
  <c r="L7" i="356"/>
  <c r="I7" i="356"/>
  <c r="D7" i="356"/>
  <c r="C7" i="356"/>
  <c r="Y5" i="356"/>
  <c r="Y3" i="356"/>
  <c r="AK1" i="356"/>
  <c r="AJ1" i="356"/>
  <c r="AI1" i="356"/>
  <c r="AH1" i="356"/>
  <c r="AG1" i="356"/>
  <c r="AF1" i="356"/>
  <c r="AE1" i="356"/>
  <c r="AD1" i="356"/>
  <c r="AC1" i="356"/>
  <c r="AB1" i="356"/>
  <c r="N122" i="355"/>
  <c r="K122" i="355"/>
  <c r="J122" i="355"/>
  <c r="I122" i="355"/>
  <c r="H122" i="355"/>
  <c r="N121" i="355"/>
  <c r="K121" i="355"/>
  <c r="J121" i="355"/>
  <c r="I121" i="355"/>
  <c r="H121" i="355"/>
  <c r="N120" i="355"/>
  <c r="K120" i="355"/>
  <c r="J120" i="355"/>
  <c r="I120" i="355"/>
  <c r="H120" i="355"/>
  <c r="N119" i="355"/>
  <c r="K119" i="355"/>
  <c r="J119" i="355"/>
  <c r="I119" i="355"/>
  <c r="H119" i="355"/>
  <c r="N118" i="355"/>
  <c r="K118" i="355"/>
  <c r="J118" i="355"/>
  <c r="I118" i="355"/>
  <c r="H118" i="355"/>
  <c r="N117" i="355"/>
  <c r="K117" i="355"/>
  <c r="J117" i="355"/>
  <c r="I117" i="355"/>
  <c r="H117" i="355"/>
  <c r="N116" i="355"/>
  <c r="K116" i="355"/>
  <c r="J116" i="355"/>
  <c r="I116" i="355"/>
  <c r="H116" i="355"/>
  <c r="N115" i="355"/>
  <c r="K115" i="355"/>
  <c r="J115" i="355"/>
  <c r="I115" i="355"/>
  <c r="H115" i="355"/>
  <c r="N114" i="355"/>
  <c r="K114" i="355"/>
  <c r="J114" i="355"/>
  <c r="I114" i="355"/>
  <c r="H114" i="355"/>
  <c r="N113" i="355"/>
  <c r="K113" i="355"/>
  <c r="J113" i="355"/>
  <c r="I113" i="355"/>
  <c r="H113" i="355"/>
  <c r="N112" i="355"/>
  <c r="K112" i="355"/>
  <c r="J112" i="355"/>
  <c r="I112" i="355"/>
  <c r="H112" i="355"/>
  <c r="N111" i="355"/>
  <c r="K111" i="355"/>
  <c r="J111" i="355"/>
  <c r="I111" i="355"/>
  <c r="H111" i="355"/>
  <c r="N110" i="355"/>
  <c r="K110" i="355"/>
  <c r="J110" i="355"/>
  <c r="I110" i="355"/>
  <c r="H110" i="355"/>
  <c r="N109" i="355"/>
  <c r="K109" i="355"/>
  <c r="J109" i="355"/>
  <c r="I109" i="355"/>
  <c r="H109" i="355"/>
  <c r="N108" i="355"/>
  <c r="K108" i="355"/>
  <c r="J108" i="355"/>
  <c r="I108" i="355"/>
  <c r="H108" i="355"/>
  <c r="N107" i="355"/>
  <c r="K107" i="355"/>
  <c r="J107" i="355"/>
  <c r="I107" i="355"/>
  <c r="H107" i="355"/>
  <c r="N106" i="355"/>
  <c r="K106" i="355"/>
  <c r="J106" i="355"/>
  <c r="I106" i="355"/>
  <c r="H106" i="355"/>
  <c r="N105" i="355"/>
  <c r="K105" i="355"/>
  <c r="J105" i="355"/>
  <c r="I105" i="355"/>
  <c r="H105" i="355"/>
  <c r="N104" i="355"/>
  <c r="K104" i="355"/>
  <c r="J104" i="355"/>
  <c r="I104" i="355"/>
  <c r="H104" i="355"/>
  <c r="N103" i="355"/>
  <c r="K103" i="355"/>
  <c r="J103" i="355"/>
  <c r="I103" i="355"/>
  <c r="H103" i="355"/>
  <c r="N102" i="355"/>
  <c r="K102" i="355"/>
  <c r="J102" i="355"/>
  <c r="I102" i="355"/>
  <c r="H102" i="355"/>
  <c r="N101" i="355"/>
  <c r="K101" i="355"/>
  <c r="J101" i="355"/>
  <c r="I101" i="355"/>
  <c r="H101" i="355"/>
  <c r="N100" i="355"/>
  <c r="K100" i="355"/>
  <c r="J100" i="355"/>
  <c r="I100" i="355"/>
  <c r="H100" i="355"/>
  <c r="N99" i="355"/>
  <c r="K99" i="355"/>
  <c r="J99" i="355"/>
  <c r="I99" i="355"/>
  <c r="H99" i="355"/>
  <c r="N98" i="355"/>
  <c r="K98" i="355"/>
  <c r="J98" i="355"/>
  <c r="I98" i="355"/>
  <c r="H98" i="355"/>
  <c r="N97" i="355"/>
  <c r="K97" i="355"/>
  <c r="J97" i="355"/>
  <c r="I97" i="355"/>
  <c r="H97" i="355"/>
  <c r="N96" i="355"/>
  <c r="K96" i="355"/>
  <c r="J96" i="355"/>
  <c r="I96" i="355"/>
  <c r="H96" i="355"/>
  <c r="N95" i="355"/>
  <c r="K95" i="355"/>
  <c r="J95" i="355"/>
  <c r="I95" i="355"/>
  <c r="H95" i="355"/>
  <c r="N94" i="355"/>
  <c r="K94" i="355"/>
  <c r="J94" i="355"/>
  <c r="I94" i="355"/>
  <c r="H94" i="355"/>
  <c r="N93" i="355"/>
  <c r="K93" i="355"/>
  <c r="J93" i="355"/>
  <c r="I93" i="355"/>
  <c r="H93" i="355"/>
  <c r="N92" i="355"/>
  <c r="K92" i="355"/>
  <c r="J92" i="355"/>
  <c r="I92" i="355"/>
  <c r="H92" i="355"/>
  <c r="N91" i="355"/>
  <c r="K91" i="355"/>
  <c r="J91" i="355"/>
  <c r="I91" i="355"/>
  <c r="H91" i="355"/>
  <c r="N90" i="355"/>
  <c r="K90" i="355"/>
  <c r="J90" i="355"/>
  <c r="I90" i="355"/>
  <c r="H90" i="355"/>
  <c r="N89" i="355"/>
  <c r="K89" i="355"/>
  <c r="J89" i="355"/>
  <c r="I89" i="355"/>
  <c r="H89" i="355"/>
  <c r="N88" i="355"/>
  <c r="K88" i="355"/>
  <c r="J88" i="355"/>
  <c r="I88" i="355"/>
  <c r="H88" i="355"/>
  <c r="N87" i="355"/>
  <c r="K87" i="355"/>
  <c r="J87" i="355"/>
  <c r="I87" i="355"/>
  <c r="H87" i="355"/>
  <c r="N86" i="355"/>
  <c r="K86" i="355"/>
  <c r="J86" i="355"/>
  <c r="I86" i="355"/>
  <c r="H86" i="355"/>
  <c r="N85" i="355"/>
  <c r="K85" i="355"/>
  <c r="J85" i="355"/>
  <c r="I85" i="355"/>
  <c r="H85" i="355"/>
  <c r="N84" i="355"/>
  <c r="K84" i="355"/>
  <c r="J84" i="355"/>
  <c r="I84" i="355"/>
  <c r="H84" i="355"/>
  <c r="N83" i="355"/>
  <c r="K83" i="355"/>
  <c r="J83" i="355"/>
  <c r="I83" i="355"/>
  <c r="H83" i="355"/>
  <c r="N82" i="355"/>
  <c r="K82" i="355"/>
  <c r="J82" i="355"/>
  <c r="I82" i="355"/>
  <c r="H82" i="355"/>
  <c r="N81" i="355"/>
  <c r="K81" i="355"/>
  <c r="J81" i="355"/>
  <c r="I81" i="355"/>
  <c r="H81" i="355"/>
  <c r="N80" i="355"/>
  <c r="K80" i="355"/>
  <c r="J80" i="355"/>
  <c r="I80" i="355"/>
  <c r="H80" i="355"/>
  <c r="N79" i="355"/>
  <c r="K79" i="355"/>
  <c r="J79" i="355"/>
  <c r="I79" i="355"/>
  <c r="H79" i="355"/>
  <c r="N78" i="355"/>
  <c r="K78" i="355"/>
  <c r="J78" i="355"/>
  <c r="I78" i="355"/>
  <c r="H78" i="355"/>
  <c r="N77" i="355"/>
  <c r="K77" i="355"/>
  <c r="J77" i="355"/>
  <c r="I77" i="355"/>
  <c r="H77" i="355"/>
  <c r="N76" i="355"/>
  <c r="K76" i="355"/>
  <c r="J76" i="355"/>
  <c r="I76" i="355"/>
  <c r="H76" i="355"/>
  <c r="N75" i="355"/>
  <c r="K75" i="355"/>
  <c r="J75" i="355"/>
  <c r="I75" i="355"/>
  <c r="H75" i="355"/>
  <c r="N74" i="355"/>
  <c r="K74" i="355"/>
  <c r="J74" i="355"/>
  <c r="I74" i="355"/>
  <c r="H74" i="355"/>
  <c r="N73" i="355"/>
  <c r="K73" i="355"/>
  <c r="J73" i="355"/>
  <c r="I73" i="355"/>
  <c r="H73" i="355"/>
  <c r="N72" i="355"/>
  <c r="K72" i="355"/>
  <c r="J72" i="355"/>
  <c r="I72" i="355"/>
  <c r="H72" i="355"/>
  <c r="N71" i="355"/>
  <c r="K71" i="355"/>
  <c r="J71" i="355"/>
  <c r="I71" i="355"/>
  <c r="H71" i="355"/>
  <c r="N70" i="355"/>
  <c r="K70" i="355"/>
  <c r="J70" i="355"/>
  <c r="I70" i="355"/>
  <c r="H70" i="355"/>
  <c r="N69" i="355"/>
  <c r="K69" i="355"/>
  <c r="J69" i="355"/>
  <c r="I69" i="355"/>
  <c r="H69" i="355"/>
  <c r="N68" i="355"/>
  <c r="K68" i="355"/>
  <c r="J68" i="355"/>
  <c r="I68" i="355"/>
  <c r="H68" i="355"/>
  <c r="N67" i="355"/>
  <c r="K67" i="355"/>
  <c r="J67" i="355"/>
  <c r="I67" i="355"/>
  <c r="H67" i="355"/>
  <c r="N66" i="355"/>
  <c r="K66" i="355"/>
  <c r="J66" i="355"/>
  <c r="I66" i="355"/>
  <c r="H66" i="355"/>
  <c r="N65" i="355"/>
  <c r="K65" i="355"/>
  <c r="J65" i="355"/>
  <c r="I65" i="355"/>
  <c r="H65" i="355"/>
  <c r="N64" i="355"/>
  <c r="K64" i="355"/>
  <c r="J64" i="355"/>
  <c r="I64" i="355"/>
  <c r="H64" i="355"/>
  <c r="N63" i="355"/>
  <c r="K63" i="355"/>
  <c r="J63" i="355"/>
  <c r="I63" i="355"/>
  <c r="H63" i="355"/>
  <c r="N62" i="355"/>
  <c r="K62" i="355"/>
  <c r="J62" i="355"/>
  <c r="I62" i="355"/>
  <c r="H62" i="355"/>
  <c r="N61" i="355"/>
  <c r="K61" i="355"/>
  <c r="J61" i="355"/>
  <c r="I61" i="355"/>
  <c r="H61" i="355"/>
  <c r="N60" i="355"/>
  <c r="K60" i="355"/>
  <c r="J60" i="355"/>
  <c r="I60" i="355"/>
  <c r="H60" i="355"/>
  <c r="N59" i="355"/>
  <c r="K59" i="355"/>
  <c r="J59" i="355"/>
  <c r="I59" i="355"/>
  <c r="H59" i="355"/>
  <c r="N58" i="355"/>
  <c r="K58" i="355"/>
  <c r="J58" i="355"/>
  <c r="I58" i="355"/>
  <c r="H58" i="355"/>
  <c r="N57" i="355"/>
  <c r="K57" i="355"/>
  <c r="J57" i="355"/>
  <c r="I57" i="355"/>
  <c r="H57" i="355"/>
  <c r="N56" i="355"/>
  <c r="K56" i="355"/>
  <c r="J56" i="355"/>
  <c r="I56" i="355"/>
  <c r="H56" i="355"/>
  <c r="N55" i="355"/>
  <c r="K55" i="355"/>
  <c r="J55" i="355"/>
  <c r="I55" i="355"/>
  <c r="H55" i="355"/>
  <c r="N54" i="355"/>
  <c r="K54" i="355"/>
  <c r="J54" i="355"/>
  <c r="I54" i="355"/>
  <c r="H54" i="355"/>
  <c r="N53" i="355"/>
  <c r="K53" i="355"/>
  <c r="J53" i="355"/>
  <c r="I53" i="355"/>
  <c r="H53" i="355"/>
  <c r="N52" i="355"/>
  <c r="K52" i="355"/>
  <c r="J52" i="355"/>
  <c r="I52" i="355"/>
  <c r="H52" i="355"/>
  <c r="N51" i="355"/>
  <c r="K51" i="355"/>
  <c r="J51" i="355"/>
  <c r="I51" i="355"/>
  <c r="H51" i="355"/>
  <c r="N50" i="355"/>
  <c r="K50" i="355"/>
  <c r="J50" i="355"/>
  <c r="I50" i="355"/>
  <c r="H50" i="355"/>
  <c r="N49" i="355"/>
  <c r="K49" i="355"/>
  <c r="J49" i="355"/>
  <c r="I49" i="355"/>
  <c r="H49" i="355"/>
  <c r="N48" i="355"/>
  <c r="K48" i="355"/>
  <c r="J48" i="355"/>
  <c r="I48" i="355"/>
  <c r="H48" i="355"/>
  <c r="N47" i="355"/>
  <c r="K47" i="355"/>
  <c r="J47" i="355"/>
  <c r="I47" i="355"/>
  <c r="H47" i="355"/>
  <c r="N46" i="355"/>
  <c r="K46" i="355"/>
  <c r="J46" i="355"/>
  <c r="I46" i="355"/>
  <c r="H46" i="355"/>
  <c r="N45" i="355"/>
  <c r="K45" i="355"/>
  <c r="J45" i="355"/>
  <c r="I45" i="355"/>
  <c r="H45" i="355"/>
  <c r="N44" i="355"/>
  <c r="K44" i="355"/>
  <c r="J44" i="355"/>
  <c r="I44" i="355"/>
  <c r="H44" i="355"/>
  <c r="N43" i="355"/>
  <c r="K43" i="355"/>
  <c r="J43" i="355"/>
  <c r="I43" i="355"/>
  <c r="H43" i="355"/>
  <c r="N42" i="355"/>
  <c r="K42" i="355"/>
  <c r="J42" i="355"/>
  <c r="I42" i="355"/>
  <c r="H42" i="355"/>
  <c r="N41" i="355"/>
  <c r="K41" i="355"/>
  <c r="J41" i="355"/>
  <c r="I41" i="355"/>
  <c r="H41" i="355"/>
  <c r="N40" i="355"/>
  <c r="K40" i="355"/>
  <c r="J40" i="355"/>
  <c r="I40" i="355"/>
  <c r="H40" i="355"/>
  <c r="N39" i="355"/>
  <c r="K39" i="355"/>
  <c r="J39" i="355"/>
  <c r="I39" i="355"/>
  <c r="H39" i="355"/>
  <c r="N38" i="355"/>
  <c r="K38" i="355"/>
  <c r="J38" i="355"/>
  <c r="I38" i="355"/>
  <c r="H38" i="355"/>
  <c r="N37" i="355"/>
  <c r="K37" i="355"/>
  <c r="J37" i="355"/>
  <c r="I37" i="355"/>
  <c r="H37" i="355"/>
  <c r="N36" i="355"/>
  <c r="K36" i="355"/>
  <c r="J36" i="355"/>
  <c r="I36" i="355"/>
  <c r="H36" i="355"/>
  <c r="N35" i="355"/>
  <c r="K35" i="355"/>
  <c r="J35" i="355"/>
  <c r="I35" i="355"/>
  <c r="H35" i="355"/>
  <c r="N34" i="355"/>
  <c r="K34" i="355"/>
  <c r="J34" i="355"/>
  <c r="I34" i="355"/>
  <c r="H34" i="355"/>
  <c r="N33" i="355"/>
  <c r="K33" i="355"/>
  <c r="J33" i="355"/>
  <c r="I33" i="355"/>
  <c r="H33" i="355"/>
  <c r="N32" i="355"/>
  <c r="N31" i="355"/>
  <c r="N30" i="355"/>
  <c r="D5" i="355"/>
  <c r="C2" i="355"/>
  <c r="N122" i="354"/>
  <c r="K122" i="354"/>
  <c r="J122" i="354"/>
  <c r="I122" i="354"/>
  <c r="H122" i="354"/>
  <c r="N121" i="354"/>
  <c r="K121" i="354"/>
  <c r="J121" i="354"/>
  <c r="I121" i="354"/>
  <c r="H121" i="354"/>
  <c r="N120" i="354"/>
  <c r="K120" i="354"/>
  <c r="J120" i="354"/>
  <c r="I120" i="354"/>
  <c r="H120" i="354"/>
  <c r="N119" i="354"/>
  <c r="K119" i="354"/>
  <c r="J119" i="354"/>
  <c r="I119" i="354"/>
  <c r="H119" i="354"/>
  <c r="N118" i="354"/>
  <c r="K118" i="354"/>
  <c r="J118" i="354"/>
  <c r="I118" i="354"/>
  <c r="H118" i="354"/>
  <c r="N117" i="354"/>
  <c r="K117" i="354"/>
  <c r="J117" i="354"/>
  <c r="I117" i="354"/>
  <c r="H117" i="354"/>
  <c r="N116" i="354"/>
  <c r="K116" i="354"/>
  <c r="J116" i="354"/>
  <c r="I116" i="354"/>
  <c r="H116" i="354"/>
  <c r="N115" i="354"/>
  <c r="K115" i="354"/>
  <c r="J115" i="354"/>
  <c r="I115" i="354"/>
  <c r="H115" i="354"/>
  <c r="N114" i="354"/>
  <c r="K114" i="354"/>
  <c r="J114" i="354"/>
  <c r="I114" i="354"/>
  <c r="H114" i="354"/>
  <c r="N113" i="354"/>
  <c r="K113" i="354"/>
  <c r="J113" i="354"/>
  <c r="I113" i="354"/>
  <c r="H113" i="354"/>
  <c r="N112" i="354"/>
  <c r="K112" i="354"/>
  <c r="J112" i="354"/>
  <c r="I112" i="354"/>
  <c r="H112" i="354"/>
  <c r="N111" i="354"/>
  <c r="K111" i="354"/>
  <c r="J111" i="354"/>
  <c r="I111" i="354"/>
  <c r="H111" i="354"/>
  <c r="N110" i="354"/>
  <c r="K110" i="354"/>
  <c r="J110" i="354"/>
  <c r="I110" i="354"/>
  <c r="H110" i="354"/>
  <c r="N109" i="354"/>
  <c r="K109" i="354"/>
  <c r="J109" i="354"/>
  <c r="I109" i="354"/>
  <c r="H109" i="354"/>
  <c r="N108" i="354"/>
  <c r="K108" i="354"/>
  <c r="J108" i="354"/>
  <c r="I108" i="354"/>
  <c r="H108" i="354"/>
  <c r="N107" i="354"/>
  <c r="K107" i="354"/>
  <c r="J107" i="354"/>
  <c r="I107" i="354"/>
  <c r="H107" i="354"/>
  <c r="N106" i="354"/>
  <c r="K106" i="354"/>
  <c r="J106" i="354"/>
  <c r="I106" i="354"/>
  <c r="H106" i="354"/>
  <c r="N105" i="354"/>
  <c r="K105" i="354"/>
  <c r="J105" i="354"/>
  <c r="I105" i="354"/>
  <c r="H105" i="354"/>
  <c r="N104" i="354"/>
  <c r="K104" i="354"/>
  <c r="J104" i="354"/>
  <c r="I104" i="354"/>
  <c r="H104" i="354"/>
  <c r="N103" i="354"/>
  <c r="K103" i="354"/>
  <c r="J103" i="354"/>
  <c r="I103" i="354"/>
  <c r="H103" i="354"/>
  <c r="N102" i="354"/>
  <c r="K102" i="354"/>
  <c r="J102" i="354"/>
  <c r="I102" i="354"/>
  <c r="H102" i="354"/>
  <c r="N101" i="354"/>
  <c r="K101" i="354"/>
  <c r="J101" i="354"/>
  <c r="I101" i="354"/>
  <c r="H101" i="354"/>
  <c r="N100" i="354"/>
  <c r="K100" i="354"/>
  <c r="J100" i="354"/>
  <c r="I100" i="354"/>
  <c r="H100" i="354"/>
  <c r="N99" i="354"/>
  <c r="K99" i="354"/>
  <c r="J99" i="354"/>
  <c r="I99" i="354"/>
  <c r="H99" i="354"/>
  <c r="N98" i="354"/>
  <c r="K98" i="354"/>
  <c r="J98" i="354"/>
  <c r="I98" i="354"/>
  <c r="H98" i="354"/>
  <c r="N97" i="354"/>
  <c r="K97" i="354"/>
  <c r="J97" i="354"/>
  <c r="I97" i="354"/>
  <c r="H97" i="354"/>
  <c r="N96" i="354"/>
  <c r="K96" i="354"/>
  <c r="J96" i="354"/>
  <c r="I96" i="354"/>
  <c r="H96" i="354"/>
  <c r="N95" i="354"/>
  <c r="K95" i="354"/>
  <c r="J95" i="354"/>
  <c r="I95" i="354"/>
  <c r="H95" i="354"/>
  <c r="N94" i="354"/>
  <c r="K94" i="354"/>
  <c r="J94" i="354"/>
  <c r="I94" i="354"/>
  <c r="H94" i="354"/>
  <c r="N93" i="354"/>
  <c r="K93" i="354"/>
  <c r="J93" i="354"/>
  <c r="I93" i="354"/>
  <c r="H93" i="354"/>
  <c r="N92" i="354"/>
  <c r="K92" i="354"/>
  <c r="J92" i="354"/>
  <c r="I92" i="354"/>
  <c r="H92" i="354"/>
  <c r="N91" i="354"/>
  <c r="K91" i="354"/>
  <c r="J91" i="354"/>
  <c r="I91" i="354"/>
  <c r="H91" i="354"/>
  <c r="N90" i="354"/>
  <c r="K90" i="354"/>
  <c r="J90" i="354"/>
  <c r="I90" i="354"/>
  <c r="H90" i="354"/>
  <c r="N89" i="354"/>
  <c r="K89" i="354"/>
  <c r="J89" i="354"/>
  <c r="I89" i="354"/>
  <c r="H89" i="354"/>
  <c r="N88" i="354"/>
  <c r="K88" i="354"/>
  <c r="J88" i="354"/>
  <c r="I88" i="354"/>
  <c r="H88" i="354"/>
  <c r="N87" i="354"/>
  <c r="K87" i="354"/>
  <c r="J87" i="354"/>
  <c r="I87" i="354"/>
  <c r="H87" i="354"/>
  <c r="N86" i="354"/>
  <c r="K86" i="354"/>
  <c r="J86" i="354"/>
  <c r="I86" i="354"/>
  <c r="H86" i="354"/>
  <c r="N85" i="354"/>
  <c r="K85" i="354"/>
  <c r="J85" i="354"/>
  <c r="I85" i="354"/>
  <c r="H85" i="354"/>
  <c r="N84" i="354"/>
  <c r="K84" i="354"/>
  <c r="J84" i="354"/>
  <c r="I84" i="354"/>
  <c r="H84" i="354"/>
  <c r="N83" i="354"/>
  <c r="K83" i="354"/>
  <c r="J83" i="354"/>
  <c r="I83" i="354"/>
  <c r="H83" i="354"/>
  <c r="N82" i="354"/>
  <c r="K82" i="354"/>
  <c r="J82" i="354"/>
  <c r="I82" i="354"/>
  <c r="H82" i="354"/>
  <c r="N81" i="354"/>
  <c r="K81" i="354"/>
  <c r="J81" i="354"/>
  <c r="I81" i="354"/>
  <c r="H81" i="354"/>
  <c r="N80" i="354"/>
  <c r="K80" i="354"/>
  <c r="J80" i="354"/>
  <c r="I80" i="354"/>
  <c r="H80" i="354"/>
  <c r="N79" i="354"/>
  <c r="K79" i="354"/>
  <c r="J79" i="354"/>
  <c r="I79" i="354"/>
  <c r="H79" i="354"/>
  <c r="N78" i="354"/>
  <c r="K78" i="354"/>
  <c r="J78" i="354"/>
  <c r="I78" i="354"/>
  <c r="H78" i="354"/>
  <c r="N77" i="354"/>
  <c r="K77" i="354"/>
  <c r="J77" i="354"/>
  <c r="I77" i="354"/>
  <c r="H77" i="354"/>
  <c r="N76" i="354"/>
  <c r="K76" i="354"/>
  <c r="J76" i="354"/>
  <c r="I76" i="354"/>
  <c r="H76" i="354"/>
  <c r="N75" i="354"/>
  <c r="K75" i="354"/>
  <c r="J75" i="354"/>
  <c r="I75" i="354"/>
  <c r="H75" i="354"/>
  <c r="N74" i="354"/>
  <c r="K74" i="354"/>
  <c r="J74" i="354"/>
  <c r="I74" i="354"/>
  <c r="H74" i="354"/>
  <c r="N73" i="354"/>
  <c r="K73" i="354"/>
  <c r="J73" i="354"/>
  <c r="I73" i="354"/>
  <c r="H73" i="354"/>
  <c r="N72" i="354"/>
  <c r="K72" i="354"/>
  <c r="J72" i="354"/>
  <c r="I72" i="354"/>
  <c r="H72" i="354"/>
  <c r="N71" i="354"/>
  <c r="K71" i="354"/>
  <c r="J71" i="354"/>
  <c r="I71" i="354"/>
  <c r="H71" i="354"/>
  <c r="N70" i="354"/>
  <c r="K70" i="354"/>
  <c r="J70" i="354"/>
  <c r="I70" i="354"/>
  <c r="H70" i="354"/>
  <c r="N69" i="354"/>
  <c r="K69" i="354"/>
  <c r="J69" i="354"/>
  <c r="I69" i="354"/>
  <c r="H69" i="354"/>
  <c r="N68" i="354"/>
  <c r="K68" i="354"/>
  <c r="J68" i="354"/>
  <c r="I68" i="354"/>
  <c r="H68" i="354"/>
  <c r="N67" i="354"/>
  <c r="K67" i="354"/>
  <c r="J67" i="354"/>
  <c r="I67" i="354"/>
  <c r="H67" i="354"/>
  <c r="N66" i="354"/>
  <c r="K66" i="354"/>
  <c r="J66" i="354"/>
  <c r="I66" i="354"/>
  <c r="H66" i="354"/>
  <c r="N65" i="354"/>
  <c r="K65" i="354"/>
  <c r="J65" i="354"/>
  <c r="I65" i="354"/>
  <c r="H65" i="354"/>
  <c r="N64" i="354"/>
  <c r="K64" i="354"/>
  <c r="J64" i="354"/>
  <c r="I64" i="354"/>
  <c r="H64" i="354"/>
  <c r="N63" i="354"/>
  <c r="K63" i="354"/>
  <c r="J63" i="354"/>
  <c r="I63" i="354"/>
  <c r="H63" i="354"/>
  <c r="N62" i="354"/>
  <c r="K62" i="354"/>
  <c r="J62" i="354"/>
  <c r="I62" i="354"/>
  <c r="H62" i="354"/>
  <c r="N61" i="354"/>
  <c r="K61" i="354"/>
  <c r="J61" i="354"/>
  <c r="I61" i="354"/>
  <c r="H61" i="354"/>
  <c r="N60" i="354"/>
  <c r="K60" i="354"/>
  <c r="J60" i="354"/>
  <c r="I60" i="354"/>
  <c r="H60" i="354"/>
  <c r="N59" i="354"/>
  <c r="K59" i="354"/>
  <c r="J59" i="354"/>
  <c r="I59" i="354"/>
  <c r="H59" i="354"/>
  <c r="N58" i="354"/>
  <c r="K58" i="354"/>
  <c r="J58" i="354"/>
  <c r="I58" i="354"/>
  <c r="H58" i="354"/>
  <c r="N57" i="354"/>
  <c r="K57" i="354"/>
  <c r="J57" i="354"/>
  <c r="I57" i="354"/>
  <c r="H57" i="354"/>
  <c r="N56" i="354"/>
  <c r="K56" i="354"/>
  <c r="J56" i="354"/>
  <c r="I56" i="354"/>
  <c r="H56" i="354"/>
  <c r="N55" i="354"/>
  <c r="K55" i="354"/>
  <c r="J55" i="354"/>
  <c r="I55" i="354"/>
  <c r="H55" i="354"/>
  <c r="N54" i="354"/>
  <c r="K54" i="354"/>
  <c r="J54" i="354"/>
  <c r="I54" i="354"/>
  <c r="H54" i="354"/>
  <c r="N53" i="354"/>
  <c r="K53" i="354"/>
  <c r="J53" i="354"/>
  <c r="I53" i="354"/>
  <c r="H53" i="354"/>
  <c r="N52" i="354"/>
  <c r="K52" i="354"/>
  <c r="J52" i="354"/>
  <c r="I52" i="354"/>
  <c r="H52" i="354"/>
  <c r="N51" i="354"/>
  <c r="K51" i="354"/>
  <c r="J51" i="354"/>
  <c r="I51" i="354"/>
  <c r="H51" i="354"/>
  <c r="N50" i="354"/>
  <c r="K50" i="354"/>
  <c r="J50" i="354"/>
  <c r="I50" i="354"/>
  <c r="H50" i="354"/>
  <c r="N49" i="354"/>
  <c r="K49" i="354"/>
  <c r="J49" i="354"/>
  <c r="I49" i="354"/>
  <c r="H49" i="354"/>
  <c r="N48" i="354"/>
  <c r="K48" i="354"/>
  <c r="J48" i="354"/>
  <c r="I48" i="354"/>
  <c r="H48" i="354"/>
  <c r="N47" i="354"/>
  <c r="K47" i="354"/>
  <c r="J47" i="354"/>
  <c r="I47" i="354"/>
  <c r="H47" i="354"/>
  <c r="N46" i="354"/>
  <c r="K46" i="354"/>
  <c r="J46" i="354"/>
  <c r="I46" i="354"/>
  <c r="H46" i="354"/>
  <c r="N45" i="354"/>
  <c r="K45" i="354"/>
  <c r="J45" i="354"/>
  <c r="I45" i="354"/>
  <c r="H45" i="354"/>
  <c r="N44" i="354"/>
  <c r="K44" i="354"/>
  <c r="J44" i="354"/>
  <c r="I44" i="354"/>
  <c r="H44" i="354"/>
  <c r="N43" i="354"/>
  <c r="K43" i="354"/>
  <c r="J43" i="354"/>
  <c r="I43" i="354"/>
  <c r="H43" i="354"/>
  <c r="N42" i="354"/>
  <c r="K42" i="354"/>
  <c r="J42" i="354"/>
  <c r="I42" i="354"/>
  <c r="H42" i="354"/>
  <c r="N41" i="354"/>
  <c r="K41" i="354"/>
  <c r="J41" i="354"/>
  <c r="I41" i="354"/>
  <c r="H41" i="354"/>
  <c r="N40" i="354"/>
  <c r="K40" i="354"/>
  <c r="J40" i="354"/>
  <c r="I40" i="354"/>
  <c r="H40" i="354"/>
  <c r="N39" i="354"/>
  <c r="K39" i="354"/>
  <c r="J39" i="354"/>
  <c r="I39" i="354"/>
  <c r="H39" i="354"/>
  <c r="N38" i="354"/>
  <c r="K38" i="354"/>
  <c r="J38" i="354"/>
  <c r="I38" i="354"/>
  <c r="H38" i="354"/>
  <c r="N37" i="354"/>
  <c r="K37" i="354"/>
  <c r="J37" i="354"/>
  <c r="I37" i="354"/>
  <c r="H37" i="354"/>
  <c r="N36" i="354"/>
  <c r="K36" i="354"/>
  <c r="J36" i="354"/>
  <c r="I36" i="354"/>
  <c r="H36" i="354"/>
  <c r="N35" i="354"/>
  <c r="K35" i="354"/>
  <c r="J35" i="354"/>
  <c r="I35" i="354"/>
  <c r="H35" i="354"/>
  <c r="N34" i="354"/>
  <c r="K34" i="354"/>
  <c r="J34" i="354"/>
  <c r="I34" i="354"/>
  <c r="H34" i="354"/>
  <c r="N33" i="354"/>
  <c r="K33" i="354"/>
  <c r="J33" i="354"/>
  <c r="I33" i="354"/>
  <c r="H33" i="354"/>
  <c r="N32" i="354"/>
  <c r="N31" i="354"/>
  <c r="N30" i="354"/>
  <c r="D5" i="354"/>
  <c r="C2" i="354"/>
  <c r="N122" i="353"/>
  <c r="K122" i="353"/>
  <c r="J122" i="353"/>
  <c r="I122" i="353"/>
  <c r="H122" i="353"/>
  <c r="N121" i="353"/>
  <c r="K121" i="353"/>
  <c r="J121" i="353"/>
  <c r="I121" i="353"/>
  <c r="H121" i="353"/>
  <c r="N120" i="353"/>
  <c r="K120" i="353"/>
  <c r="J120" i="353"/>
  <c r="I120" i="353"/>
  <c r="H120" i="353"/>
  <c r="N119" i="353"/>
  <c r="K119" i="353"/>
  <c r="J119" i="353"/>
  <c r="I119" i="353"/>
  <c r="H119" i="353"/>
  <c r="N118" i="353"/>
  <c r="K118" i="353"/>
  <c r="J118" i="353"/>
  <c r="I118" i="353"/>
  <c r="H118" i="353"/>
  <c r="N117" i="353"/>
  <c r="K117" i="353"/>
  <c r="J117" i="353"/>
  <c r="I117" i="353"/>
  <c r="H117" i="353"/>
  <c r="N116" i="353"/>
  <c r="K116" i="353"/>
  <c r="J116" i="353"/>
  <c r="I116" i="353"/>
  <c r="H116" i="353"/>
  <c r="N115" i="353"/>
  <c r="K115" i="353"/>
  <c r="J115" i="353"/>
  <c r="I115" i="353"/>
  <c r="H115" i="353"/>
  <c r="N114" i="353"/>
  <c r="K114" i="353"/>
  <c r="J114" i="353"/>
  <c r="I114" i="353"/>
  <c r="H114" i="353"/>
  <c r="N113" i="353"/>
  <c r="K113" i="353"/>
  <c r="J113" i="353"/>
  <c r="I113" i="353"/>
  <c r="H113" i="353"/>
  <c r="N112" i="353"/>
  <c r="K112" i="353"/>
  <c r="J112" i="353"/>
  <c r="I112" i="353"/>
  <c r="H112" i="353"/>
  <c r="N111" i="353"/>
  <c r="K111" i="353"/>
  <c r="J111" i="353"/>
  <c r="I111" i="353"/>
  <c r="H111" i="353"/>
  <c r="N110" i="353"/>
  <c r="K110" i="353"/>
  <c r="J110" i="353"/>
  <c r="I110" i="353"/>
  <c r="H110" i="353"/>
  <c r="N109" i="353"/>
  <c r="K109" i="353"/>
  <c r="J109" i="353"/>
  <c r="I109" i="353"/>
  <c r="H109" i="353"/>
  <c r="N108" i="353"/>
  <c r="K108" i="353"/>
  <c r="J108" i="353"/>
  <c r="I108" i="353"/>
  <c r="H108" i="353"/>
  <c r="N107" i="353"/>
  <c r="K107" i="353"/>
  <c r="J107" i="353"/>
  <c r="I107" i="353"/>
  <c r="H107" i="353"/>
  <c r="N106" i="353"/>
  <c r="K106" i="353"/>
  <c r="J106" i="353"/>
  <c r="I106" i="353"/>
  <c r="H106" i="353"/>
  <c r="N105" i="353"/>
  <c r="K105" i="353"/>
  <c r="J105" i="353"/>
  <c r="I105" i="353"/>
  <c r="H105" i="353"/>
  <c r="N104" i="353"/>
  <c r="K104" i="353"/>
  <c r="J104" i="353"/>
  <c r="I104" i="353"/>
  <c r="H104" i="353"/>
  <c r="N103" i="353"/>
  <c r="K103" i="353"/>
  <c r="J103" i="353"/>
  <c r="I103" i="353"/>
  <c r="H103" i="353"/>
  <c r="N102" i="353"/>
  <c r="K102" i="353"/>
  <c r="J102" i="353"/>
  <c r="I102" i="353"/>
  <c r="H102" i="353"/>
  <c r="N101" i="353"/>
  <c r="K101" i="353"/>
  <c r="J101" i="353"/>
  <c r="I101" i="353"/>
  <c r="H101" i="353"/>
  <c r="N100" i="353"/>
  <c r="K100" i="353"/>
  <c r="J100" i="353"/>
  <c r="I100" i="353"/>
  <c r="H100" i="353"/>
  <c r="N99" i="353"/>
  <c r="K99" i="353"/>
  <c r="J99" i="353"/>
  <c r="I99" i="353"/>
  <c r="H99" i="353"/>
  <c r="N98" i="353"/>
  <c r="K98" i="353"/>
  <c r="J98" i="353"/>
  <c r="I98" i="353"/>
  <c r="H98" i="353"/>
  <c r="N97" i="353"/>
  <c r="K97" i="353"/>
  <c r="J97" i="353"/>
  <c r="I97" i="353"/>
  <c r="H97" i="353"/>
  <c r="N96" i="353"/>
  <c r="K96" i="353"/>
  <c r="J96" i="353"/>
  <c r="I96" i="353"/>
  <c r="H96" i="353"/>
  <c r="N95" i="353"/>
  <c r="K95" i="353"/>
  <c r="J95" i="353"/>
  <c r="I95" i="353"/>
  <c r="H95" i="353"/>
  <c r="N94" i="353"/>
  <c r="K94" i="353"/>
  <c r="J94" i="353"/>
  <c r="I94" i="353"/>
  <c r="H94" i="353"/>
  <c r="N93" i="353"/>
  <c r="K93" i="353"/>
  <c r="J93" i="353"/>
  <c r="I93" i="353"/>
  <c r="H93" i="353"/>
  <c r="N92" i="353"/>
  <c r="K92" i="353"/>
  <c r="J92" i="353"/>
  <c r="I92" i="353"/>
  <c r="H92" i="353"/>
  <c r="N91" i="353"/>
  <c r="K91" i="353"/>
  <c r="J91" i="353"/>
  <c r="I91" i="353"/>
  <c r="H91" i="353"/>
  <c r="N90" i="353"/>
  <c r="K90" i="353"/>
  <c r="J90" i="353"/>
  <c r="I90" i="353"/>
  <c r="H90" i="353"/>
  <c r="N89" i="353"/>
  <c r="K89" i="353"/>
  <c r="J89" i="353"/>
  <c r="I89" i="353"/>
  <c r="H89" i="353"/>
  <c r="N88" i="353"/>
  <c r="K88" i="353"/>
  <c r="J88" i="353"/>
  <c r="I88" i="353"/>
  <c r="H88" i="353"/>
  <c r="N87" i="353"/>
  <c r="K87" i="353"/>
  <c r="J87" i="353"/>
  <c r="I87" i="353"/>
  <c r="H87" i="353"/>
  <c r="N86" i="353"/>
  <c r="K86" i="353"/>
  <c r="J86" i="353"/>
  <c r="I86" i="353"/>
  <c r="H86" i="353"/>
  <c r="N85" i="353"/>
  <c r="K85" i="353"/>
  <c r="J85" i="353"/>
  <c r="I85" i="353"/>
  <c r="H85" i="353"/>
  <c r="N84" i="353"/>
  <c r="K84" i="353"/>
  <c r="J84" i="353"/>
  <c r="I84" i="353"/>
  <c r="H84" i="353"/>
  <c r="N83" i="353"/>
  <c r="K83" i="353"/>
  <c r="J83" i="353"/>
  <c r="I83" i="353"/>
  <c r="H83" i="353"/>
  <c r="N82" i="353"/>
  <c r="K82" i="353"/>
  <c r="J82" i="353"/>
  <c r="I82" i="353"/>
  <c r="H82" i="353"/>
  <c r="N81" i="353"/>
  <c r="K81" i="353"/>
  <c r="J81" i="353"/>
  <c r="I81" i="353"/>
  <c r="H81" i="353"/>
  <c r="N80" i="353"/>
  <c r="K80" i="353"/>
  <c r="J80" i="353"/>
  <c r="I80" i="353"/>
  <c r="H80" i="353"/>
  <c r="N79" i="353"/>
  <c r="K79" i="353"/>
  <c r="J79" i="353"/>
  <c r="I79" i="353"/>
  <c r="H79" i="353"/>
  <c r="N78" i="353"/>
  <c r="K78" i="353"/>
  <c r="J78" i="353"/>
  <c r="I78" i="353"/>
  <c r="H78" i="353"/>
  <c r="N77" i="353"/>
  <c r="K77" i="353"/>
  <c r="J77" i="353"/>
  <c r="I77" i="353"/>
  <c r="H77" i="353"/>
  <c r="N76" i="353"/>
  <c r="K76" i="353"/>
  <c r="J76" i="353"/>
  <c r="I76" i="353"/>
  <c r="H76" i="353"/>
  <c r="N75" i="353"/>
  <c r="K75" i="353"/>
  <c r="J75" i="353"/>
  <c r="I75" i="353"/>
  <c r="H75" i="353"/>
  <c r="N74" i="353"/>
  <c r="K74" i="353"/>
  <c r="J74" i="353"/>
  <c r="I74" i="353"/>
  <c r="H74" i="353"/>
  <c r="N73" i="353"/>
  <c r="K73" i="353"/>
  <c r="J73" i="353"/>
  <c r="I73" i="353"/>
  <c r="H73" i="353"/>
  <c r="N72" i="353"/>
  <c r="K72" i="353"/>
  <c r="J72" i="353"/>
  <c r="I72" i="353"/>
  <c r="H72" i="353"/>
  <c r="N71" i="353"/>
  <c r="K71" i="353"/>
  <c r="J71" i="353"/>
  <c r="I71" i="353"/>
  <c r="H71" i="353"/>
  <c r="N70" i="353"/>
  <c r="K70" i="353"/>
  <c r="J70" i="353"/>
  <c r="I70" i="353"/>
  <c r="H70" i="353"/>
  <c r="N69" i="353"/>
  <c r="K69" i="353"/>
  <c r="J69" i="353"/>
  <c r="I69" i="353"/>
  <c r="H69" i="353"/>
  <c r="N68" i="353"/>
  <c r="K68" i="353"/>
  <c r="J68" i="353"/>
  <c r="I68" i="353"/>
  <c r="H68" i="353"/>
  <c r="N67" i="353"/>
  <c r="K67" i="353"/>
  <c r="J67" i="353"/>
  <c r="I67" i="353"/>
  <c r="H67" i="353"/>
  <c r="N66" i="353"/>
  <c r="K66" i="353"/>
  <c r="J66" i="353"/>
  <c r="I66" i="353"/>
  <c r="H66" i="353"/>
  <c r="N65" i="353"/>
  <c r="K65" i="353"/>
  <c r="J65" i="353"/>
  <c r="I65" i="353"/>
  <c r="H65" i="353"/>
  <c r="N64" i="353"/>
  <c r="K64" i="353"/>
  <c r="J64" i="353"/>
  <c r="I64" i="353"/>
  <c r="H64" i="353"/>
  <c r="N63" i="353"/>
  <c r="K63" i="353"/>
  <c r="J63" i="353"/>
  <c r="I63" i="353"/>
  <c r="H63" i="353"/>
  <c r="N62" i="353"/>
  <c r="K62" i="353"/>
  <c r="J62" i="353"/>
  <c r="I62" i="353"/>
  <c r="H62" i="353"/>
  <c r="N61" i="353"/>
  <c r="K61" i="353"/>
  <c r="J61" i="353"/>
  <c r="I61" i="353"/>
  <c r="H61" i="353"/>
  <c r="N60" i="353"/>
  <c r="K60" i="353"/>
  <c r="J60" i="353"/>
  <c r="I60" i="353"/>
  <c r="H60" i="353"/>
  <c r="N59" i="353"/>
  <c r="K59" i="353"/>
  <c r="J59" i="353"/>
  <c r="I59" i="353"/>
  <c r="H59" i="353"/>
  <c r="N58" i="353"/>
  <c r="K58" i="353"/>
  <c r="J58" i="353"/>
  <c r="I58" i="353"/>
  <c r="H58" i="353"/>
  <c r="N57" i="353"/>
  <c r="K57" i="353"/>
  <c r="J57" i="353"/>
  <c r="I57" i="353"/>
  <c r="H57" i="353"/>
  <c r="N56" i="353"/>
  <c r="K56" i="353"/>
  <c r="J56" i="353"/>
  <c r="I56" i="353"/>
  <c r="H56" i="353"/>
  <c r="N55" i="353"/>
  <c r="K55" i="353"/>
  <c r="J55" i="353"/>
  <c r="I55" i="353"/>
  <c r="H55" i="353"/>
  <c r="N54" i="353"/>
  <c r="K54" i="353"/>
  <c r="J54" i="353"/>
  <c r="I54" i="353"/>
  <c r="H54" i="353"/>
  <c r="N53" i="353"/>
  <c r="K53" i="353"/>
  <c r="J53" i="353"/>
  <c r="I53" i="353"/>
  <c r="H53" i="353"/>
  <c r="N52" i="353"/>
  <c r="K52" i="353"/>
  <c r="J52" i="353"/>
  <c r="I52" i="353"/>
  <c r="H52" i="353"/>
  <c r="N51" i="353"/>
  <c r="K51" i="353"/>
  <c r="J51" i="353"/>
  <c r="I51" i="353"/>
  <c r="H51" i="353"/>
  <c r="N50" i="353"/>
  <c r="K50" i="353"/>
  <c r="J50" i="353"/>
  <c r="I50" i="353"/>
  <c r="H50" i="353"/>
  <c r="N49" i="353"/>
  <c r="K49" i="353"/>
  <c r="J49" i="353"/>
  <c r="I49" i="353"/>
  <c r="H49" i="353"/>
  <c r="N48" i="353"/>
  <c r="K48" i="353"/>
  <c r="J48" i="353"/>
  <c r="I48" i="353"/>
  <c r="H48" i="353"/>
  <c r="N47" i="353"/>
  <c r="K47" i="353"/>
  <c r="J47" i="353"/>
  <c r="I47" i="353"/>
  <c r="H47" i="353"/>
  <c r="N46" i="353"/>
  <c r="K46" i="353"/>
  <c r="J46" i="353"/>
  <c r="I46" i="353"/>
  <c r="H46" i="353"/>
  <c r="N45" i="353"/>
  <c r="K45" i="353"/>
  <c r="J45" i="353"/>
  <c r="I45" i="353"/>
  <c r="H45" i="353"/>
  <c r="N44" i="353"/>
  <c r="K44" i="353"/>
  <c r="J44" i="353"/>
  <c r="I44" i="353"/>
  <c r="H44" i="353"/>
  <c r="N43" i="353"/>
  <c r="K43" i="353"/>
  <c r="J43" i="353"/>
  <c r="I43" i="353"/>
  <c r="H43" i="353"/>
  <c r="N42" i="353"/>
  <c r="K42" i="353"/>
  <c r="J42" i="353"/>
  <c r="I42" i="353"/>
  <c r="H42" i="353"/>
  <c r="N41" i="353"/>
  <c r="K41" i="353"/>
  <c r="J41" i="353"/>
  <c r="I41" i="353"/>
  <c r="H41" i="353"/>
  <c r="N40" i="353"/>
  <c r="K40" i="353"/>
  <c r="J40" i="353"/>
  <c r="I40" i="353"/>
  <c r="H40" i="353"/>
  <c r="N39" i="353"/>
  <c r="K39" i="353"/>
  <c r="J39" i="353"/>
  <c r="I39" i="353"/>
  <c r="H39" i="353"/>
  <c r="N38" i="353"/>
  <c r="K38" i="353"/>
  <c r="J38" i="353"/>
  <c r="I38" i="353"/>
  <c r="H38" i="353"/>
  <c r="N37" i="353"/>
  <c r="K37" i="353"/>
  <c r="J37" i="353"/>
  <c r="I37" i="353"/>
  <c r="H37" i="353"/>
  <c r="N36" i="353"/>
  <c r="K36" i="353"/>
  <c r="J36" i="353"/>
  <c r="I36" i="353"/>
  <c r="H36" i="353"/>
  <c r="N35" i="353"/>
  <c r="K35" i="353"/>
  <c r="J35" i="353"/>
  <c r="I35" i="353"/>
  <c r="H35" i="353"/>
  <c r="N34" i="353"/>
  <c r="K34" i="353"/>
  <c r="J34" i="353"/>
  <c r="I34" i="353"/>
  <c r="H34" i="353"/>
  <c r="N33" i="353"/>
  <c r="K33" i="353"/>
  <c r="J33" i="353"/>
  <c r="I33" i="353"/>
  <c r="H33" i="353"/>
  <c r="N32" i="353"/>
  <c r="N31" i="353"/>
  <c r="N30" i="353"/>
  <c r="D5" i="353"/>
  <c r="C2" i="353"/>
  <c r="N122" i="352"/>
  <c r="K122" i="352"/>
  <c r="J122" i="352"/>
  <c r="I122" i="352"/>
  <c r="H122" i="352"/>
  <c r="N121" i="352"/>
  <c r="K121" i="352"/>
  <c r="J121" i="352"/>
  <c r="I121" i="352"/>
  <c r="H121" i="352"/>
  <c r="N120" i="352"/>
  <c r="K120" i="352"/>
  <c r="J120" i="352"/>
  <c r="I120" i="352"/>
  <c r="H120" i="352"/>
  <c r="N119" i="352"/>
  <c r="K119" i="352"/>
  <c r="J119" i="352"/>
  <c r="I119" i="352"/>
  <c r="H119" i="352"/>
  <c r="N118" i="352"/>
  <c r="K118" i="352"/>
  <c r="J118" i="352"/>
  <c r="I118" i="352"/>
  <c r="H118" i="352"/>
  <c r="N117" i="352"/>
  <c r="K117" i="352"/>
  <c r="J117" i="352"/>
  <c r="I117" i="352"/>
  <c r="H117" i="352"/>
  <c r="N116" i="352"/>
  <c r="K116" i="352"/>
  <c r="J116" i="352"/>
  <c r="I116" i="352"/>
  <c r="H116" i="352"/>
  <c r="N115" i="352"/>
  <c r="K115" i="352"/>
  <c r="J115" i="352"/>
  <c r="I115" i="352"/>
  <c r="H115" i="352"/>
  <c r="N114" i="352"/>
  <c r="K114" i="352"/>
  <c r="J114" i="352"/>
  <c r="I114" i="352"/>
  <c r="H114" i="352"/>
  <c r="N113" i="352"/>
  <c r="K113" i="352"/>
  <c r="J113" i="352"/>
  <c r="I113" i="352"/>
  <c r="H113" i="352"/>
  <c r="N112" i="352"/>
  <c r="K112" i="352"/>
  <c r="J112" i="352"/>
  <c r="I112" i="352"/>
  <c r="H112" i="352"/>
  <c r="N111" i="352"/>
  <c r="K111" i="352"/>
  <c r="J111" i="352"/>
  <c r="I111" i="352"/>
  <c r="H111" i="352"/>
  <c r="N110" i="352"/>
  <c r="K110" i="352"/>
  <c r="J110" i="352"/>
  <c r="I110" i="352"/>
  <c r="H110" i="352"/>
  <c r="N109" i="352"/>
  <c r="K109" i="352"/>
  <c r="J109" i="352"/>
  <c r="I109" i="352"/>
  <c r="H109" i="352"/>
  <c r="N108" i="352"/>
  <c r="K108" i="352"/>
  <c r="J108" i="352"/>
  <c r="I108" i="352"/>
  <c r="H108" i="352"/>
  <c r="N107" i="352"/>
  <c r="K107" i="352"/>
  <c r="J107" i="352"/>
  <c r="I107" i="352"/>
  <c r="H107" i="352"/>
  <c r="N106" i="352"/>
  <c r="K106" i="352"/>
  <c r="J106" i="352"/>
  <c r="I106" i="352"/>
  <c r="H106" i="352"/>
  <c r="N105" i="352"/>
  <c r="K105" i="352"/>
  <c r="J105" i="352"/>
  <c r="I105" i="352"/>
  <c r="H105" i="352"/>
  <c r="N104" i="352"/>
  <c r="K104" i="352"/>
  <c r="J104" i="352"/>
  <c r="I104" i="352"/>
  <c r="H104" i="352"/>
  <c r="N103" i="352"/>
  <c r="K103" i="352"/>
  <c r="J103" i="352"/>
  <c r="I103" i="352"/>
  <c r="H103" i="352"/>
  <c r="N102" i="352"/>
  <c r="K102" i="352"/>
  <c r="J102" i="352"/>
  <c r="I102" i="352"/>
  <c r="H102" i="352"/>
  <c r="N101" i="352"/>
  <c r="K101" i="352"/>
  <c r="J101" i="352"/>
  <c r="I101" i="352"/>
  <c r="H101" i="352"/>
  <c r="N100" i="352"/>
  <c r="K100" i="352"/>
  <c r="J100" i="352"/>
  <c r="I100" i="352"/>
  <c r="H100" i="352"/>
  <c r="N99" i="352"/>
  <c r="K99" i="352"/>
  <c r="J99" i="352"/>
  <c r="I99" i="352"/>
  <c r="H99" i="352"/>
  <c r="N98" i="352"/>
  <c r="K98" i="352"/>
  <c r="J98" i="352"/>
  <c r="I98" i="352"/>
  <c r="H98" i="352"/>
  <c r="N97" i="352"/>
  <c r="K97" i="352"/>
  <c r="J97" i="352"/>
  <c r="I97" i="352"/>
  <c r="H97" i="352"/>
  <c r="N96" i="352"/>
  <c r="K96" i="352"/>
  <c r="J96" i="352"/>
  <c r="I96" i="352"/>
  <c r="H96" i="352"/>
  <c r="N95" i="352"/>
  <c r="K95" i="352"/>
  <c r="J95" i="352"/>
  <c r="I95" i="352"/>
  <c r="H95" i="352"/>
  <c r="N94" i="352"/>
  <c r="K94" i="352"/>
  <c r="J94" i="352"/>
  <c r="I94" i="352"/>
  <c r="H94" i="352"/>
  <c r="N93" i="352"/>
  <c r="K93" i="352"/>
  <c r="J93" i="352"/>
  <c r="I93" i="352"/>
  <c r="H93" i="352"/>
  <c r="N92" i="352"/>
  <c r="K92" i="352"/>
  <c r="J92" i="352"/>
  <c r="I92" i="352"/>
  <c r="H92" i="352"/>
  <c r="N91" i="352"/>
  <c r="K91" i="352"/>
  <c r="J91" i="352"/>
  <c r="I91" i="352"/>
  <c r="H91" i="352"/>
  <c r="N90" i="352"/>
  <c r="K90" i="352"/>
  <c r="J90" i="352"/>
  <c r="I90" i="352"/>
  <c r="H90" i="352"/>
  <c r="N89" i="352"/>
  <c r="K89" i="352"/>
  <c r="J89" i="352"/>
  <c r="I89" i="352"/>
  <c r="H89" i="352"/>
  <c r="N88" i="352"/>
  <c r="K88" i="352"/>
  <c r="J88" i="352"/>
  <c r="I88" i="352"/>
  <c r="H88" i="352"/>
  <c r="N87" i="352"/>
  <c r="K87" i="352"/>
  <c r="J87" i="352"/>
  <c r="I87" i="352"/>
  <c r="H87" i="352"/>
  <c r="N86" i="352"/>
  <c r="K86" i="352"/>
  <c r="J86" i="352"/>
  <c r="I86" i="352"/>
  <c r="H86" i="352"/>
  <c r="N85" i="352"/>
  <c r="K85" i="352"/>
  <c r="J85" i="352"/>
  <c r="I85" i="352"/>
  <c r="H85" i="352"/>
  <c r="N84" i="352"/>
  <c r="K84" i="352"/>
  <c r="J84" i="352"/>
  <c r="I84" i="352"/>
  <c r="H84" i="352"/>
  <c r="N83" i="352"/>
  <c r="K83" i="352"/>
  <c r="J83" i="352"/>
  <c r="I83" i="352"/>
  <c r="H83" i="352"/>
  <c r="N82" i="352"/>
  <c r="K82" i="352"/>
  <c r="J82" i="352"/>
  <c r="I82" i="352"/>
  <c r="H82" i="352"/>
  <c r="N81" i="352"/>
  <c r="K81" i="352"/>
  <c r="J81" i="352"/>
  <c r="I81" i="352"/>
  <c r="H81" i="352"/>
  <c r="N80" i="352"/>
  <c r="K80" i="352"/>
  <c r="J80" i="352"/>
  <c r="I80" i="352"/>
  <c r="H80" i="352"/>
  <c r="N79" i="352"/>
  <c r="K79" i="352"/>
  <c r="J79" i="352"/>
  <c r="I79" i="352"/>
  <c r="H79" i="352"/>
  <c r="N78" i="352"/>
  <c r="K78" i="352"/>
  <c r="J78" i="352"/>
  <c r="I78" i="352"/>
  <c r="H78" i="352"/>
  <c r="N77" i="352"/>
  <c r="K77" i="352"/>
  <c r="J77" i="352"/>
  <c r="I77" i="352"/>
  <c r="H77" i="352"/>
  <c r="N76" i="352"/>
  <c r="K76" i="352"/>
  <c r="J76" i="352"/>
  <c r="I76" i="352"/>
  <c r="H76" i="352"/>
  <c r="N75" i="352"/>
  <c r="K75" i="352"/>
  <c r="J75" i="352"/>
  <c r="I75" i="352"/>
  <c r="H75" i="352"/>
  <c r="N74" i="352"/>
  <c r="K74" i="352"/>
  <c r="J74" i="352"/>
  <c r="I74" i="352"/>
  <c r="H74" i="352"/>
  <c r="N73" i="352"/>
  <c r="K73" i="352"/>
  <c r="J73" i="352"/>
  <c r="I73" i="352"/>
  <c r="H73" i="352"/>
  <c r="N72" i="352"/>
  <c r="K72" i="352"/>
  <c r="J72" i="352"/>
  <c r="I72" i="352"/>
  <c r="H72" i="352"/>
  <c r="N71" i="352"/>
  <c r="K71" i="352"/>
  <c r="J71" i="352"/>
  <c r="I71" i="352"/>
  <c r="H71" i="352"/>
  <c r="N70" i="352"/>
  <c r="K70" i="352"/>
  <c r="J70" i="352"/>
  <c r="I70" i="352"/>
  <c r="H70" i="352"/>
  <c r="N69" i="352"/>
  <c r="K69" i="352"/>
  <c r="J69" i="352"/>
  <c r="I69" i="352"/>
  <c r="H69" i="352"/>
  <c r="N68" i="352"/>
  <c r="K68" i="352"/>
  <c r="J68" i="352"/>
  <c r="I68" i="352"/>
  <c r="H68" i="352"/>
  <c r="N67" i="352"/>
  <c r="K67" i="352"/>
  <c r="J67" i="352"/>
  <c r="I67" i="352"/>
  <c r="H67" i="352"/>
  <c r="N66" i="352"/>
  <c r="K66" i="352"/>
  <c r="J66" i="352"/>
  <c r="I66" i="352"/>
  <c r="H66" i="352"/>
  <c r="N65" i="352"/>
  <c r="K65" i="352"/>
  <c r="J65" i="352"/>
  <c r="I65" i="352"/>
  <c r="H65" i="352"/>
  <c r="N64" i="352"/>
  <c r="K64" i="352"/>
  <c r="J64" i="352"/>
  <c r="I64" i="352"/>
  <c r="H64" i="352"/>
  <c r="N63" i="352"/>
  <c r="K63" i="352"/>
  <c r="J63" i="352"/>
  <c r="I63" i="352"/>
  <c r="H63" i="352"/>
  <c r="N62" i="352"/>
  <c r="K62" i="352"/>
  <c r="J62" i="352"/>
  <c r="I62" i="352"/>
  <c r="H62" i="352"/>
  <c r="N61" i="352"/>
  <c r="K61" i="352"/>
  <c r="J61" i="352"/>
  <c r="I61" i="352"/>
  <c r="H61" i="352"/>
  <c r="N60" i="352"/>
  <c r="K60" i="352"/>
  <c r="J60" i="352"/>
  <c r="I60" i="352"/>
  <c r="H60" i="352"/>
  <c r="N59" i="352"/>
  <c r="K59" i="352"/>
  <c r="J59" i="352"/>
  <c r="I59" i="352"/>
  <c r="H59" i="352"/>
  <c r="N58" i="352"/>
  <c r="K58" i="352"/>
  <c r="J58" i="352"/>
  <c r="I58" i="352"/>
  <c r="H58" i="352"/>
  <c r="N57" i="352"/>
  <c r="K57" i="352"/>
  <c r="J57" i="352"/>
  <c r="I57" i="352"/>
  <c r="H57" i="352"/>
  <c r="N56" i="352"/>
  <c r="K56" i="352"/>
  <c r="J56" i="352"/>
  <c r="I56" i="352"/>
  <c r="H56" i="352"/>
  <c r="N55" i="352"/>
  <c r="K55" i="352"/>
  <c r="J55" i="352"/>
  <c r="I55" i="352"/>
  <c r="H55" i="352"/>
  <c r="N54" i="352"/>
  <c r="K54" i="352"/>
  <c r="J54" i="352"/>
  <c r="I54" i="352"/>
  <c r="H54" i="352"/>
  <c r="N53" i="352"/>
  <c r="K53" i="352"/>
  <c r="J53" i="352"/>
  <c r="I53" i="352"/>
  <c r="H53" i="352"/>
  <c r="N52" i="352"/>
  <c r="K52" i="352"/>
  <c r="J52" i="352"/>
  <c r="I52" i="352"/>
  <c r="H52" i="352"/>
  <c r="N51" i="352"/>
  <c r="K51" i="352"/>
  <c r="J51" i="352"/>
  <c r="I51" i="352"/>
  <c r="H51" i="352"/>
  <c r="N50" i="352"/>
  <c r="K50" i="352"/>
  <c r="J50" i="352"/>
  <c r="I50" i="352"/>
  <c r="H50" i="352"/>
  <c r="N49" i="352"/>
  <c r="K49" i="352"/>
  <c r="J49" i="352"/>
  <c r="I49" i="352"/>
  <c r="H49" i="352"/>
  <c r="N48" i="352"/>
  <c r="K48" i="352"/>
  <c r="J48" i="352"/>
  <c r="I48" i="352"/>
  <c r="H48" i="352"/>
  <c r="N47" i="352"/>
  <c r="K47" i="352"/>
  <c r="J47" i="352"/>
  <c r="I47" i="352"/>
  <c r="H47" i="352"/>
  <c r="N46" i="352"/>
  <c r="K46" i="352"/>
  <c r="J46" i="352"/>
  <c r="I46" i="352"/>
  <c r="H46" i="352"/>
  <c r="N45" i="352"/>
  <c r="K45" i="352"/>
  <c r="J45" i="352"/>
  <c r="I45" i="352"/>
  <c r="H45" i="352"/>
  <c r="N44" i="352"/>
  <c r="K44" i="352"/>
  <c r="J44" i="352"/>
  <c r="I44" i="352"/>
  <c r="H44" i="352"/>
  <c r="N43" i="352"/>
  <c r="K43" i="352"/>
  <c r="J43" i="352"/>
  <c r="I43" i="352"/>
  <c r="H43" i="352"/>
  <c r="N42" i="352"/>
  <c r="K42" i="352"/>
  <c r="J42" i="352"/>
  <c r="I42" i="352"/>
  <c r="H42" i="352"/>
  <c r="N41" i="352"/>
  <c r="K41" i="352"/>
  <c r="J41" i="352"/>
  <c r="I41" i="352"/>
  <c r="H41" i="352"/>
  <c r="N40" i="352"/>
  <c r="K40" i="352"/>
  <c r="J40" i="352"/>
  <c r="I40" i="352"/>
  <c r="H40" i="352"/>
  <c r="N39" i="352"/>
  <c r="K39" i="352"/>
  <c r="J39" i="352"/>
  <c r="I39" i="352"/>
  <c r="H39" i="352"/>
  <c r="N38" i="352"/>
  <c r="K38" i="352"/>
  <c r="J38" i="352"/>
  <c r="I38" i="352"/>
  <c r="H38" i="352"/>
  <c r="N37" i="352"/>
  <c r="K37" i="352"/>
  <c r="J37" i="352"/>
  <c r="I37" i="352"/>
  <c r="H37" i="352"/>
  <c r="N36" i="352"/>
  <c r="K36" i="352"/>
  <c r="J36" i="352"/>
  <c r="I36" i="352"/>
  <c r="H36" i="352"/>
  <c r="N35" i="352"/>
  <c r="K35" i="352"/>
  <c r="J35" i="352"/>
  <c r="I35" i="352"/>
  <c r="H35" i="352"/>
  <c r="N34" i="352"/>
  <c r="K34" i="352"/>
  <c r="J34" i="352"/>
  <c r="I34" i="352"/>
  <c r="H34" i="352"/>
  <c r="N33" i="352"/>
  <c r="K33" i="352"/>
  <c r="J33" i="352"/>
  <c r="I33" i="352"/>
  <c r="H33" i="352"/>
  <c r="N32" i="352"/>
  <c r="N31" i="352"/>
  <c r="N30" i="352"/>
  <c r="D5" i="352"/>
  <c r="C2" i="352"/>
  <c r="K41" i="351"/>
  <c r="B23" i="351"/>
  <c r="B22" i="351"/>
  <c r="B21" i="351"/>
  <c r="B20" i="351"/>
  <c r="B19" i="351"/>
  <c r="L18" i="351"/>
  <c r="J18" i="351"/>
  <c r="H18" i="351"/>
  <c r="F18" i="351"/>
  <c r="D18" i="351"/>
  <c r="L15" i="351"/>
  <c r="I15" i="351"/>
  <c r="D15" i="351"/>
  <c r="C15" i="351"/>
  <c r="L13" i="351"/>
  <c r="I13" i="351"/>
  <c r="D13" i="351"/>
  <c r="C13" i="351"/>
  <c r="L11" i="351"/>
  <c r="I11" i="351"/>
  <c r="D11" i="351"/>
  <c r="C11" i="351"/>
  <c r="L9" i="351"/>
  <c r="I9" i="351"/>
  <c r="D9" i="351"/>
  <c r="C9" i="351"/>
  <c r="L7" i="351"/>
  <c r="I7" i="351"/>
  <c r="D7" i="351"/>
  <c r="C7" i="351"/>
  <c r="Y5" i="351"/>
  <c r="Y3" i="351"/>
  <c r="AK1" i="351"/>
  <c r="AJ1" i="351"/>
  <c r="AI1" i="351"/>
  <c r="AH1" i="351"/>
  <c r="AG1" i="351"/>
  <c r="AF1" i="351"/>
  <c r="AE1" i="351"/>
  <c r="AD1" i="351"/>
  <c r="AC1" i="351"/>
  <c r="AB1" i="351"/>
  <c r="N122" i="350"/>
  <c r="K122" i="350"/>
  <c r="J122" i="350"/>
  <c r="I122" i="350"/>
  <c r="H122" i="350"/>
  <c r="N121" i="350"/>
  <c r="K121" i="350"/>
  <c r="J121" i="350"/>
  <c r="I121" i="350"/>
  <c r="H121" i="350"/>
  <c r="N120" i="350"/>
  <c r="K120" i="350"/>
  <c r="J120" i="350"/>
  <c r="I120" i="350"/>
  <c r="H120" i="350"/>
  <c r="N119" i="350"/>
  <c r="K119" i="350"/>
  <c r="J119" i="350"/>
  <c r="I119" i="350"/>
  <c r="H119" i="350"/>
  <c r="N118" i="350"/>
  <c r="K118" i="350"/>
  <c r="J118" i="350"/>
  <c r="I118" i="350"/>
  <c r="H118" i="350"/>
  <c r="N117" i="350"/>
  <c r="K117" i="350"/>
  <c r="J117" i="350"/>
  <c r="I117" i="350"/>
  <c r="H117" i="350"/>
  <c r="N116" i="350"/>
  <c r="K116" i="350"/>
  <c r="J116" i="350"/>
  <c r="I116" i="350"/>
  <c r="H116" i="350"/>
  <c r="N115" i="350"/>
  <c r="K115" i="350"/>
  <c r="J115" i="350"/>
  <c r="I115" i="350"/>
  <c r="H115" i="350"/>
  <c r="N114" i="350"/>
  <c r="K114" i="350"/>
  <c r="J114" i="350"/>
  <c r="I114" i="350"/>
  <c r="H114" i="350"/>
  <c r="N113" i="350"/>
  <c r="K113" i="350"/>
  <c r="J113" i="350"/>
  <c r="I113" i="350"/>
  <c r="H113" i="350"/>
  <c r="N112" i="350"/>
  <c r="K112" i="350"/>
  <c r="J112" i="350"/>
  <c r="I112" i="350"/>
  <c r="H112" i="350"/>
  <c r="N111" i="350"/>
  <c r="K111" i="350"/>
  <c r="J111" i="350"/>
  <c r="I111" i="350"/>
  <c r="H111" i="350"/>
  <c r="N110" i="350"/>
  <c r="K110" i="350"/>
  <c r="J110" i="350"/>
  <c r="I110" i="350"/>
  <c r="H110" i="350"/>
  <c r="N109" i="350"/>
  <c r="K109" i="350"/>
  <c r="J109" i="350"/>
  <c r="I109" i="350"/>
  <c r="H109" i="350"/>
  <c r="N108" i="350"/>
  <c r="K108" i="350"/>
  <c r="J108" i="350"/>
  <c r="I108" i="350"/>
  <c r="H108" i="350"/>
  <c r="N107" i="350"/>
  <c r="K107" i="350"/>
  <c r="J107" i="350"/>
  <c r="I107" i="350"/>
  <c r="H107" i="350"/>
  <c r="N106" i="350"/>
  <c r="K106" i="350"/>
  <c r="J106" i="350"/>
  <c r="I106" i="350"/>
  <c r="H106" i="350"/>
  <c r="N105" i="350"/>
  <c r="K105" i="350"/>
  <c r="J105" i="350"/>
  <c r="I105" i="350"/>
  <c r="H105" i="350"/>
  <c r="N104" i="350"/>
  <c r="K104" i="350"/>
  <c r="J104" i="350"/>
  <c r="I104" i="350"/>
  <c r="H104" i="350"/>
  <c r="N103" i="350"/>
  <c r="K103" i="350"/>
  <c r="J103" i="350"/>
  <c r="I103" i="350"/>
  <c r="H103" i="350"/>
  <c r="N102" i="350"/>
  <c r="K102" i="350"/>
  <c r="J102" i="350"/>
  <c r="I102" i="350"/>
  <c r="H102" i="350"/>
  <c r="N101" i="350"/>
  <c r="K101" i="350"/>
  <c r="J101" i="350"/>
  <c r="I101" i="350"/>
  <c r="H101" i="350"/>
  <c r="N100" i="350"/>
  <c r="K100" i="350"/>
  <c r="J100" i="350"/>
  <c r="I100" i="350"/>
  <c r="H100" i="350"/>
  <c r="N99" i="350"/>
  <c r="K99" i="350"/>
  <c r="J99" i="350"/>
  <c r="I99" i="350"/>
  <c r="H99" i="350"/>
  <c r="N98" i="350"/>
  <c r="K98" i="350"/>
  <c r="J98" i="350"/>
  <c r="I98" i="350"/>
  <c r="H98" i="350"/>
  <c r="N97" i="350"/>
  <c r="K97" i="350"/>
  <c r="J97" i="350"/>
  <c r="I97" i="350"/>
  <c r="H97" i="350"/>
  <c r="N96" i="350"/>
  <c r="K96" i="350"/>
  <c r="J96" i="350"/>
  <c r="I96" i="350"/>
  <c r="H96" i="350"/>
  <c r="N95" i="350"/>
  <c r="K95" i="350"/>
  <c r="J95" i="350"/>
  <c r="I95" i="350"/>
  <c r="H95" i="350"/>
  <c r="N94" i="350"/>
  <c r="K94" i="350"/>
  <c r="J94" i="350"/>
  <c r="I94" i="350"/>
  <c r="H94" i="350"/>
  <c r="N93" i="350"/>
  <c r="K93" i="350"/>
  <c r="J93" i="350"/>
  <c r="I93" i="350"/>
  <c r="H93" i="350"/>
  <c r="N92" i="350"/>
  <c r="K92" i="350"/>
  <c r="J92" i="350"/>
  <c r="I92" i="350"/>
  <c r="H92" i="350"/>
  <c r="N91" i="350"/>
  <c r="K91" i="350"/>
  <c r="J91" i="350"/>
  <c r="I91" i="350"/>
  <c r="H91" i="350"/>
  <c r="N90" i="350"/>
  <c r="K90" i="350"/>
  <c r="J90" i="350"/>
  <c r="I90" i="350"/>
  <c r="H90" i="350"/>
  <c r="N89" i="350"/>
  <c r="K89" i="350"/>
  <c r="J89" i="350"/>
  <c r="I89" i="350"/>
  <c r="H89" i="350"/>
  <c r="N88" i="350"/>
  <c r="K88" i="350"/>
  <c r="J88" i="350"/>
  <c r="I88" i="350"/>
  <c r="H88" i="350"/>
  <c r="N87" i="350"/>
  <c r="K87" i="350"/>
  <c r="J87" i="350"/>
  <c r="I87" i="350"/>
  <c r="H87" i="350"/>
  <c r="N86" i="350"/>
  <c r="K86" i="350"/>
  <c r="J86" i="350"/>
  <c r="I86" i="350"/>
  <c r="H86" i="350"/>
  <c r="N85" i="350"/>
  <c r="K85" i="350"/>
  <c r="J85" i="350"/>
  <c r="I85" i="350"/>
  <c r="H85" i="350"/>
  <c r="N84" i="350"/>
  <c r="K84" i="350"/>
  <c r="J84" i="350"/>
  <c r="I84" i="350"/>
  <c r="H84" i="350"/>
  <c r="N83" i="350"/>
  <c r="K83" i="350"/>
  <c r="J83" i="350"/>
  <c r="I83" i="350"/>
  <c r="H83" i="350"/>
  <c r="N82" i="350"/>
  <c r="K82" i="350"/>
  <c r="J82" i="350"/>
  <c r="I82" i="350"/>
  <c r="H82" i="350"/>
  <c r="N81" i="350"/>
  <c r="K81" i="350"/>
  <c r="J81" i="350"/>
  <c r="I81" i="350"/>
  <c r="H81" i="350"/>
  <c r="N80" i="350"/>
  <c r="K80" i="350"/>
  <c r="J80" i="350"/>
  <c r="I80" i="350"/>
  <c r="H80" i="350"/>
  <c r="N79" i="350"/>
  <c r="K79" i="350"/>
  <c r="J79" i="350"/>
  <c r="I79" i="350"/>
  <c r="H79" i="350"/>
  <c r="N78" i="350"/>
  <c r="K78" i="350"/>
  <c r="J78" i="350"/>
  <c r="I78" i="350"/>
  <c r="H78" i="350"/>
  <c r="N77" i="350"/>
  <c r="K77" i="350"/>
  <c r="J77" i="350"/>
  <c r="I77" i="350"/>
  <c r="H77" i="350"/>
  <c r="N76" i="350"/>
  <c r="K76" i="350"/>
  <c r="J76" i="350"/>
  <c r="I76" i="350"/>
  <c r="H76" i="350"/>
  <c r="N75" i="350"/>
  <c r="K75" i="350"/>
  <c r="J75" i="350"/>
  <c r="I75" i="350"/>
  <c r="H75" i="350"/>
  <c r="N74" i="350"/>
  <c r="K74" i="350"/>
  <c r="J74" i="350"/>
  <c r="I74" i="350"/>
  <c r="H74" i="350"/>
  <c r="N73" i="350"/>
  <c r="K73" i="350"/>
  <c r="J73" i="350"/>
  <c r="I73" i="350"/>
  <c r="H73" i="350"/>
  <c r="N72" i="350"/>
  <c r="K72" i="350"/>
  <c r="J72" i="350"/>
  <c r="I72" i="350"/>
  <c r="H72" i="350"/>
  <c r="N71" i="350"/>
  <c r="K71" i="350"/>
  <c r="J71" i="350"/>
  <c r="I71" i="350"/>
  <c r="H71" i="350"/>
  <c r="N70" i="350"/>
  <c r="K70" i="350"/>
  <c r="J70" i="350"/>
  <c r="I70" i="350"/>
  <c r="H70" i="350"/>
  <c r="N69" i="350"/>
  <c r="K69" i="350"/>
  <c r="J69" i="350"/>
  <c r="I69" i="350"/>
  <c r="H69" i="350"/>
  <c r="N68" i="350"/>
  <c r="K68" i="350"/>
  <c r="J68" i="350"/>
  <c r="I68" i="350"/>
  <c r="H68" i="350"/>
  <c r="N67" i="350"/>
  <c r="K67" i="350"/>
  <c r="J67" i="350"/>
  <c r="I67" i="350"/>
  <c r="H67" i="350"/>
  <c r="N66" i="350"/>
  <c r="K66" i="350"/>
  <c r="J66" i="350"/>
  <c r="I66" i="350"/>
  <c r="H66" i="350"/>
  <c r="N65" i="350"/>
  <c r="K65" i="350"/>
  <c r="J65" i="350"/>
  <c r="I65" i="350"/>
  <c r="H65" i="350"/>
  <c r="N64" i="350"/>
  <c r="K64" i="350"/>
  <c r="J64" i="350"/>
  <c r="I64" i="350"/>
  <c r="H64" i="350"/>
  <c r="N63" i="350"/>
  <c r="K63" i="350"/>
  <c r="J63" i="350"/>
  <c r="I63" i="350"/>
  <c r="H63" i="350"/>
  <c r="N62" i="350"/>
  <c r="K62" i="350"/>
  <c r="J62" i="350"/>
  <c r="I62" i="350"/>
  <c r="H62" i="350"/>
  <c r="N61" i="350"/>
  <c r="K61" i="350"/>
  <c r="J61" i="350"/>
  <c r="I61" i="350"/>
  <c r="H61" i="350"/>
  <c r="N60" i="350"/>
  <c r="K60" i="350"/>
  <c r="J60" i="350"/>
  <c r="I60" i="350"/>
  <c r="H60" i="350"/>
  <c r="N59" i="350"/>
  <c r="K59" i="350"/>
  <c r="J59" i="350"/>
  <c r="I59" i="350"/>
  <c r="H59" i="350"/>
  <c r="N58" i="350"/>
  <c r="K58" i="350"/>
  <c r="J58" i="350"/>
  <c r="I58" i="350"/>
  <c r="H58" i="350"/>
  <c r="N57" i="350"/>
  <c r="K57" i="350"/>
  <c r="J57" i="350"/>
  <c r="I57" i="350"/>
  <c r="H57" i="350"/>
  <c r="N56" i="350"/>
  <c r="K56" i="350"/>
  <c r="J56" i="350"/>
  <c r="I56" i="350"/>
  <c r="H56" i="350"/>
  <c r="N55" i="350"/>
  <c r="K55" i="350"/>
  <c r="J55" i="350"/>
  <c r="I55" i="350"/>
  <c r="H55" i="350"/>
  <c r="N54" i="350"/>
  <c r="K54" i="350"/>
  <c r="J54" i="350"/>
  <c r="I54" i="350"/>
  <c r="H54" i="350"/>
  <c r="N53" i="350"/>
  <c r="K53" i="350"/>
  <c r="J53" i="350"/>
  <c r="I53" i="350"/>
  <c r="H53" i="350"/>
  <c r="N52" i="350"/>
  <c r="K52" i="350"/>
  <c r="J52" i="350"/>
  <c r="I52" i="350"/>
  <c r="H52" i="350"/>
  <c r="N51" i="350"/>
  <c r="K51" i="350"/>
  <c r="J51" i="350"/>
  <c r="I51" i="350"/>
  <c r="H51" i="350"/>
  <c r="N50" i="350"/>
  <c r="K50" i="350"/>
  <c r="J50" i="350"/>
  <c r="I50" i="350"/>
  <c r="H50" i="350"/>
  <c r="N49" i="350"/>
  <c r="K49" i="350"/>
  <c r="J49" i="350"/>
  <c r="I49" i="350"/>
  <c r="H49" i="350"/>
  <c r="N48" i="350"/>
  <c r="K48" i="350"/>
  <c r="J48" i="350"/>
  <c r="I48" i="350"/>
  <c r="H48" i="350"/>
  <c r="N47" i="350"/>
  <c r="K47" i="350"/>
  <c r="J47" i="350"/>
  <c r="I47" i="350"/>
  <c r="H47" i="350"/>
  <c r="N46" i="350"/>
  <c r="K46" i="350"/>
  <c r="J46" i="350"/>
  <c r="I46" i="350"/>
  <c r="H46" i="350"/>
  <c r="N45" i="350"/>
  <c r="K45" i="350"/>
  <c r="J45" i="350"/>
  <c r="I45" i="350"/>
  <c r="H45" i="350"/>
  <c r="N44" i="350"/>
  <c r="K44" i="350"/>
  <c r="J44" i="350"/>
  <c r="I44" i="350"/>
  <c r="H44" i="350"/>
  <c r="N43" i="350"/>
  <c r="K43" i="350"/>
  <c r="J43" i="350"/>
  <c r="I43" i="350"/>
  <c r="H43" i="350"/>
  <c r="N42" i="350"/>
  <c r="K42" i="350"/>
  <c r="J42" i="350"/>
  <c r="I42" i="350"/>
  <c r="H42" i="350"/>
  <c r="N41" i="350"/>
  <c r="K41" i="350"/>
  <c r="J41" i="350"/>
  <c r="I41" i="350"/>
  <c r="H41" i="350"/>
  <c r="N40" i="350"/>
  <c r="K40" i="350"/>
  <c r="J40" i="350"/>
  <c r="I40" i="350"/>
  <c r="H40" i="350"/>
  <c r="N39" i="350"/>
  <c r="K39" i="350"/>
  <c r="J39" i="350"/>
  <c r="I39" i="350"/>
  <c r="H39" i="350"/>
  <c r="N38" i="350"/>
  <c r="K38" i="350"/>
  <c r="J38" i="350"/>
  <c r="I38" i="350"/>
  <c r="H38" i="350"/>
  <c r="N37" i="350"/>
  <c r="K37" i="350"/>
  <c r="J37" i="350"/>
  <c r="I37" i="350"/>
  <c r="H37" i="350"/>
  <c r="N36" i="350"/>
  <c r="K36" i="350"/>
  <c r="J36" i="350"/>
  <c r="I36" i="350"/>
  <c r="H36" i="350"/>
  <c r="N35" i="350"/>
  <c r="K35" i="350"/>
  <c r="J35" i="350"/>
  <c r="I35" i="350"/>
  <c r="H35" i="350"/>
  <c r="N34" i="350"/>
  <c r="K34" i="350"/>
  <c r="J34" i="350"/>
  <c r="I34" i="350"/>
  <c r="H34" i="350"/>
  <c r="N33" i="350"/>
  <c r="K33" i="350"/>
  <c r="J33" i="350"/>
  <c r="I33" i="350"/>
  <c r="H33" i="350"/>
  <c r="N32" i="350"/>
  <c r="N31" i="350"/>
  <c r="N30" i="350"/>
  <c r="D5" i="350"/>
  <c r="C2" i="350"/>
  <c r="N122" i="349"/>
  <c r="K122" i="349"/>
  <c r="J122" i="349"/>
  <c r="I122" i="349"/>
  <c r="H122" i="349"/>
  <c r="N121" i="349"/>
  <c r="K121" i="349"/>
  <c r="J121" i="349"/>
  <c r="I121" i="349"/>
  <c r="H121" i="349"/>
  <c r="N120" i="349"/>
  <c r="K120" i="349"/>
  <c r="J120" i="349"/>
  <c r="I120" i="349"/>
  <c r="H120" i="349"/>
  <c r="N119" i="349"/>
  <c r="K119" i="349"/>
  <c r="J119" i="349"/>
  <c r="I119" i="349"/>
  <c r="H119" i="349"/>
  <c r="N118" i="349"/>
  <c r="K118" i="349"/>
  <c r="J118" i="349"/>
  <c r="I118" i="349"/>
  <c r="H118" i="349"/>
  <c r="N117" i="349"/>
  <c r="K117" i="349"/>
  <c r="J117" i="349"/>
  <c r="I117" i="349"/>
  <c r="H117" i="349"/>
  <c r="N116" i="349"/>
  <c r="K116" i="349"/>
  <c r="J116" i="349"/>
  <c r="I116" i="349"/>
  <c r="H116" i="349"/>
  <c r="N115" i="349"/>
  <c r="K115" i="349"/>
  <c r="J115" i="349"/>
  <c r="I115" i="349"/>
  <c r="H115" i="349"/>
  <c r="N114" i="349"/>
  <c r="K114" i="349"/>
  <c r="J114" i="349"/>
  <c r="I114" i="349"/>
  <c r="H114" i="349"/>
  <c r="N113" i="349"/>
  <c r="K113" i="349"/>
  <c r="J113" i="349"/>
  <c r="I113" i="349"/>
  <c r="H113" i="349"/>
  <c r="N112" i="349"/>
  <c r="K112" i="349"/>
  <c r="J112" i="349"/>
  <c r="I112" i="349"/>
  <c r="H112" i="349"/>
  <c r="N111" i="349"/>
  <c r="K111" i="349"/>
  <c r="J111" i="349"/>
  <c r="I111" i="349"/>
  <c r="H111" i="349"/>
  <c r="N110" i="349"/>
  <c r="K110" i="349"/>
  <c r="J110" i="349"/>
  <c r="I110" i="349"/>
  <c r="H110" i="349"/>
  <c r="N109" i="349"/>
  <c r="K109" i="349"/>
  <c r="J109" i="349"/>
  <c r="I109" i="349"/>
  <c r="H109" i="349"/>
  <c r="N108" i="349"/>
  <c r="K108" i="349"/>
  <c r="J108" i="349"/>
  <c r="I108" i="349"/>
  <c r="H108" i="349"/>
  <c r="N107" i="349"/>
  <c r="K107" i="349"/>
  <c r="J107" i="349"/>
  <c r="I107" i="349"/>
  <c r="H107" i="349"/>
  <c r="N106" i="349"/>
  <c r="K106" i="349"/>
  <c r="J106" i="349"/>
  <c r="I106" i="349"/>
  <c r="H106" i="349"/>
  <c r="N105" i="349"/>
  <c r="K105" i="349"/>
  <c r="J105" i="349"/>
  <c r="I105" i="349"/>
  <c r="H105" i="349"/>
  <c r="N104" i="349"/>
  <c r="K104" i="349"/>
  <c r="J104" i="349"/>
  <c r="I104" i="349"/>
  <c r="H104" i="349"/>
  <c r="N103" i="349"/>
  <c r="K103" i="349"/>
  <c r="J103" i="349"/>
  <c r="I103" i="349"/>
  <c r="H103" i="349"/>
  <c r="N102" i="349"/>
  <c r="K102" i="349"/>
  <c r="J102" i="349"/>
  <c r="I102" i="349"/>
  <c r="H102" i="349"/>
  <c r="N101" i="349"/>
  <c r="K101" i="349"/>
  <c r="J101" i="349"/>
  <c r="I101" i="349"/>
  <c r="H101" i="349"/>
  <c r="N100" i="349"/>
  <c r="K100" i="349"/>
  <c r="J100" i="349"/>
  <c r="I100" i="349"/>
  <c r="H100" i="349"/>
  <c r="N99" i="349"/>
  <c r="K99" i="349"/>
  <c r="J99" i="349"/>
  <c r="I99" i="349"/>
  <c r="H99" i="349"/>
  <c r="N98" i="349"/>
  <c r="K98" i="349"/>
  <c r="J98" i="349"/>
  <c r="I98" i="349"/>
  <c r="H98" i="349"/>
  <c r="N97" i="349"/>
  <c r="K97" i="349"/>
  <c r="J97" i="349"/>
  <c r="I97" i="349"/>
  <c r="H97" i="349"/>
  <c r="N96" i="349"/>
  <c r="K96" i="349"/>
  <c r="J96" i="349"/>
  <c r="I96" i="349"/>
  <c r="H96" i="349"/>
  <c r="N95" i="349"/>
  <c r="K95" i="349"/>
  <c r="J95" i="349"/>
  <c r="I95" i="349"/>
  <c r="H95" i="349"/>
  <c r="N94" i="349"/>
  <c r="K94" i="349"/>
  <c r="J94" i="349"/>
  <c r="I94" i="349"/>
  <c r="H94" i="349"/>
  <c r="N93" i="349"/>
  <c r="K93" i="349"/>
  <c r="J93" i="349"/>
  <c r="I93" i="349"/>
  <c r="H93" i="349"/>
  <c r="N92" i="349"/>
  <c r="K92" i="349"/>
  <c r="J92" i="349"/>
  <c r="I92" i="349"/>
  <c r="H92" i="349"/>
  <c r="N91" i="349"/>
  <c r="K91" i="349"/>
  <c r="J91" i="349"/>
  <c r="I91" i="349"/>
  <c r="H91" i="349"/>
  <c r="N90" i="349"/>
  <c r="K90" i="349"/>
  <c r="J90" i="349"/>
  <c r="I90" i="349"/>
  <c r="H90" i="349"/>
  <c r="N89" i="349"/>
  <c r="K89" i="349"/>
  <c r="J89" i="349"/>
  <c r="I89" i="349"/>
  <c r="H89" i="349"/>
  <c r="N88" i="349"/>
  <c r="K88" i="349"/>
  <c r="J88" i="349"/>
  <c r="I88" i="349"/>
  <c r="H88" i="349"/>
  <c r="N87" i="349"/>
  <c r="K87" i="349"/>
  <c r="J87" i="349"/>
  <c r="I87" i="349"/>
  <c r="H87" i="349"/>
  <c r="N86" i="349"/>
  <c r="K86" i="349"/>
  <c r="J86" i="349"/>
  <c r="I86" i="349"/>
  <c r="H86" i="349"/>
  <c r="N85" i="349"/>
  <c r="K85" i="349"/>
  <c r="J85" i="349"/>
  <c r="I85" i="349"/>
  <c r="H85" i="349"/>
  <c r="N84" i="349"/>
  <c r="K84" i="349"/>
  <c r="J84" i="349"/>
  <c r="I84" i="349"/>
  <c r="H84" i="349"/>
  <c r="N83" i="349"/>
  <c r="K83" i="349"/>
  <c r="J83" i="349"/>
  <c r="I83" i="349"/>
  <c r="H83" i="349"/>
  <c r="N82" i="349"/>
  <c r="K82" i="349"/>
  <c r="J82" i="349"/>
  <c r="I82" i="349"/>
  <c r="H82" i="349"/>
  <c r="N81" i="349"/>
  <c r="K81" i="349"/>
  <c r="J81" i="349"/>
  <c r="I81" i="349"/>
  <c r="H81" i="349"/>
  <c r="N80" i="349"/>
  <c r="K80" i="349"/>
  <c r="J80" i="349"/>
  <c r="I80" i="349"/>
  <c r="H80" i="349"/>
  <c r="N79" i="349"/>
  <c r="K79" i="349"/>
  <c r="J79" i="349"/>
  <c r="I79" i="349"/>
  <c r="H79" i="349"/>
  <c r="N78" i="349"/>
  <c r="K78" i="349"/>
  <c r="J78" i="349"/>
  <c r="I78" i="349"/>
  <c r="H78" i="349"/>
  <c r="N77" i="349"/>
  <c r="K77" i="349"/>
  <c r="J77" i="349"/>
  <c r="I77" i="349"/>
  <c r="H77" i="349"/>
  <c r="N76" i="349"/>
  <c r="K76" i="349"/>
  <c r="J76" i="349"/>
  <c r="I76" i="349"/>
  <c r="H76" i="349"/>
  <c r="N75" i="349"/>
  <c r="K75" i="349"/>
  <c r="J75" i="349"/>
  <c r="I75" i="349"/>
  <c r="H75" i="349"/>
  <c r="N74" i="349"/>
  <c r="K74" i="349"/>
  <c r="J74" i="349"/>
  <c r="I74" i="349"/>
  <c r="H74" i="349"/>
  <c r="N73" i="349"/>
  <c r="K73" i="349"/>
  <c r="J73" i="349"/>
  <c r="I73" i="349"/>
  <c r="H73" i="349"/>
  <c r="N72" i="349"/>
  <c r="K72" i="349"/>
  <c r="J72" i="349"/>
  <c r="I72" i="349"/>
  <c r="H72" i="349"/>
  <c r="N71" i="349"/>
  <c r="K71" i="349"/>
  <c r="J71" i="349"/>
  <c r="I71" i="349"/>
  <c r="H71" i="349"/>
  <c r="N70" i="349"/>
  <c r="K70" i="349"/>
  <c r="J70" i="349"/>
  <c r="I70" i="349"/>
  <c r="H70" i="349"/>
  <c r="N69" i="349"/>
  <c r="K69" i="349"/>
  <c r="J69" i="349"/>
  <c r="I69" i="349"/>
  <c r="H69" i="349"/>
  <c r="N68" i="349"/>
  <c r="K68" i="349"/>
  <c r="J68" i="349"/>
  <c r="I68" i="349"/>
  <c r="H68" i="349"/>
  <c r="N67" i="349"/>
  <c r="K67" i="349"/>
  <c r="J67" i="349"/>
  <c r="I67" i="349"/>
  <c r="H67" i="349"/>
  <c r="N66" i="349"/>
  <c r="K66" i="349"/>
  <c r="J66" i="349"/>
  <c r="I66" i="349"/>
  <c r="H66" i="349"/>
  <c r="N65" i="349"/>
  <c r="K65" i="349"/>
  <c r="J65" i="349"/>
  <c r="I65" i="349"/>
  <c r="H65" i="349"/>
  <c r="N64" i="349"/>
  <c r="K64" i="349"/>
  <c r="J64" i="349"/>
  <c r="I64" i="349"/>
  <c r="H64" i="349"/>
  <c r="N63" i="349"/>
  <c r="K63" i="349"/>
  <c r="J63" i="349"/>
  <c r="I63" i="349"/>
  <c r="H63" i="349"/>
  <c r="N62" i="349"/>
  <c r="K62" i="349"/>
  <c r="J62" i="349"/>
  <c r="I62" i="349"/>
  <c r="H62" i="349"/>
  <c r="N61" i="349"/>
  <c r="K61" i="349"/>
  <c r="J61" i="349"/>
  <c r="I61" i="349"/>
  <c r="H61" i="349"/>
  <c r="N60" i="349"/>
  <c r="K60" i="349"/>
  <c r="J60" i="349"/>
  <c r="I60" i="349"/>
  <c r="H60" i="349"/>
  <c r="N59" i="349"/>
  <c r="K59" i="349"/>
  <c r="J59" i="349"/>
  <c r="I59" i="349"/>
  <c r="H59" i="349"/>
  <c r="N58" i="349"/>
  <c r="K58" i="349"/>
  <c r="J58" i="349"/>
  <c r="I58" i="349"/>
  <c r="H58" i="349"/>
  <c r="N57" i="349"/>
  <c r="K57" i="349"/>
  <c r="J57" i="349"/>
  <c r="I57" i="349"/>
  <c r="H57" i="349"/>
  <c r="N56" i="349"/>
  <c r="K56" i="349"/>
  <c r="J56" i="349"/>
  <c r="I56" i="349"/>
  <c r="H56" i="349"/>
  <c r="N55" i="349"/>
  <c r="K55" i="349"/>
  <c r="J55" i="349"/>
  <c r="I55" i="349"/>
  <c r="H55" i="349"/>
  <c r="N54" i="349"/>
  <c r="K54" i="349"/>
  <c r="J54" i="349"/>
  <c r="I54" i="349"/>
  <c r="H54" i="349"/>
  <c r="N53" i="349"/>
  <c r="K53" i="349"/>
  <c r="J53" i="349"/>
  <c r="I53" i="349"/>
  <c r="H53" i="349"/>
  <c r="N52" i="349"/>
  <c r="K52" i="349"/>
  <c r="J52" i="349"/>
  <c r="I52" i="349"/>
  <c r="H52" i="349"/>
  <c r="N51" i="349"/>
  <c r="K51" i="349"/>
  <c r="J51" i="349"/>
  <c r="I51" i="349"/>
  <c r="H51" i="349"/>
  <c r="N50" i="349"/>
  <c r="K50" i="349"/>
  <c r="J50" i="349"/>
  <c r="I50" i="349"/>
  <c r="H50" i="349"/>
  <c r="N49" i="349"/>
  <c r="K49" i="349"/>
  <c r="J49" i="349"/>
  <c r="I49" i="349"/>
  <c r="H49" i="349"/>
  <c r="N48" i="349"/>
  <c r="K48" i="349"/>
  <c r="J48" i="349"/>
  <c r="I48" i="349"/>
  <c r="H48" i="349"/>
  <c r="N47" i="349"/>
  <c r="K47" i="349"/>
  <c r="J47" i="349"/>
  <c r="I47" i="349"/>
  <c r="H47" i="349"/>
  <c r="N46" i="349"/>
  <c r="K46" i="349"/>
  <c r="J46" i="349"/>
  <c r="I46" i="349"/>
  <c r="H46" i="349"/>
  <c r="N45" i="349"/>
  <c r="K45" i="349"/>
  <c r="J45" i="349"/>
  <c r="I45" i="349"/>
  <c r="H45" i="349"/>
  <c r="N44" i="349"/>
  <c r="K44" i="349"/>
  <c r="J44" i="349"/>
  <c r="I44" i="349"/>
  <c r="H44" i="349"/>
  <c r="N43" i="349"/>
  <c r="K43" i="349"/>
  <c r="J43" i="349"/>
  <c r="I43" i="349"/>
  <c r="H43" i="349"/>
  <c r="N42" i="349"/>
  <c r="K42" i="349"/>
  <c r="J42" i="349"/>
  <c r="I42" i="349"/>
  <c r="H42" i="349"/>
  <c r="N41" i="349"/>
  <c r="K41" i="349"/>
  <c r="J41" i="349"/>
  <c r="I41" i="349"/>
  <c r="H41" i="349"/>
  <c r="N40" i="349"/>
  <c r="K40" i="349"/>
  <c r="J40" i="349"/>
  <c r="I40" i="349"/>
  <c r="H40" i="349"/>
  <c r="N39" i="349"/>
  <c r="K39" i="349"/>
  <c r="J39" i="349"/>
  <c r="I39" i="349"/>
  <c r="H39" i="349"/>
  <c r="N38" i="349"/>
  <c r="K38" i="349"/>
  <c r="J38" i="349"/>
  <c r="I38" i="349"/>
  <c r="H38" i="349"/>
  <c r="N37" i="349"/>
  <c r="K37" i="349"/>
  <c r="J37" i="349"/>
  <c r="I37" i="349"/>
  <c r="H37" i="349"/>
  <c r="N36" i="349"/>
  <c r="K36" i="349"/>
  <c r="J36" i="349"/>
  <c r="I36" i="349"/>
  <c r="H36" i="349"/>
  <c r="N35" i="349"/>
  <c r="K35" i="349"/>
  <c r="J35" i="349"/>
  <c r="I35" i="349"/>
  <c r="H35" i="349"/>
  <c r="N34" i="349"/>
  <c r="K34" i="349"/>
  <c r="J34" i="349"/>
  <c r="I34" i="349"/>
  <c r="H34" i="349"/>
  <c r="N33" i="349"/>
  <c r="K33" i="349"/>
  <c r="J33" i="349"/>
  <c r="I33" i="349"/>
  <c r="H33" i="349"/>
  <c r="N32" i="349"/>
  <c r="N31" i="349"/>
  <c r="N30" i="349"/>
  <c r="D5" i="349"/>
  <c r="C2" i="349"/>
  <c r="B23" i="348"/>
  <c r="B22" i="348"/>
  <c r="B21" i="348"/>
  <c r="B20" i="348"/>
  <c r="B19" i="348"/>
  <c r="L18" i="348"/>
  <c r="J18" i="348"/>
  <c r="H18" i="348"/>
  <c r="F18" i="348"/>
  <c r="D18" i="348"/>
  <c r="L15" i="348"/>
  <c r="I15" i="348"/>
  <c r="D15" i="348"/>
  <c r="C15" i="348"/>
  <c r="L13" i="348"/>
  <c r="I13" i="348"/>
  <c r="D13" i="348"/>
  <c r="C13" i="348"/>
  <c r="L11" i="348"/>
  <c r="I11" i="348"/>
  <c r="D11" i="348"/>
  <c r="C11" i="348"/>
  <c r="L9" i="348"/>
  <c r="I9" i="348"/>
  <c r="D9" i="348"/>
  <c r="C9" i="348"/>
  <c r="L7" i="348"/>
  <c r="I7" i="348"/>
  <c r="D7" i="348"/>
  <c r="C7" i="348"/>
  <c r="Y5" i="348"/>
  <c r="K41" i="348"/>
  <c r="Y3" i="348"/>
  <c r="AK1" i="348"/>
  <c r="AJ1" i="348"/>
  <c r="AI1" i="348"/>
  <c r="AH1" i="348"/>
  <c r="AG1" i="348"/>
  <c r="AF1" i="348"/>
  <c r="AE1" i="348"/>
  <c r="AD1" i="348"/>
  <c r="AC1" i="348"/>
  <c r="AB1" i="348"/>
  <c r="N122" i="347"/>
  <c r="K122" i="347"/>
  <c r="J122" i="347"/>
  <c r="I122" i="347"/>
  <c r="H122" i="347"/>
  <c r="N121" i="347"/>
  <c r="K121" i="347"/>
  <c r="J121" i="347"/>
  <c r="I121" i="347"/>
  <c r="H121" i="347"/>
  <c r="N120" i="347"/>
  <c r="K120" i="347"/>
  <c r="J120" i="347"/>
  <c r="I120" i="347"/>
  <c r="H120" i="347"/>
  <c r="N119" i="347"/>
  <c r="K119" i="347"/>
  <c r="J119" i="347"/>
  <c r="I119" i="347"/>
  <c r="H119" i="347"/>
  <c r="N118" i="347"/>
  <c r="K118" i="347"/>
  <c r="J118" i="347"/>
  <c r="I118" i="347"/>
  <c r="H118" i="347"/>
  <c r="N117" i="347"/>
  <c r="K117" i="347"/>
  <c r="J117" i="347"/>
  <c r="I117" i="347"/>
  <c r="H117" i="347"/>
  <c r="N116" i="347"/>
  <c r="K116" i="347"/>
  <c r="J116" i="347"/>
  <c r="I116" i="347"/>
  <c r="H116" i="347"/>
  <c r="N115" i="347"/>
  <c r="K115" i="347"/>
  <c r="J115" i="347"/>
  <c r="I115" i="347"/>
  <c r="H115" i="347"/>
  <c r="N114" i="347"/>
  <c r="K114" i="347"/>
  <c r="J114" i="347"/>
  <c r="I114" i="347"/>
  <c r="H114" i="347"/>
  <c r="N113" i="347"/>
  <c r="K113" i="347"/>
  <c r="J113" i="347"/>
  <c r="I113" i="347"/>
  <c r="H113" i="347"/>
  <c r="N112" i="347"/>
  <c r="K112" i="347"/>
  <c r="J112" i="347"/>
  <c r="I112" i="347"/>
  <c r="H112" i="347"/>
  <c r="N111" i="347"/>
  <c r="K111" i="347"/>
  <c r="J111" i="347"/>
  <c r="I111" i="347"/>
  <c r="H111" i="347"/>
  <c r="N110" i="347"/>
  <c r="K110" i="347"/>
  <c r="J110" i="347"/>
  <c r="I110" i="347"/>
  <c r="H110" i="347"/>
  <c r="N109" i="347"/>
  <c r="K109" i="347"/>
  <c r="J109" i="347"/>
  <c r="I109" i="347"/>
  <c r="H109" i="347"/>
  <c r="N108" i="347"/>
  <c r="K108" i="347"/>
  <c r="J108" i="347"/>
  <c r="I108" i="347"/>
  <c r="H108" i="347"/>
  <c r="N107" i="347"/>
  <c r="K107" i="347"/>
  <c r="J107" i="347"/>
  <c r="I107" i="347"/>
  <c r="H107" i="347"/>
  <c r="N106" i="347"/>
  <c r="K106" i="347"/>
  <c r="J106" i="347"/>
  <c r="I106" i="347"/>
  <c r="H106" i="347"/>
  <c r="N105" i="347"/>
  <c r="K105" i="347"/>
  <c r="J105" i="347"/>
  <c r="I105" i="347"/>
  <c r="H105" i="347"/>
  <c r="N104" i="347"/>
  <c r="K104" i="347"/>
  <c r="J104" i="347"/>
  <c r="I104" i="347"/>
  <c r="H104" i="347"/>
  <c r="N103" i="347"/>
  <c r="K103" i="347"/>
  <c r="J103" i="347"/>
  <c r="I103" i="347"/>
  <c r="H103" i="347"/>
  <c r="N102" i="347"/>
  <c r="K102" i="347"/>
  <c r="J102" i="347"/>
  <c r="I102" i="347"/>
  <c r="H102" i="347"/>
  <c r="N101" i="347"/>
  <c r="K101" i="347"/>
  <c r="J101" i="347"/>
  <c r="I101" i="347"/>
  <c r="H101" i="347"/>
  <c r="N100" i="347"/>
  <c r="K100" i="347"/>
  <c r="J100" i="347"/>
  <c r="I100" i="347"/>
  <c r="H100" i="347"/>
  <c r="N99" i="347"/>
  <c r="K99" i="347"/>
  <c r="J99" i="347"/>
  <c r="I99" i="347"/>
  <c r="H99" i="347"/>
  <c r="N98" i="347"/>
  <c r="K98" i="347"/>
  <c r="J98" i="347"/>
  <c r="I98" i="347"/>
  <c r="H98" i="347"/>
  <c r="N97" i="347"/>
  <c r="K97" i="347"/>
  <c r="J97" i="347"/>
  <c r="I97" i="347"/>
  <c r="H97" i="347"/>
  <c r="N96" i="347"/>
  <c r="K96" i="347"/>
  <c r="J96" i="347"/>
  <c r="I96" i="347"/>
  <c r="H96" i="347"/>
  <c r="N95" i="347"/>
  <c r="K95" i="347"/>
  <c r="J95" i="347"/>
  <c r="I95" i="347"/>
  <c r="H95" i="347"/>
  <c r="N94" i="347"/>
  <c r="K94" i="347"/>
  <c r="J94" i="347"/>
  <c r="I94" i="347"/>
  <c r="H94" i="347"/>
  <c r="N93" i="347"/>
  <c r="K93" i="347"/>
  <c r="J93" i="347"/>
  <c r="I93" i="347"/>
  <c r="H93" i="347"/>
  <c r="N92" i="347"/>
  <c r="K92" i="347"/>
  <c r="J92" i="347"/>
  <c r="I92" i="347"/>
  <c r="H92" i="347"/>
  <c r="N91" i="347"/>
  <c r="K91" i="347"/>
  <c r="J91" i="347"/>
  <c r="I91" i="347"/>
  <c r="H91" i="347"/>
  <c r="N90" i="347"/>
  <c r="K90" i="347"/>
  <c r="J90" i="347"/>
  <c r="I90" i="347"/>
  <c r="H90" i="347"/>
  <c r="N89" i="347"/>
  <c r="K89" i="347"/>
  <c r="J89" i="347"/>
  <c r="I89" i="347"/>
  <c r="H89" i="347"/>
  <c r="N88" i="347"/>
  <c r="K88" i="347"/>
  <c r="J88" i="347"/>
  <c r="I88" i="347"/>
  <c r="H88" i="347"/>
  <c r="N87" i="347"/>
  <c r="K87" i="347"/>
  <c r="J87" i="347"/>
  <c r="I87" i="347"/>
  <c r="H87" i="347"/>
  <c r="N86" i="347"/>
  <c r="K86" i="347"/>
  <c r="J86" i="347"/>
  <c r="I86" i="347"/>
  <c r="H86" i="347"/>
  <c r="N85" i="347"/>
  <c r="K85" i="347"/>
  <c r="J85" i="347"/>
  <c r="I85" i="347"/>
  <c r="H85" i="347"/>
  <c r="N84" i="347"/>
  <c r="K84" i="347"/>
  <c r="J84" i="347"/>
  <c r="I84" i="347"/>
  <c r="H84" i="347"/>
  <c r="N83" i="347"/>
  <c r="K83" i="347"/>
  <c r="J83" i="347"/>
  <c r="I83" i="347"/>
  <c r="H83" i="347"/>
  <c r="N82" i="347"/>
  <c r="K82" i="347"/>
  <c r="J82" i="347"/>
  <c r="I82" i="347"/>
  <c r="H82" i="347"/>
  <c r="N81" i="347"/>
  <c r="K81" i="347"/>
  <c r="J81" i="347"/>
  <c r="I81" i="347"/>
  <c r="H81" i="347"/>
  <c r="N80" i="347"/>
  <c r="K80" i="347"/>
  <c r="J80" i="347"/>
  <c r="I80" i="347"/>
  <c r="H80" i="347"/>
  <c r="N79" i="347"/>
  <c r="K79" i="347"/>
  <c r="J79" i="347"/>
  <c r="I79" i="347"/>
  <c r="H79" i="347"/>
  <c r="N78" i="347"/>
  <c r="K78" i="347"/>
  <c r="J78" i="347"/>
  <c r="I78" i="347"/>
  <c r="H78" i="347"/>
  <c r="N77" i="347"/>
  <c r="K77" i="347"/>
  <c r="J77" i="347"/>
  <c r="I77" i="347"/>
  <c r="H77" i="347"/>
  <c r="N76" i="347"/>
  <c r="K76" i="347"/>
  <c r="J76" i="347"/>
  <c r="I76" i="347"/>
  <c r="H76" i="347"/>
  <c r="N75" i="347"/>
  <c r="K75" i="347"/>
  <c r="J75" i="347"/>
  <c r="I75" i="347"/>
  <c r="H75" i="347"/>
  <c r="N74" i="347"/>
  <c r="K74" i="347"/>
  <c r="J74" i="347"/>
  <c r="I74" i="347"/>
  <c r="H74" i="347"/>
  <c r="N73" i="347"/>
  <c r="K73" i="347"/>
  <c r="J73" i="347"/>
  <c r="I73" i="347"/>
  <c r="H73" i="347"/>
  <c r="N72" i="347"/>
  <c r="K72" i="347"/>
  <c r="J72" i="347"/>
  <c r="I72" i="347"/>
  <c r="H72" i="347"/>
  <c r="N71" i="347"/>
  <c r="K71" i="347"/>
  <c r="J71" i="347"/>
  <c r="I71" i="347"/>
  <c r="H71" i="347"/>
  <c r="N70" i="347"/>
  <c r="K70" i="347"/>
  <c r="J70" i="347"/>
  <c r="I70" i="347"/>
  <c r="H70" i="347"/>
  <c r="N69" i="347"/>
  <c r="K69" i="347"/>
  <c r="J69" i="347"/>
  <c r="I69" i="347"/>
  <c r="H69" i="347"/>
  <c r="N68" i="347"/>
  <c r="K68" i="347"/>
  <c r="J68" i="347"/>
  <c r="I68" i="347"/>
  <c r="H68" i="347"/>
  <c r="N67" i="347"/>
  <c r="K67" i="347"/>
  <c r="J67" i="347"/>
  <c r="I67" i="347"/>
  <c r="H67" i="347"/>
  <c r="N66" i="347"/>
  <c r="K66" i="347"/>
  <c r="J66" i="347"/>
  <c r="I66" i="347"/>
  <c r="H66" i="347"/>
  <c r="N65" i="347"/>
  <c r="K65" i="347"/>
  <c r="J65" i="347"/>
  <c r="I65" i="347"/>
  <c r="H65" i="347"/>
  <c r="N64" i="347"/>
  <c r="K64" i="347"/>
  <c r="J64" i="347"/>
  <c r="I64" i="347"/>
  <c r="H64" i="347"/>
  <c r="N63" i="347"/>
  <c r="K63" i="347"/>
  <c r="J63" i="347"/>
  <c r="I63" i="347"/>
  <c r="H63" i="347"/>
  <c r="N62" i="347"/>
  <c r="K62" i="347"/>
  <c r="J62" i="347"/>
  <c r="I62" i="347"/>
  <c r="H62" i="347"/>
  <c r="N61" i="347"/>
  <c r="K61" i="347"/>
  <c r="J61" i="347"/>
  <c r="I61" i="347"/>
  <c r="H61" i="347"/>
  <c r="N60" i="347"/>
  <c r="K60" i="347"/>
  <c r="J60" i="347"/>
  <c r="I60" i="347"/>
  <c r="H60" i="347"/>
  <c r="N59" i="347"/>
  <c r="K59" i="347"/>
  <c r="J59" i="347"/>
  <c r="I59" i="347"/>
  <c r="H59" i="347"/>
  <c r="N58" i="347"/>
  <c r="K58" i="347"/>
  <c r="J58" i="347"/>
  <c r="I58" i="347"/>
  <c r="H58" i="347"/>
  <c r="N57" i="347"/>
  <c r="K57" i="347"/>
  <c r="J57" i="347"/>
  <c r="I57" i="347"/>
  <c r="H57" i="347"/>
  <c r="N56" i="347"/>
  <c r="K56" i="347"/>
  <c r="J56" i="347"/>
  <c r="I56" i="347"/>
  <c r="H56" i="347"/>
  <c r="N55" i="347"/>
  <c r="K55" i="347"/>
  <c r="J55" i="347"/>
  <c r="I55" i="347"/>
  <c r="H55" i="347"/>
  <c r="N54" i="347"/>
  <c r="K54" i="347"/>
  <c r="J54" i="347"/>
  <c r="I54" i="347"/>
  <c r="H54" i="347"/>
  <c r="N53" i="347"/>
  <c r="K53" i="347"/>
  <c r="J53" i="347"/>
  <c r="I53" i="347"/>
  <c r="H53" i="347"/>
  <c r="N52" i="347"/>
  <c r="K52" i="347"/>
  <c r="J52" i="347"/>
  <c r="I52" i="347"/>
  <c r="H52" i="347"/>
  <c r="N51" i="347"/>
  <c r="K51" i="347"/>
  <c r="J51" i="347"/>
  <c r="I51" i="347"/>
  <c r="H51" i="347"/>
  <c r="N50" i="347"/>
  <c r="K50" i="347"/>
  <c r="J50" i="347"/>
  <c r="I50" i="347"/>
  <c r="H50" i="347"/>
  <c r="N49" i="347"/>
  <c r="K49" i="347"/>
  <c r="J49" i="347"/>
  <c r="I49" i="347"/>
  <c r="H49" i="347"/>
  <c r="N48" i="347"/>
  <c r="K48" i="347"/>
  <c r="J48" i="347"/>
  <c r="I48" i="347"/>
  <c r="H48" i="347"/>
  <c r="N47" i="347"/>
  <c r="K47" i="347"/>
  <c r="J47" i="347"/>
  <c r="I47" i="347"/>
  <c r="H47" i="347"/>
  <c r="N46" i="347"/>
  <c r="K46" i="347"/>
  <c r="J46" i="347"/>
  <c r="I46" i="347"/>
  <c r="H46" i="347"/>
  <c r="N45" i="347"/>
  <c r="K45" i="347"/>
  <c r="J45" i="347"/>
  <c r="I45" i="347"/>
  <c r="H45" i="347"/>
  <c r="N44" i="347"/>
  <c r="K44" i="347"/>
  <c r="J44" i="347"/>
  <c r="I44" i="347"/>
  <c r="H44" i="347"/>
  <c r="N43" i="347"/>
  <c r="K43" i="347"/>
  <c r="J43" i="347"/>
  <c r="I43" i="347"/>
  <c r="H43" i="347"/>
  <c r="N42" i="347"/>
  <c r="K42" i="347"/>
  <c r="J42" i="347"/>
  <c r="I42" i="347"/>
  <c r="H42" i="347"/>
  <c r="N41" i="347"/>
  <c r="K41" i="347"/>
  <c r="J41" i="347"/>
  <c r="I41" i="347"/>
  <c r="H41" i="347"/>
  <c r="N40" i="347"/>
  <c r="K40" i="347"/>
  <c r="J40" i="347"/>
  <c r="I40" i="347"/>
  <c r="H40" i="347"/>
  <c r="N39" i="347"/>
  <c r="K39" i="347"/>
  <c r="J39" i="347"/>
  <c r="I39" i="347"/>
  <c r="H39" i="347"/>
  <c r="N38" i="347"/>
  <c r="K38" i="347"/>
  <c r="J38" i="347"/>
  <c r="I38" i="347"/>
  <c r="H38" i="347"/>
  <c r="N37" i="347"/>
  <c r="K37" i="347"/>
  <c r="J37" i="347"/>
  <c r="I37" i="347"/>
  <c r="H37" i="347"/>
  <c r="N36" i="347"/>
  <c r="K36" i="347"/>
  <c r="J36" i="347"/>
  <c r="I36" i="347"/>
  <c r="H36" i="347"/>
  <c r="N35" i="347"/>
  <c r="K35" i="347"/>
  <c r="J35" i="347"/>
  <c r="I35" i="347"/>
  <c r="H35" i="347"/>
  <c r="N34" i="347"/>
  <c r="K34" i="347"/>
  <c r="J34" i="347"/>
  <c r="I34" i="347"/>
  <c r="H34" i="347"/>
  <c r="N33" i="347"/>
  <c r="K33" i="347"/>
  <c r="J33" i="347"/>
  <c r="I33" i="347"/>
  <c r="H33" i="347"/>
  <c r="N32" i="347"/>
  <c r="N31" i="347"/>
  <c r="N30" i="347"/>
  <c r="D5" i="347"/>
  <c r="C2" i="347"/>
  <c r="C7" i="88"/>
  <c r="C2" i="84"/>
  <c r="E2" i="238"/>
  <c r="R62" i="238"/>
  <c r="F56" i="238" s="1"/>
  <c r="I21" i="238"/>
  <c r="D21" i="238"/>
  <c r="C21" i="238"/>
  <c r="B21" i="238"/>
  <c r="I19" i="238"/>
  <c r="D19" i="238"/>
  <c r="C19" i="238"/>
  <c r="B19" i="238"/>
  <c r="I17" i="238"/>
  <c r="D17" i="238"/>
  <c r="C17" i="238"/>
  <c r="B17" i="238"/>
  <c r="U16" i="238"/>
  <c r="I15" i="238"/>
  <c r="D15" i="238"/>
  <c r="C15" i="238"/>
  <c r="B15" i="238"/>
  <c r="I13" i="238"/>
  <c r="D13" i="238"/>
  <c r="C13" i="238"/>
  <c r="B13" i="238"/>
  <c r="K12" i="238"/>
  <c r="I11" i="238"/>
  <c r="D11" i="238"/>
  <c r="C11" i="238"/>
  <c r="B11" i="238"/>
  <c r="I9" i="238"/>
  <c r="D9" i="238"/>
  <c r="C9" i="238"/>
  <c r="B9" i="238"/>
  <c r="U7" i="238"/>
  <c r="I7" i="238"/>
  <c r="D7" i="238"/>
  <c r="C7" i="238"/>
  <c r="B7" i="238"/>
  <c r="Y5" i="238"/>
  <c r="O62" i="238"/>
  <c r="Y3" i="238"/>
  <c r="O6" i="238"/>
  <c r="A1" i="238"/>
  <c r="L13" i="233"/>
  <c r="I13" i="233"/>
  <c r="B22" i="233"/>
  <c r="D13" i="233"/>
  <c r="C13" i="233"/>
  <c r="L11" i="233"/>
  <c r="I11" i="233"/>
  <c r="B21" i="233"/>
  <c r="D11" i="233"/>
  <c r="C11" i="233"/>
  <c r="L9" i="233"/>
  <c r="I9" i="233"/>
  <c r="B20" i="233"/>
  <c r="D9" i="233"/>
  <c r="C9" i="233"/>
  <c r="L7" i="233"/>
  <c r="I7" i="233"/>
  <c r="B19" i="233"/>
  <c r="D7" i="233"/>
  <c r="C7" i="233"/>
  <c r="Y5" i="233"/>
  <c r="K41" i="233"/>
  <c r="Y3" i="233"/>
  <c r="L11" i="232"/>
  <c r="I11" i="232"/>
  <c r="B21" i="232"/>
  <c r="D11" i="232"/>
  <c r="C11" i="232"/>
  <c r="L9" i="232"/>
  <c r="I9" i="232"/>
  <c r="B20" i="232"/>
  <c r="D9" i="232"/>
  <c r="C9" i="232"/>
  <c r="L7" i="232"/>
  <c r="I7" i="232"/>
  <c r="B19" i="232"/>
  <c r="D7" i="232"/>
  <c r="C7" i="232"/>
  <c r="Y5" i="232"/>
  <c r="K41" i="232"/>
  <c r="Y3" i="232"/>
  <c r="P22" i="2"/>
  <c r="P23" i="2"/>
  <c r="P24" i="2"/>
  <c r="P25" i="2"/>
  <c r="P26" i="2"/>
  <c r="P27" i="2"/>
  <c r="P28" i="2"/>
  <c r="P29" i="2"/>
  <c r="L11" i="89"/>
  <c r="L9" i="89"/>
  <c r="L7" i="89"/>
  <c r="L13" i="88"/>
  <c r="L11" i="88"/>
  <c r="L9" i="88"/>
  <c r="L7" i="88"/>
  <c r="L15" i="87"/>
  <c r="L13" i="87"/>
  <c r="L11" i="87"/>
  <c r="L9" i="87"/>
  <c r="L7" i="87"/>
  <c r="Y5" i="89"/>
  <c r="Y3" i="89"/>
  <c r="Y5" i="88"/>
  <c r="Y3" i="88"/>
  <c r="Y5" i="87"/>
  <c r="Y3" i="87"/>
  <c r="AF1" i="87"/>
  <c r="AB1" i="87"/>
  <c r="Y3" i="86"/>
  <c r="Y5" i="86"/>
  <c r="L19" i="86"/>
  <c r="L17" i="86"/>
  <c r="L15" i="86"/>
  <c r="L13" i="86"/>
  <c r="L11" i="86"/>
  <c r="L9" i="86"/>
  <c r="L7" i="86"/>
  <c r="R44" i="86"/>
  <c r="E42" i="86" s="1"/>
  <c r="I19" i="86"/>
  <c r="J27" i="86"/>
  <c r="D19" i="86"/>
  <c r="C19" i="86"/>
  <c r="F27" i="86"/>
  <c r="B30" i="86"/>
  <c r="H27" i="86"/>
  <c r="B31" i="86"/>
  <c r="B29" i="86"/>
  <c r="K49" i="86"/>
  <c r="B25" i="86"/>
  <c r="B24" i="86"/>
  <c r="B23" i="86"/>
  <c r="D22" i="86"/>
  <c r="I17" i="86"/>
  <c r="D17" i="86"/>
  <c r="C17" i="86"/>
  <c r="I15" i="86"/>
  <c r="D15" i="86"/>
  <c r="C15" i="86"/>
  <c r="I13" i="86"/>
  <c r="D13" i="86"/>
  <c r="C13" i="86"/>
  <c r="I11" i="86"/>
  <c r="D11" i="86"/>
  <c r="C11" i="86"/>
  <c r="I9" i="86"/>
  <c r="D9" i="86"/>
  <c r="C9" i="86"/>
  <c r="I7" i="86"/>
  <c r="D7" i="86"/>
  <c r="C7" i="86"/>
  <c r="B23" i="87"/>
  <c r="I15" i="87"/>
  <c r="D15" i="87"/>
  <c r="C15" i="87"/>
  <c r="K41" i="87"/>
  <c r="B22" i="87"/>
  <c r="H18" i="87"/>
  <c r="B21" i="87"/>
  <c r="D18" i="87"/>
  <c r="B19" i="87"/>
  <c r="I13" i="87"/>
  <c r="D13" i="87"/>
  <c r="C13" i="87"/>
  <c r="I11" i="87"/>
  <c r="D11" i="87"/>
  <c r="C11" i="87"/>
  <c r="I9" i="87"/>
  <c r="D9" i="87"/>
  <c r="C9" i="87"/>
  <c r="I7" i="87"/>
  <c r="D7" i="87"/>
  <c r="C7" i="87"/>
  <c r="I13" i="88"/>
  <c r="D13" i="88"/>
  <c r="C13" i="88"/>
  <c r="K41" i="88"/>
  <c r="B21" i="88"/>
  <c r="B20" i="88"/>
  <c r="B19" i="88"/>
  <c r="H18" i="88"/>
  <c r="D18" i="88"/>
  <c r="I11" i="88"/>
  <c r="D11" i="88"/>
  <c r="C11" i="88"/>
  <c r="I9" i="88"/>
  <c r="D9" i="88"/>
  <c r="C9" i="88"/>
  <c r="I7" i="88"/>
  <c r="D7" i="88"/>
  <c r="K41" i="89"/>
  <c r="I11" i="89"/>
  <c r="D11" i="89"/>
  <c r="C11" i="89"/>
  <c r="I9" i="89"/>
  <c r="F18" i="89"/>
  <c r="D9" i="89"/>
  <c r="C9" i="89"/>
  <c r="I7" i="89"/>
  <c r="D7" i="89"/>
  <c r="C7" i="89"/>
  <c r="H18" i="89"/>
  <c r="D18" i="89"/>
  <c r="B21" i="89"/>
  <c r="B19" i="89"/>
  <c r="B5" i="2"/>
  <c r="A5" i="2"/>
  <c r="A1" i="2"/>
  <c r="D5" i="84"/>
  <c r="N30" i="84"/>
  <c r="H33" i="84"/>
  <c r="I33" i="84"/>
  <c r="J33" i="84"/>
  <c r="N31" i="84"/>
  <c r="N32" i="84"/>
  <c r="N33" i="84"/>
  <c r="K33" i="84" s="1"/>
  <c r="H34" i="84"/>
  <c r="I34" i="84"/>
  <c r="J34" i="84"/>
  <c r="N34" i="84"/>
  <c r="K34" i="84"/>
  <c r="H35" i="84"/>
  <c r="I35" i="84"/>
  <c r="J35" i="84"/>
  <c r="N35" i="84"/>
  <c r="K35" i="84" s="1"/>
  <c r="H36" i="84"/>
  <c r="I36" i="84"/>
  <c r="J36" i="84"/>
  <c r="N36" i="84"/>
  <c r="K36" i="84"/>
  <c r="H37" i="84"/>
  <c r="I37" i="84"/>
  <c r="J37" i="84"/>
  <c r="N37" i="84"/>
  <c r="K37" i="84" s="1"/>
  <c r="H38" i="84"/>
  <c r="I38" i="84"/>
  <c r="J38" i="84"/>
  <c r="N38" i="84"/>
  <c r="K38" i="84"/>
  <c r="H39" i="84"/>
  <c r="I39" i="84"/>
  <c r="J39" i="84"/>
  <c r="N39" i="84"/>
  <c r="K39" i="84" s="1"/>
  <c r="H40" i="84"/>
  <c r="I40" i="84"/>
  <c r="J40" i="84"/>
  <c r="N40" i="84"/>
  <c r="K40" i="84"/>
  <c r="H41" i="84"/>
  <c r="I41" i="84"/>
  <c r="J41" i="84"/>
  <c r="N41" i="84"/>
  <c r="K41" i="84" s="1"/>
  <c r="H42" i="84"/>
  <c r="I42" i="84"/>
  <c r="J42" i="84"/>
  <c r="N42" i="84"/>
  <c r="K42" i="84"/>
  <c r="H43" i="84"/>
  <c r="I43" i="84"/>
  <c r="J43" i="84"/>
  <c r="N43" i="84"/>
  <c r="K43" i="84" s="1"/>
  <c r="H44" i="84"/>
  <c r="I44" i="84"/>
  <c r="J44" i="84"/>
  <c r="N44" i="84"/>
  <c r="K44" i="84"/>
  <c r="H45" i="84"/>
  <c r="I45" i="84"/>
  <c r="J45" i="84"/>
  <c r="N45" i="84"/>
  <c r="K45" i="84" s="1"/>
  <c r="H46" i="84"/>
  <c r="I46" i="84"/>
  <c r="J46" i="84"/>
  <c r="N46" i="84"/>
  <c r="K46" i="84"/>
  <c r="H47" i="84"/>
  <c r="I47" i="84"/>
  <c r="J47" i="84"/>
  <c r="N47" i="84"/>
  <c r="K47" i="84" s="1"/>
  <c r="H48" i="84"/>
  <c r="I48" i="84"/>
  <c r="J48" i="84"/>
  <c r="N48" i="84"/>
  <c r="K48" i="84"/>
  <c r="H49" i="84"/>
  <c r="I49" i="84"/>
  <c r="J49" i="84"/>
  <c r="N49" i="84"/>
  <c r="K49" i="84" s="1"/>
  <c r="H50" i="84"/>
  <c r="I50" i="84"/>
  <c r="J50" i="84"/>
  <c r="N50" i="84"/>
  <c r="K50" i="84"/>
  <c r="H51" i="84"/>
  <c r="I51" i="84"/>
  <c r="J51" i="84"/>
  <c r="N51" i="84"/>
  <c r="K51" i="84" s="1"/>
  <c r="H52" i="84"/>
  <c r="I52" i="84"/>
  <c r="J52" i="84"/>
  <c r="N52" i="84"/>
  <c r="K52" i="84"/>
  <c r="H53" i="84"/>
  <c r="I53" i="84"/>
  <c r="J53" i="84"/>
  <c r="N53" i="84"/>
  <c r="K53" i="84" s="1"/>
  <c r="H54" i="84"/>
  <c r="I54" i="84"/>
  <c r="J54" i="84"/>
  <c r="N54" i="84"/>
  <c r="K54" i="84"/>
  <c r="H55" i="84"/>
  <c r="I55" i="84"/>
  <c r="J55" i="84"/>
  <c r="N55" i="84"/>
  <c r="K55" i="84" s="1"/>
  <c r="H56" i="84"/>
  <c r="I56" i="84"/>
  <c r="J56" i="84"/>
  <c r="N56" i="84"/>
  <c r="K56" i="84"/>
  <c r="H57" i="84"/>
  <c r="I57" i="84"/>
  <c r="J57" i="84"/>
  <c r="N57" i="84"/>
  <c r="K57" i="84" s="1"/>
  <c r="H58" i="84"/>
  <c r="I58" i="84"/>
  <c r="J58" i="84"/>
  <c r="N58" i="84"/>
  <c r="K58" i="84"/>
  <c r="H59" i="84"/>
  <c r="I59" i="84"/>
  <c r="J59" i="84"/>
  <c r="N59" i="84"/>
  <c r="K59" i="84" s="1"/>
  <c r="H60" i="84"/>
  <c r="I60" i="84"/>
  <c r="J60" i="84"/>
  <c r="N60" i="84"/>
  <c r="K60" i="84"/>
  <c r="H61" i="84"/>
  <c r="I61" i="84"/>
  <c r="J61" i="84"/>
  <c r="N61" i="84"/>
  <c r="K61" i="84" s="1"/>
  <c r="H62" i="84"/>
  <c r="I62" i="84"/>
  <c r="J62" i="84"/>
  <c r="N62" i="84"/>
  <c r="K62" i="84"/>
  <c r="H63" i="84"/>
  <c r="I63" i="84"/>
  <c r="J63" i="84"/>
  <c r="N63" i="84"/>
  <c r="K63" i="84" s="1"/>
  <c r="H64" i="84"/>
  <c r="I64" i="84"/>
  <c r="J64" i="84"/>
  <c r="N64" i="84"/>
  <c r="K64" i="84"/>
  <c r="H65" i="84"/>
  <c r="I65" i="84"/>
  <c r="J65" i="84"/>
  <c r="N65" i="84"/>
  <c r="K65" i="84" s="1"/>
  <c r="H66" i="84"/>
  <c r="I66" i="84"/>
  <c r="J66" i="84"/>
  <c r="N66" i="84"/>
  <c r="K66" i="84"/>
  <c r="H67" i="84"/>
  <c r="I67" i="84"/>
  <c r="J67" i="84"/>
  <c r="N67" i="84"/>
  <c r="K67" i="84" s="1"/>
  <c r="H68" i="84"/>
  <c r="I68" i="84"/>
  <c r="J68" i="84"/>
  <c r="N68" i="84"/>
  <c r="K68" i="84"/>
  <c r="H69" i="84"/>
  <c r="I69" i="84"/>
  <c r="J69" i="84"/>
  <c r="N69" i="84"/>
  <c r="K69" i="84" s="1"/>
  <c r="H70" i="84"/>
  <c r="I70" i="84"/>
  <c r="J70" i="84"/>
  <c r="N70" i="84"/>
  <c r="K70" i="84"/>
  <c r="H71" i="84"/>
  <c r="I71" i="84"/>
  <c r="J71" i="84"/>
  <c r="N71" i="84"/>
  <c r="K71" i="84" s="1"/>
  <c r="H72" i="84"/>
  <c r="I72" i="84"/>
  <c r="J72" i="84"/>
  <c r="N72" i="84"/>
  <c r="K72" i="84"/>
  <c r="H73" i="84"/>
  <c r="I73" i="84"/>
  <c r="J73" i="84"/>
  <c r="N73" i="84"/>
  <c r="K73" i="84" s="1"/>
  <c r="H74" i="84"/>
  <c r="I74" i="84"/>
  <c r="J74" i="84"/>
  <c r="N74" i="84"/>
  <c r="K74" i="84"/>
  <c r="H75" i="84"/>
  <c r="I75" i="84"/>
  <c r="J75" i="84"/>
  <c r="N75" i="84"/>
  <c r="K75" i="84" s="1"/>
  <c r="H76" i="84"/>
  <c r="I76" i="84"/>
  <c r="J76" i="84"/>
  <c r="N76" i="84"/>
  <c r="K76" i="84"/>
  <c r="H77" i="84"/>
  <c r="I77" i="84"/>
  <c r="J77" i="84"/>
  <c r="N77" i="84"/>
  <c r="K77" i="84" s="1"/>
  <c r="H78" i="84"/>
  <c r="I78" i="84"/>
  <c r="J78" i="84"/>
  <c r="N78" i="84"/>
  <c r="K78" i="84"/>
  <c r="H79" i="84"/>
  <c r="I79" i="84"/>
  <c r="J79" i="84"/>
  <c r="N79" i="84"/>
  <c r="K79" i="84" s="1"/>
  <c r="H80" i="84"/>
  <c r="I80" i="84"/>
  <c r="J80" i="84"/>
  <c r="N80" i="84"/>
  <c r="K80" i="84"/>
  <c r="H81" i="84"/>
  <c r="I81" i="84"/>
  <c r="J81" i="84"/>
  <c r="N81" i="84"/>
  <c r="K81" i="84" s="1"/>
  <c r="H82" i="84"/>
  <c r="I82" i="84"/>
  <c r="J82" i="84"/>
  <c r="N82" i="84"/>
  <c r="K82" i="84"/>
  <c r="H83" i="84"/>
  <c r="I83" i="84"/>
  <c r="J83" i="84"/>
  <c r="N83" i="84"/>
  <c r="K83" i="84" s="1"/>
  <c r="H84" i="84"/>
  <c r="I84" i="84"/>
  <c r="J84" i="84"/>
  <c r="N84" i="84"/>
  <c r="K84" i="84"/>
  <c r="H85" i="84"/>
  <c r="I85" i="84"/>
  <c r="J85" i="84"/>
  <c r="N85" i="84"/>
  <c r="K85" i="84" s="1"/>
  <c r="H86" i="84"/>
  <c r="I86" i="84"/>
  <c r="J86" i="84"/>
  <c r="N86" i="84"/>
  <c r="K86" i="84"/>
  <c r="H87" i="84"/>
  <c r="I87" i="84"/>
  <c r="J87" i="84"/>
  <c r="N87" i="84"/>
  <c r="K87" i="84" s="1"/>
  <c r="H88" i="84"/>
  <c r="I88" i="84"/>
  <c r="J88" i="84"/>
  <c r="N88" i="84"/>
  <c r="K88" i="84"/>
  <c r="H89" i="84"/>
  <c r="I89" i="84"/>
  <c r="J89" i="84"/>
  <c r="N89" i="84"/>
  <c r="K89" i="84" s="1"/>
  <c r="H90" i="84"/>
  <c r="I90" i="84"/>
  <c r="J90" i="84"/>
  <c r="N90" i="84"/>
  <c r="K90" i="84"/>
  <c r="H91" i="84"/>
  <c r="I91" i="84"/>
  <c r="J91" i="84"/>
  <c r="N91" i="84"/>
  <c r="K91" i="84" s="1"/>
  <c r="H92" i="84"/>
  <c r="I92" i="84"/>
  <c r="J92" i="84"/>
  <c r="N92" i="84"/>
  <c r="K92" i="84"/>
  <c r="H93" i="84"/>
  <c r="I93" i="84"/>
  <c r="J93" i="84"/>
  <c r="N93" i="84"/>
  <c r="K93" i="84" s="1"/>
  <c r="H94" i="84"/>
  <c r="I94" i="84"/>
  <c r="J94" i="84"/>
  <c r="N94" i="84"/>
  <c r="K94" i="84"/>
  <c r="H95" i="84"/>
  <c r="I95" i="84"/>
  <c r="J95" i="84"/>
  <c r="N95" i="84"/>
  <c r="K95" i="84" s="1"/>
  <c r="H96" i="84"/>
  <c r="I96" i="84"/>
  <c r="J96" i="84"/>
  <c r="N96" i="84"/>
  <c r="K96" i="84"/>
  <c r="H97" i="84"/>
  <c r="I97" i="84"/>
  <c r="J97" i="84"/>
  <c r="N97" i="84"/>
  <c r="K97" i="84" s="1"/>
  <c r="H98" i="84"/>
  <c r="I98" i="84"/>
  <c r="J98" i="84"/>
  <c r="N98" i="84"/>
  <c r="K98" i="84"/>
  <c r="H99" i="84"/>
  <c r="I99" i="84"/>
  <c r="J99" i="84"/>
  <c r="N99" i="84"/>
  <c r="K99" i="84" s="1"/>
  <c r="H100" i="84"/>
  <c r="I100" i="84"/>
  <c r="J100" i="84"/>
  <c r="N100" i="84"/>
  <c r="K100" i="84"/>
  <c r="H101" i="84"/>
  <c r="I101" i="84"/>
  <c r="J101" i="84"/>
  <c r="N101" i="84"/>
  <c r="K101" i="84" s="1"/>
  <c r="H102" i="84"/>
  <c r="I102" i="84"/>
  <c r="J102" i="84"/>
  <c r="N102" i="84"/>
  <c r="K102" i="84"/>
  <c r="H103" i="84"/>
  <c r="I103" i="84"/>
  <c r="J103" i="84"/>
  <c r="N103" i="84"/>
  <c r="K103" i="84" s="1"/>
  <c r="H104" i="84"/>
  <c r="I104" i="84"/>
  <c r="J104" i="84"/>
  <c r="N104" i="84"/>
  <c r="K104" i="84"/>
  <c r="H105" i="84"/>
  <c r="I105" i="84"/>
  <c r="J105" i="84"/>
  <c r="N105" i="84"/>
  <c r="K105" i="84" s="1"/>
  <c r="H106" i="84"/>
  <c r="I106" i="84"/>
  <c r="J106" i="84"/>
  <c r="N106" i="84"/>
  <c r="K106" i="84"/>
  <c r="H107" i="84"/>
  <c r="I107" i="84"/>
  <c r="J107" i="84"/>
  <c r="N107" i="84"/>
  <c r="K107" i="84" s="1"/>
  <c r="H108" i="84"/>
  <c r="I108" i="84"/>
  <c r="J108" i="84"/>
  <c r="N108" i="84"/>
  <c r="K108" i="84"/>
  <c r="H109" i="84"/>
  <c r="I109" i="84"/>
  <c r="J109" i="84"/>
  <c r="N109" i="84"/>
  <c r="K109" i="84" s="1"/>
  <c r="H110" i="84"/>
  <c r="I110" i="84"/>
  <c r="J110" i="84"/>
  <c r="N110" i="84"/>
  <c r="K110" i="84"/>
  <c r="H111" i="84"/>
  <c r="I111" i="84"/>
  <c r="J111" i="84"/>
  <c r="N111" i="84"/>
  <c r="K111" i="84" s="1"/>
  <c r="H112" i="84"/>
  <c r="I112" i="84"/>
  <c r="J112" i="84"/>
  <c r="N112" i="84"/>
  <c r="K112" i="84"/>
  <c r="H113" i="84"/>
  <c r="I113" i="84"/>
  <c r="J113" i="84"/>
  <c r="N113" i="84"/>
  <c r="K113" i="84" s="1"/>
  <c r="H114" i="84"/>
  <c r="I114" i="84"/>
  <c r="J114" i="84"/>
  <c r="N114" i="84"/>
  <c r="K114" i="84"/>
  <c r="H115" i="84"/>
  <c r="I115" i="84"/>
  <c r="J115" i="84"/>
  <c r="N115" i="84"/>
  <c r="K115" i="84" s="1"/>
  <c r="H116" i="84"/>
  <c r="I116" i="84"/>
  <c r="J116" i="84"/>
  <c r="N116" i="84"/>
  <c r="K116" i="84"/>
  <c r="H117" i="84"/>
  <c r="I117" i="84"/>
  <c r="J117" i="84"/>
  <c r="N117" i="84"/>
  <c r="K117" i="84" s="1"/>
  <c r="H118" i="84"/>
  <c r="I118" i="84"/>
  <c r="J118" i="84"/>
  <c r="N118" i="84"/>
  <c r="K118" i="84"/>
  <c r="H119" i="84"/>
  <c r="I119" i="84"/>
  <c r="J119" i="84"/>
  <c r="N119" i="84"/>
  <c r="K119" i="84" s="1"/>
  <c r="H120" i="84"/>
  <c r="I120" i="84"/>
  <c r="J120" i="84"/>
  <c r="N120" i="84"/>
  <c r="K120" i="84"/>
  <c r="H121" i="84"/>
  <c r="I121" i="84"/>
  <c r="J121" i="84"/>
  <c r="N121" i="84"/>
  <c r="K121" i="84" s="1"/>
  <c r="H122" i="84"/>
  <c r="I122" i="84"/>
  <c r="J122" i="84"/>
  <c r="N122" i="84"/>
  <c r="K122" i="84"/>
  <c r="D18" i="232"/>
  <c r="F18" i="232"/>
  <c r="H18" i="232"/>
  <c r="D18" i="233"/>
  <c r="F18" i="233"/>
  <c r="H18" i="233"/>
  <c r="J18" i="233"/>
  <c r="F6" i="238"/>
  <c r="K6" i="238"/>
  <c r="M6" i="238"/>
  <c r="U8" i="238"/>
  <c r="U9" i="238"/>
  <c r="B20" i="87"/>
  <c r="F18" i="87"/>
  <c r="AH1" i="89"/>
  <c r="AD1" i="89"/>
  <c r="AK1" i="89"/>
  <c r="AG1" i="89"/>
  <c r="AC1" i="89"/>
  <c r="AF1" i="88"/>
  <c r="AI1" i="89"/>
  <c r="B20" i="89"/>
  <c r="L18" i="87"/>
  <c r="AH1" i="87"/>
  <c r="AD1" i="87"/>
  <c r="AK1" i="87"/>
  <c r="AG1" i="87"/>
  <c r="AC1" i="87"/>
  <c r="AB1" i="89"/>
  <c r="AJ1" i="89"/>
  <c r="U12" i="238"/>
  <c r="AG1" i="86"/>
  <c r="AD1" i="86"/>
  <c r="AF1" i="86"/>
  <c r="AJ1" i="86"/>
  <c r="AF1" i="89"/>
  <c r="AH1" i="88"/>
  <c r="AD1" i="88"/>
  <c r="AK1" i="88"/>
  <c r="AG1" i="88"/>
  <c r="AC1" i="88"/>
  <c r="B22" i="88"/>
  <c r="J18" i="88"/>
  <c r="AE1" i="86"/>
  <c r="AB1" i="86"/>
  <c r="AB1" i="88"/>
  <c r="AJ1" i="88"/>
  <c r="AE1" i="89"/>
  <c r="AI1" i="86"/>
  <c r="U15" i="238"/>
  <c r="U11" i="238"/>
  <c r="AJ1" i="232"/>
  <c r="AF1" i="232"/>
  <c r="AB1" i="232"/>
  <c r="AH1" i="232"/>
  <c r="AD1" i="232"/>
  <c r="AI1" i="232"/>
  <c r="AC1" i="233"/>
  <c r="U13" i="238"/>
  <c r="AC1" i="232"/>
  <c r="AK1" i="232"/>
  <c r="AE1" i="232"/>
  <c r="AH1" i="233"/>
  <c r="AD1" i="233"/>
  <c r="AJ1" i="233"/>
  <c r="AF1" i="233"/>
  <c r="AB1" i="233"/>
  <c r="AH1" i="238"/>
  <c r="AD1" i="238"/>
  <c r="AF1" i="238"/>
  <c r="AB1" i="238"/>
  <c r="U10" i="238"/>
  <c r="U14" i="238"/>
  <c r="AH1" i="86"/>
  <c r="AC1" i="86"/>
  <c r="AK1" i="86"/>
  <c r="F18" i="88"/>
  <c r="F22" i="86"/>
  <c r="AI1" i="87"/>
  <c r="AE1" i="87"/>
  <c r="AI1" i="88"/>
  <c r="AE1" i="88"/>
  <c r="AK1" i="233"/>
  <c r="AI1" i="233"/>
  <c r="AE1" i="233"/>
  <c r="AG1" i="233"/>
  <c r="AG1" i="238"/>
  <c r="AC1" i="238"/>
  <c r="E43" i="86" l="1"/>
  <c r="F55" i="238"/>
  <c r="AJ1" i="87"/>
  <c r="AG1" i="232"/>
  <c r="D27" i="86"/>
  <c r="B28" i="86"/>
  <c r="J18" i="87"/>
  <c r="AE1" i="238"/>
  <c r="H22" i="8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B0D286C3-6B94-4659-8372-8EF569998E23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AFA6213A-8FA3-4606-AA24-4271120340E8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418DFEC8-D519-4E77-AA03-CB60048E1669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07A707C1-7717-4BA1-8C22-6A50902B91F3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EC19A316-B494-4E0A-902D-E7ACCB0369FE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9D6219A9-807D-4401-8B7D-5581A62A2AE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20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5AA68CFA-4856-4927-9A17-8F496A12EB36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470BC0C7-98F5-4C6E-BF6D-CF0CB496E1F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7E7BD30C-C8EC-4E9D-A00A-A45FE76E0B42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7B1815DC-42C1-43B1-A747-91D324C35A2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4C6A161C-2FE8-42AA-AFB6-63E521A6F61B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C8C6F7FD-1AE7-48FF-91D7-07FBDB0EEA28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D4E06514-F224-4701-8174-0BC8257DE7C9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E4707974-A22D-4915-A2A3-CBD4FBCB25F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00000000-0006-0000-0200-000001000000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00000000-0006-0000-02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C3B40568-6409-42EF-9378-42D01C26C006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07614016-9003-4DE1-B174-5E511A764EA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DF7834A8-74E3-4B70-809A-EDFCC5DD504B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92D831BA-8C83-4450-903B-C8BB0125BCE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3F1A199E-364F-4154-99FF-394DCEB54DB7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213C981B-0CA9-4891-8901-8CBCC18F7C7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DB9EF547-D342-4ACE-AC92-C7C2399364D5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5B151F59-E275-419B-B847-71BD1C0ABEDC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A6DA546B-F513-4A96-8165-2A64FAF7630F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L6" authorId="0" shapeId="0" xr:uid="{1E7F0DE6-08A5-4227-B60B-2130D84A7671}">
      <text>
        <r>
          <rPr>
            <b/>
            <sz val="8"/>
            <color indexed="8"/>
            <rFont val="Tahoma"/>
            <family val="2"/>
          </rPr>
          <t>A játékos végső elfogadási státusza:
QA= Direkt elfogadva
WC=Szabad kártyás
Üres=nincs a táblában</t>
        </r>
      </text>
    </comment>
    <comment ref="O6" authorId="0" shapeId="0" xr:uid="{4312B7ED-7959-4318-A19E-2849B326653F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<sst xmlns="http://schemas.openxmlformats.org/spreadsheetml/2006/main" count="2143" uniqueCount="359">
  <si>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</si>
  <si>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</si>
  <si>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</si>
  <si>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</si>
  <si>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</si>
  <si>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</si>
  <si>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</si>
  <si>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</si>
  <si>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</si>
  <si>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</si>
  <si>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</si>
  <si>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</si>
  <si>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</si>
  <si>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</si>
  <si>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</si>
  <si>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</si>
  <si>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</si>
  <si>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</si>
  <si>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</si>
  <si>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</si>
  <si>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</si>
  <si>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</si>
  <si>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</si>
  <si>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</si>
  <si>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</si>
  <si>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</si>
  <si>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</si>
  <si>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</si>
  <si>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</si>
  <si>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</si>
  <si>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</si>
  <si>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</si>
  <si>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</si>
  <si>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</si>
  <si>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Egyéni selejtezőtábla</t>
  </si>
  <si>
    <t>ELŐKÉSZÍTŐ LISTA</t>
  </si>
  <si>
    <t>Sor</t>
  </si>
  <si>
    <t>Nevezési rangsor</t>
  </si>
  <si>
    <t>Elfogadási státusz QA/WC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</si>
  <si>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</si>
  <si>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</si>
  <si>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</si>
  <si>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</si>
  <si>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</si>
  <si>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</si>
  <si>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</si>
  <si>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</si>
  <si>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</si>
  <si>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</si>
  <si>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</si>
  <si>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</si>
  <si>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</si>
  <si>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</si>
  <si>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</si>
  <si>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</si>
  <si>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</si>
  <si>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</si>
  <si>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</si>
  <si>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</si>
  <si>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</si>
  <si>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</si>
  <si>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</si>
  <si>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</si>
  <si>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</si>
  <si>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</si>
  <si>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</si>
  <si>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</si>
  <si>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</si>
  <si>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</si>
  <si>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</si>
  <si>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</si>
  <si>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</si>
  <si>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</si>
  <si>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</si>
  <si>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</si>
  <si>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</si>
  <si>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</si>
  <si>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</si>
  <si>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</si>
  <si>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</si>
  <si>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</si>
  <si>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</si>
  <si>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</si>
  <si>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</si>
  <si>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</si>
  <si>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</si>
  <si>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</si>
  <si>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</si>
  <si>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</si>
  <si>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</si>
  <si>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</si>
  <si>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</si>
  <si>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</si>
  <si>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</si>
  <si>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</si>
  <si>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</si>
  <si>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</si>
  <si>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</si>
  <si>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</si>
  <si>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</si>
  <si>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</si>
  <si>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</si>
  <si>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</si>
  <si>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</si>
  <si>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</si>
  <si>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</si>
  <si>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</si>
  <si>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</si>
  <si>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</si>
  <si>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</si>
  <si>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</si>
  <si>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</si>
  <si>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</si>
  <si>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</si>
  <si>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</si>
  <si>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D - G</t>
  </si>
  <si>
    <t>G - E</t>
  </si>
  <si>
    <t>F - E</t>
  </si>
  <si>
    <t>Pest Várnegye Diákolimpia</t>
  </si>
  <si>
    <t>Letti</t>
  </si>
  <si>
    <t>Zoé</t>
  </si>
  <si>
    <t>Jancsó</t>
  </si>
  <si>
    <t>Olívia</t>
  </si>
  <si>
    <t>Szanda</t>
  </si>
  <si>
    <t>Alexa</t>
  </si>
  <si>
    <t>Farkas</t>
  </si>
  <si>
    <t>Györe</t>
  </si>
  <si>
    <t>II Kcs U 9 L B</t>
  </si>
  <si>
    <t>III Kcs U 11 L B</t>
  </si>
  <si>
    <t>Tóth</t>
  </si>
  <si>
    <t>Jázmin</t>
  </si>
  <si>
    <t>Józsa</t>
  </si>
  <si>
    <t>Laura</t>
  </si>
  <si>
    <t>Lipi</t>
  </si>
  <si>
    <t>Barbara</t>
  </si>
  <si>
    <t>Szabó</t>
  </si>
  <si>
    <t>Nóra</t>
  </si>
  <si>
    <t>Brandhuber</t>
  </si>
  <si>
    <t>Anna</t>
  </si>
  <si>
    <t>Barnara</t>
  </si>
  <si>
    <t>IV Kcs U 12 F A</t>
  </si>
  <si>
    <t xml:space="preserve">Kovács </t>
  </si>
  <si>
    <t>Benedek</t>
  </si>
  <si>
    <t>Zalán</t>
  </si>
  <si>
    <t>Szűcs</t>
  </si>
  <si>
    <t>Áron</t>
  </si>
  <si>
    <t>Csendes</t>
  </si>
  <si>
    <t>Boldizsár</t>
  </si>
  <si>
    <t>Jenei</t>
  </si>
  <si>
    <t>Levente</t>
  </si>
  <si>
    <t>2024.05.02-03.</t>
  </si>
  <si>
    <t>Százhalombatta</t>
  </si>
  <si>
    <t>Dénes Tibor</t>
  </si>
  <si>
    <t xml:space="preserve"> II Kcs U 9 L B</t>
  </si>
  <si>
    <t xml:space="preserve">Szanda </t>
  </si>
  <si>
    <t xml:space="preserve">Györe </t>
  </si>
  <si>
    <t>DénesTibor</t>
  </si>
  <si>
    <t>Kovács</t>
  </si>
  <si>
    <t>Csendeds</t>
  </si>
  <si>
    <t>IV Kcs U 12 F B</t>
  </si>
  <si>
    <t>Alex</t>
  </si>
  <si>
    <t>Laczy</t>
  </si>
  <si>
    <t>Dávid</t>
  </si>
  <si>
    <t>Gajdos</t>
  </si>
  <si>
    <t>Ambrus</t>
  </si>
  <si>
    <t>Havas</t>
  </si>
  <si>
    <t>Kristóf</t>
  </si>
  <si>
    <t>Mikes</t>
  </si>
  <si>
    <t xml:space="preserve"> IV Kcs U 12 L B</t>
  </si>
  <si>
    <t xml:space="preserve">Bara </t>
  </si>
  <si>
    <t>Hanna</t>
  </si>
  <si>
    <t>Kurucz</t>
  </si>
  <si>
    <t>Polli</t>
  </si>
  <si>
    <t>Sonfai</t>
  </si>
  <si>
    <t>Fedor</t>
  </si>
  <si>
    <t>Panka</t>
  </si>
  <si>
    <t>Oláh</t>
  </si>
  <si>
    <t>Tomor</t>
  </si>
  <si>
    <t>Lana</t>
  </si>
  <si>
    <t>Zsolnai</t>
  </si>
  <si>
    <t>Blanka</t>
  </si>
  <si>
    <t>IV Kcs U 12 L B</t>
  </si>
  <si>
    <t>Somfai</t>
  </si>
  <si>
    <t>Bara</t>
  </si>
  <si>
    <t>Berényi</t>
  </si>
  <si>
    <t>Szmrek</t>
  </si>
  <si>
    <t>Dániel</t>
  </si>
  <si>
    <t>Oskó</t>
  </si>
  <si>
    <t>Lászléó</t>
  </si>
  <si>
    <t>Fekete</t>
  </si>
  <si>
    <t>Tamás</t>
  </si>
  <si>
    <t>Balogh</t>
  </si>
  <si>
    <t>Balázs</t>
  </si>
  <si>
    <t>Németh</t>
  </si>
  <si>
    <t>András</t>
  </si>
  <si>
    <t>László</t>
  </si>
  <si>
    <t>V Kcs U 14 L B</t>
  </si>
  <si>
    <t>Christián</t>
  </si>
  <si>
    <t>Ziva</t>
  </si>
  <si>
    <t>Czöndör</t>
  </si>
  <si>
    <t>Liza</t>
  </si>
  <si>
    <t>Molnár</t>
  </si>
  <si>
    <t>Csizner</t>
  </si>
  <si>
    <t>Léna</t>
  </si>
  <si>
    <t>Göbölyös</t>
  </si>
  <si>
    <t>Panna</t>
  </si>
  <si>
    <t>Dorottya</t>
  </si>
  <si>
    <t>Jánosovits</t>
  </si>
  <si>
    <t>Luca</t>
  </si>
  <si>
    <t>Balog</t>
  </si>
  <si>
    <t xml:space="preserve"> VI Kcs U 16 F A</t>
  </si>
  <si>
    <t>Marosvölgyi</t>
  </si>
  <si>
    <t>Seres</t>
  </si>
  <si>
    <t>Gáncs</t>
  </si>
  <si>
    <t>Zsombok</t>
  </si>
  <si>
    <t>Vencel</t>
  </si>
  <si>
    <t>Kőszegi</t>
  </si>
  <si>
    <t>Zente</t>
  </si>
  <si>
    <t>Rendek</t>
  </si>
  <si>
    <t>Vince</t>
  </si>
  <si>
    <t>Bodó</t>
  </si>
  <si>
    <t>Bálint</t>
  </si>
  <si>
    <t xml:space="preserve"> VI Kcs U 16 F B</t>
  </si>
  <si>
    <t>Rácz</t>
  </si>
  <si>
    <t>Papp</t>
  </si>
  <si>
    <t>Miklós</t>
  </si>
  <si>
    <t>Máté</t>
  </si>
  <si>
    <t>Kacsándi</t>
  </si>
  <si>
    <t>Kolos</t>
  </si>
  <si>
    <t>Pethő</t>
  </si>
  <si>
    <t>Marcell</t>
  </si>
  <si>
    <t>Sárkány</t>
  </si>
  <si>
    <t>Ákos</t>
  </si>
  <si>
    <t>Vida</t>
  </si>
  <si>
    <t>Milán</t>
  </si>
  <si>
    <t>VI Kcs U 16 L B</t>
  </si>
  <si>
    <t>Király</t>
  </si>
  <si>
    <t>Szonja</t>
  </si>
  <si>
    <t>Zsófi</t>
  </si>
  <si>
    <t>Gargyánszki</t>
  </si>
  <si>
    <t>Izabella</t>
  </si>
  <si>
    <t>Mária</t>
  </si>
  <si>
    <t>Pacsirta</t>
  </si>
  <si>
    <t>Egri</t>
  </si>
  <si>
    <t>Dorina</t>
  </si>
  <si>
    <t>Fritz</t>
  </si>
  <si>
    <t>VII Kcs U 18 F A</t>
  </si>
  <si>
    <t>Varga</t>
  </si>
  <si>
    <t>Zsombor</t>
  </si>
  <si>
    <t>Keszei</t>
  </si>
  <si>
    <t>Ágoston</t>
  </si>
  <si>
    <t>Bátonyi</t>
  </si>
  <si>
    <t>Szilárd</t>
  </si>
  <si>
    <t xml:space="preserve"> VII Kcs U 18 F B</t>
  </si>
  <si>
    <t xml:space="preserve"> </t>
  </si>
  <si>
    <t>Radnai</t>
  </si>
  <si>
    <t>Csanád</t>
  </si>
  <si>
    <t>Márkus</t>
  </si>
  <si>
    <t>Jankó</t>
  </si>
  <si>
    <t>Köszegi</t>
  </si>
  <si>
    <t xml:space="preserve"> VII Kcs U 18 L B</t>
  </si>
  <si>
    <t>Gulyás</t>
  </si>
  <si>
    <t>Csenge</t>
  </si>
  <si>
    <t>Kiss</t>
  </si>
  <si>
    <t>Nádasy</t>
  </si>
  <si>
    <t>Réka</t>
  </si>
  <si>
    <t xml:space="preserve">V Kcs U 14 F B </t>
  </si>
  <si>
    <t>Iza</t>
  </si>
  <si>
    <t xml:space="preserve">Czöndör </t>
  </si>
  <si>
    <t xml:space="preserve">Tóth </t>
  </si>
  <si>
    <t xml:space="preserve">Sárkány </t>
  </si>
  <si>
    <t>4/7,3/7</t>
  </si>
  <si>
    <t>4/7,2/7</t>
  </si>
  <si>
    <t>3/7,7/5,5/2</t>
  </si>
  <si>
    <t>7/4,7/3</t>
  </si>
  <si>
    <t>3/7,5/7</t>
  </si>
  <si>
    <t>7/1,7/3</t>
  </si>
  <si>
    <t>7/4,7/2</t>
  </si>
  <si>
    <t>7/3,7/5</t>
  </si>
  <si>
    <t>7/3,5/7,2/5</t>
  </si>
  <si>
    <t>1/7,3/7</t>
  </si>
  <si>
    <t>0/4</t>
  </si>
  <si>
    <t>5/4(8)</t>
  </si>
  <si>
    <t>5/3</t>
  </si>
  <si>
    <t>1/4</t>
  </si>
  <si>
    <t>4/0</t>
  </si>
  <si>
    <t>4/2</t>
  </si>
  <si>
    <t>4/5(8)</t>
  </si>
  <si>
    <t>5/4(5)</t>
  </si>
  <si>
    <t>3/5</t>
  </si>
  <si>
    <t>4/5(5)</t>
  </si>
  <si>
    <t>4/1</t>
  </si>
  <si>
    <t>2/4</t>
  </si>
  <si>
    <t>0/4,4/5(2)</t>
  </si>
  <si>
    <t>1/4,0/4</t>
  </si>
  <si>
    <t>2/4,0/4</t>
  </si>
  <si>
    <t>4/0,5/4(2)</t>
  </si>
  <si>
    <t>4/0,2/4,10/5</t>
  </si>
  <si>
    <t>5/4(5),4/5(4),10/2</t>
  </si>
  <si>
    <t>3/5,2/4</t>
  </si>
  <si>
    <t>4/1,4/0</t>
  </si>
  <si>
    <t>0/4,4/2,5/10</t>
  </si>
  <si>
    <t>1/4,3/5</t>
  </si>
  <si>
    <t>4/5(6),4/1,10/7</t>
  </si>
  <si>
    <t>4/2,4/0</t>
  </si>
  <si>
    <t>4/5(5),5/4(4),2/10</t>
  </si>
  <si>
    <t>5/4(6),1/4,7/10</t>
  </si>
  <si>
    <t>0/4,4/2,2/10</t>
  </si>
  <si>
    <t>5/3,4/2</t>
  </si>
  <si>
    <t>4/1,5/3</t>
  </si>
  <si>
    <t>4/0,3/4,10/2</t>
  </si>
  <si>
    <t>0/4,0/4</t>
  </si>
  <si>
    <t>4/5(5),4/5(3)</t>
  </si>
  <si>
    <t>2/4,2/4</t>
  </si>
  <si>
    <t>2/4,1/4</t>
  </si>
  <si>
    <t>4/0,4/0</t>
  </si>
  <si>
    <t>4/2,4/2</t>
  </si>
  <si>
    <t>4/0,4/1</t>
  </si>
  <si>
    <t>5/4(5),5/4(3)</t>
  </si>
  <si>
    <t>4/2,4/1</t>
  </si>
  <si>
    <t>0/4,1/4</t>
  </si>
  <si>
    <t>5/3,2/4,10/5</t>
  </si>
  <si>
    <t>3/5,4/3,5/10</t>
  </si>
  <si>
    <t>5/4(7),4/1</t>
  </si>
  <si>
    <t>3/5,4/2,10/4</t>
  </si>
  <si>
    <t>5/3,2/4,4/10</t>
  </si>
  <si>
    <t>+jn</t>
  </si>
  <si>
    <t>-jn</t>
  </si>
  <si>
    <t>0/4,2/4</t>
  </si>
  <si>
    <t>4/0,4/2</t>
  </si>
  <si>
    <t>5/3,4/0</t>
  </si>
  <si>
    <t>3/5,0/4</t>
  </si>
  <si>
    <t>4/0,41</t>
  </si>
  <si>
    <t>jn</t>
  </si>
  <si>
    <t>5/3,4/1</t>
  </si>
  <si>
    <t>V Kcs U14 L B Vígasz</t>
  </si>
  <si>
    <t>4/5(7),4/2,10/7</t>
  </si>
  <si>
    <t>5/4(1),4/2</t>
  </si>
  <si>
    <t>I.</t>
  </si>
  <si>
    <t>II.</t>
  </si>
  <si>
    <t>III.</t>
  </si>
  <si>
    <t>5/4(1),4/1</t>
  </si>
  <si>
    <t>3/5,1/4</t>
  </si>
  <si>
    <t>4/5(1),1/4</t>
  </si>
  <si>
    <t>IV.</t>
  </si>
  <si>
    <t>jn.</t>
  </si>
  <si>
    <t>V.</t>
  </si>
  <si>
    <t>VII.</t>
  </si>
  <si>
    <t>VI.</t>
  </si>
  <si>
    <t>+jn.</t>
  </si>
  <si>
    <t>-jn.</t>
  </si>
  <si>
    <t>4/1,4/2</t>
  </si>
  <si>
    <t>VI:</t>
  </si>
  <si>
    <t>4/1,5/4(7)</t>
  </si>
  <si>
    <t>3/5,4/1,10/7</t>
  </si>
  <si>
    <t>Gargyánszki-Egri jn.</t>
  </si>
  <si>
    <t>Fekete-Király jn</t>
  </si>
  <si>
    <t>VI. Kcs U16 LB V</t>
  </si>
  <si>
    <r>
      <rPr>
        <sz val="8.5"/>
        <color rgb="FFFF0000"/>
        <rFont val="Arial"/>
        <family val="2"/>
        <charset val="238"/>
      </rPr>
      <t>Gargyánszki</t>
    </r>
    <r>
      <rPr>
        <sz val="8.5"/>
        <rFont val="Arial"/>
        <family val="2"/>
      </rPr>
      <t>-Fekete 4/0,4/0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</si>
</sst>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96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5"/>
      <color rgb="FFFF0000"/>
      <name val="Arial"/>
      <family val="2"/>
      <charset val="238"/>
    </font>
    <font>
      <sz val="8.5"/>
      <color rgb="FFFF0000"/>
      <name val="Arial"/>
      <family val="2"/>
      <charset val="238"/>
    </font>
    <font>
      <sz val="8.5"/>
      <color rgb="FFFF000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0" fontId="37" fillId="2" borderId="15" xfId="0" applyFont="1" applyFill="1" applyBorder="1" applyAlignment="1">
      <alignment horizontal="center" wrapText="1"/>
    </xf>
    <xf numFmtId="49" fontId="38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37" fillId="5" borderId="15" xfId="0" applyFont="1" applyFill="1" applyBorder="1" applyAlignment="1">
      <alignment horizontal="center" wrapText="1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16" fillId="0" borderId="0" xfId="0" applyNumberFormat="1" applyFont="1"/>
    <xf numFmtId="49" fontId="36" fillId="2" borderId="0" xfId="0" applyNumberFormat="1" applyFont="1" applyFill="1" applyAlignment="1">
      <alignment vertical="center"/>
    </xf>
    <xf numFmtId="49" fontId="18" fillId="0" borderId="6" xfId="0" applyNumberFormat="1" applyFont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7" borderId="23" xfId="0" applyFont="1" applyFill="1" applyBorder="1" applyAlignment="1">
      <alignment horizontal="right" vertical="center"/>
    </xf>
    <xf numFmtId="0" fontId="52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5" fillId="6" borderId="0" xfId="0" applyNumberFormat="1" applyFont="1" applyFill="1" applyAlignment="1">
      <alignment horizontal="center" vertical="center"/>
    </xf>
    <xf numFmtId="49" fontId="58" fillId="0" borderId="0" xfId="0" applyNumberFormat="1" applyFont="1" applyAlignment="1">
      <alignment horizontal="center" vertical="center"/>
    </xf>
    <xf numFmtId="49" fontId="57" fillId="6" borderId="0" xfId="0" applyNumberFormat="1" applyFont="1" applyFill="1" applyAlignment="1">
      <alignment vertical="center"/>
    </xf>
    <xf numFmtId="49" fontId="58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Continuous" vertical="center"/>
    </xf>
    <xf numFmtId="49" fontId="59" fillId="2" borderId="26" xfId="0" applyNumberFormat="1" applyFont="1" applyFill="1" applyBorder="1" applyAlignment="1">
      <alignment horizontal="centerContinuous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60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9" fillId="2" borderId="2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2" fillId="7" borderId="18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9" xfId="0" applyNumberFormat="1" applyFont="1" applyFill="1" applyBorder="1" applyAlignment="1">
      <alignment horizontal="left" vertical="center"/>
    </xf>
    <xf numFmtId="49" fontId="60" fillId="2" borderId="29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7" xfId="0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0" fontId="6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2" xfId="0" applyFont="1" applyFill="1" applyBorder="1" applyAlignment="1">
      <alignment horizontal="left" vertical="center"/>
    </xf>
    <xf numFmtId="0" fontId="28" fillId="2" borderId="33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3" fillId="0" borderId="0" xfId="0" applyNumberFormat="1" applyFont="1" applyAlignment="1">
      <alignment horizontal="center"/>
    </xf>
    <xf numFmtId="49" fontId="9" fillId="2" borderId="34" xfId="0" applyNumberFormat="1" applyFont="1" applyFill="1" applyBorder="1" applyAlignment="1">
      <alignment horizontal="center" wrapText="1"/>
    </xf>
    <xf numFmtId="0" fontId="20" fillId="0" borderId="35" xfId="0" applyFont="1" applyBorder="1" applyAlignment="1">
      <alignment horizontal="center" vertical="center"/>
    </xf>
    <xf numFmtId="49" fontId="9" fillId="2" borderId="36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6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7" xfId="0" applyNumberFormat="1" applyFont="1" applyFill="1" applyBorder="1" applyAlignment="1">
      <alignment horizontal="center" wrapText="1"/>
    </xf>
    <xf numFmtId="1" fontId="31" fillId="5" borderId="38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4" fillId="2" borderId="4" xfId="0" applyNumberFormat="1" applyFont="1" applyFill="1" applyBorder="1" applyAlignment="1">
      <alignment vertical="center"/>
    </xf>
    <xf numFmtId="49" fontId="64" fillId="2" borderId="0" xfId="0" applyNumberFormat="1" applyFont="1" applyFill="1" applyAlignment="1">
      <alignment vertical="center"/>
    </xf>
    <xf numFmtId="49" fontId="65" fillId="2" borderId="0" xfId="0" applyNumberFormat="1" applyFont="1" applyFill="1" applyAlignment="1">
      <alignment horizontal="left" vertical="center"/>
    </xf>
    <xf numFmtId="49" fontId="38" fillId="0" borderId="0" xfId="0" applyNumberFormat="1" applyFont="1" applyAlignment="1">
      <alignment horizontal="center"/>
    </xf>
    <xf numFmtId="0" fontId="0" fillId="2" borderId="31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9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0" fontId="20" fillId="0" borderId="39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4" fillId="2" borderId="0" xfId="0" applyFont="1" applyFill="1"/>
    <xf numFmtId="0" fontId="14" fillId="0" borderId="0" xfId="0" applyFont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3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8" fillId="6" borderId="0" xfId="0" applyNumberFormat="1" applyFont="1" applyFill="1" applyAlignment="1">
      <alignment horizontal="center"/>
    </xf>
    <xf numFmtId="49" fontId="38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0" fillId="6" borderId="7" xfId="0" applyFill="1" applyBorder="1"/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7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30" fillId="6" borderId="29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7" fillId="6" borderId="7" xfId="0" applyNumberFormat="1" applyFont="1" applyFill="1" applyBorder="1" applyAlignment="1">
      <alignment horizontal="center"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29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0" fillId="2" borderId="0" xfId="0" applyNumberFormat="1" applyFont="1" applyFill="1" applyAlignment="1">
      <alignment horizontal="center" vertical="center"/>
    </xf>
    <xf numFmtId="0" fontId="70" fillId="6" borderId="7" xfId="0" applyFont="1" applyFill="1" applyBorder="1" applyAlignment="1">
      <alignment vertical="center"/>
    </xf>
    <xf numFmtId="0" fontId="75" fillId="6" borderId="7" xfId="0" applyFont="1" applyFill="1" applyBorder="1" applyAlignment="1">
      <alignment vertical="center"/>
    </xf>
    <xf numFmtId="49" fontId="75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69" fillId="6" borderId="7" xfId="0" applyFont="1" applyFill="1" applyBorder="1"/>
    <xf numFmtId="0" fontId="70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/>
    <xf numFmtId="49" fontId="24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right" vertical="center"/>
    </xf>
    <xf numFmtId="49" fontId="4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3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60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49" fontId="59" fillId="2" borderId="29" xfId="0" applyNumberFormat="1" applyFont="1" applyFill="1" applyBorder="1" applyAlignment="1">
      <alignment horizontal="center" vertical="center"/>
    </xf>
    <xf numFmtId="49" fontId="59" fillId="2" borderId="29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center" vertical="center"/>
    </xf>
    <xf numFmtId="49" fontId="42" fillId="6" borderId="29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30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7" fillId="6" borderId="28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7" fillId="6" borderId="27" xfId="0" applyNumberFormat="1" applyFont="1" applyFill="1" applyBorder="1" applyAlignment="1">
      <alignment horizontal="center" vertical="center"/>
    </xf>
    <xf numFmtId="49" fontId="37" fillId="6" borderId="30" xfId="0" applyNumberFormat="1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9" xfId="0" applyFill="1" applyBorder="1"/>
    <xf numFmtId="0" fontId="1" fillId="6" borderId="0" xfId="0" applyFont="1" applyFill="1"/>
    <xf numFmtId="0" fontId="76" fillId="2" borderId="0" xfId="0" applyFont="1" applyFill="1" applyAlignment="1">
      <alignment horizontal="center" shrinkToFit="1"/>
    </xf>
    <xf numFmtId="0" fontId="77" fillId="8" borderId="0" xfId="0" applyFont="1" applyFill="1"/>
    <xf numFmtId="0" fontId="77" fillId="6" borderId="0" xfId="0" applyFont="1" applyFill="1"/>
    <xf numFmtId="0" fontId="73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73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69" fillId="6" borderId="0" xfId="0" applyFont="1" applyFill="1" applyAlignment="1">
      <alignment horizontal="center"/>
    </xf>
    <xf numFmtId="0" fontId="0" fillId="6" borderId="5" xfId="0" applyFill="1" applyBorder="1"/>
    <xf numFmtId="0" fontId="69" fillId="8" borderId="5" xfId="0" applyFont="1" applyFill="1" applyBorder="1" applyAlignment="1">
      <alignment horizontal="center" vertical="center"/>
    </xf>
    <xf numFmtId="0" fontId="73" fillId="6" borderId="0" xfId="0" applyFont="1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69" fillId="6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9" borderId="0" xfId="0" applyNumberFormat="1" applyFont="1" applyFill="1"/>
    <xf numFmtId="0" fontId="0" fillId="9" borderId="0" xfId="0" applyFill="1" applyAlignment="1">
      <alignment horizontal="center"/>
    </xf>
    <xf numFmtId="0" fontId="69" fillId="8" borderId="0" xfId="0" applyFont="1" applyFill="1" applyAlignment="1">
      <alignment horizontal="center"/>
    </xf>
    <xf numFmtId="0" fontId="78" fillId="6" borderId="0" xfId="0" applyFont="1" applyFill="1" applyAlignment="1">
      <alignment horizontal="center"/>
    </xf>
    <xf numFmtId="0" fontId="78" fillId="8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38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11" borderId="0" xfId="0" applyFill="1"/>
    <xf numFmtId="0" fontId="79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80" fillId="6" borderId="7" xfId="0" applyFont="1" applyFill="1" applyBorder="1" applyAlignment="1">
      <alignment horizontal="center"/>
    </xf>
    <xf numFmtId="0" fontId="80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1" fillId="6" borderId="0" xfId="0" applyFont="1" applyFill="1" applyAlignment="1">
      <alignment vertical="center"/>
    </xf>
    <xf numFmtId="0" fontId="82" fillId="6" borderId="0" xfId="0" applyFont="1" applyFill="1"/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0" fontId="64" fillId="0" borderId="2" xfId="0" applyFont="1" applyBorder="1" applyAlignment="1">
      <alignment vertical="center" shrinkToFit="1"/>
    </xf>
    <xf numFmtId="0" fontId="20" fillId="0" borderId="40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wrapText="1"/>
    </xf>
    <xf numFmtId="49" fontId="20" fillId="0" borderId="6" xfId="0" applyNumberFormat="1" applyFont="1" applyBorder="1" applyAlignment="1">
      <alignment horizontal="left"/>
    </xf>
    <xf numFmtId="0" fontId="20" fillId="0" borderId="4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71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64" fillId="0" borderId="2" xfId="0" applyNumberFormat="1" applyFont="1" applyBorder="1" applyAlignment="1">
      <alignment vertical="center" shrinkToFit="1"/>
    </xf>
    <xf numFmtId="49" fontId="0" fillId="0" borderId="0" xfId="0" applyNumberFormat="1" applyAlignment="1">
      <alignment horizontal="center"/>
    </xf>
    <xf numFmtId="1" fontId="15" fillId="0" borderId="0" xfId="0" applyNumberFormat="1" applyFont="1" applyAlignment="1">
      <alignment horizontal="left"/>
    </xf>
    <xf numFmtId="1" fontId="20" fillId="0" borderId="6" xfId="0" applyNumberFormat="1" applyFont="1" applyBorder="1" applyAlignment="1">
      <alignment horizontal="left"/>
    </xf>
    <xf numFmtId="1" fontId="64" fillId="0" borderId="2" xfId="0" applyNumberFormat="1" applyFont="1" applyBorder="1" applyAlignment="1">
      <alignment vertical="center" shrinkToFit="1"/>
    </xf>
    <xf numFmtId="1" fontId="83" fillId="2" borderId="20" xfId="0" applyNumberFormat="1" applyFont="1" applyFill="1" applyBorder="1" applyAlignment="1">
      <alignment horizontal="right" vertical="center"/>
    </xf>
    <xf numFmtId="1" fontId="19" fillId="0" borderId="6" xfId="0" applyNumberFormat="1" applyFont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center" wrapText="1"/>
    </xf>
    <xf numFmtId="1" fontId="20" fillId="0" borderId="4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86" fillId="6" borderId="0" xfId="0" applyFont="1" applyFill="1" applyAlignment="1">
      <alignment horizontal="right" vertical="center"/>
    </xf>
    <xf numFmtId="0" fontId="20" fillId="0" borderId="42" xfId="0" applyFont="1" applyBorder="1" applyAlignment="1">
      <alignment horizontal="center" vertical="center"/>
    </xf>
    <xf numFmtId="49" fontId="66" fillId="14" borderId="1" xfId="0" applyNumberFormat="1" applyFont="1" applyFill="1" applyBorder="1" applyAlignment="1">
      <alignment vertical="center" shrinkToFit="1"/>
    </xf>
    <xf numFmtId="0" fontId="0" fillId="15" borderId="20" xfId="0" applyFill="1" applyBorder="1" applyAlignment="1">
      <alignment vertical="center"/>
    </xf>
    <xf numFmtId="0" fontId="40" fillId="14" borderId="15" xfId="0" applyFont="1" applyFill="1" applyBorder="1" applyAlignment="1">
      <alignment horizontal="right" vertical="center"/>
    </xf>
    <xf numFmtId="0" fontId="0" fillId="0" borderId="27" xfId="0" applyBorder="1"/>
    <xf numFmtId="0" fontId="0" fillId="2" borderId="26" xfId="0" applyFill="1" applyBorder="1"/>
    <xf numFmtId="0" fontId="73" fillId="3" borderId="0" xfId="0" applyFont="1" applyFill="1" applyAlignment="1">
      <alignment horizontal="center"/>
    </xf>
    <xf numFmtId="0" fontId="73" fillId="4" borderId="0" xfId="0" applyFont="1" applyFill="1" applyAlignment="1">
      <alignment horizontal="center"/>
    </xf>
    <xf numFmtId="0" fontId="73" fillId="9" borderId="0" xfId="0" applyFont="1" applyFill="1" applyAlignment="1">
      <alignment horizontal="center"/>
    </xf>
    <xf numFmtId="0" fontId="48" fillId="14" borderId="0" xfId="0" applyFont="1" applyFill="1" applyAlignment="1">
      <alignment vertical="center"/>
    </xf>
    <xf numFmtId="49" fontId="57" fillId="14" borderId="0" xfId="0" applyNumberFormat="1" applyFont="1" applyFill="1" applyAlignment="1">
      <alignment vertical="center"/>
    </xf>
    <xf numFmtId="49" fontId="24" fillId="15" borderId="0" xfId="0" applyNumberFormat="1" applyFont="1" applyFill="1" applyAlignment="1">
      <alignment horizontal="right" vertical="center"/>
    </xf>
    <xf numFmtId="1" fontId="20" fillId="0" borderId="18" xfId="0" applyNumberFormat="1" applyFont="1" applyBorder="1" applyAlignment="1">
      <alignment horizontal="center" vertical="center"/>
    </xf>
    <xf numFmtId="0" fontId="14" fillId="6" borderId="0" xfId="0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0" fontId="84" fillId="0" borderId="0" xfId="0" applyFont="1" applyAlignment="1">
      <alignment vertical="center"/>
    </xf>
    <xf numFmtId="0" fontId="84" fillId="2" borderId="0" xfId="0" applyFont="1" applyFill="1" applyAlignment="1">
      <alignment horizontal="right" vertical="center"/>
    </xf>
    <xf numFmtId="0" fontId="84" fillId="2" borderId="0" xfId="0" applyFont="1" applyFill="1" applyAlignment="1">
      <alignment horizontal="center" vertical="center"/>
    </xf>
    <xf numFmtId="0" fontId="84" fillId="2" borderId="0" xfId="0" applyFont="1" applyFill="1" applyAlignment="1">
      <alignment horizontal="left" vertical="center"/>
    </xf>
    <xf numFmtId="0" fontId="84" fillId="2" borderId="0" xfId="0" applyFont="1" applyFill="1" applyAlignment="1">
      <alignment vertical="center"/>
    </xf>
    <xf numFmtId="0" fontId="85" fillId="2" borderId="0" xfId="0" applyFont="1" applyFill="1" applyAlignment="1">
      <alignment horizontal="center" vertical="center"/>
    </xf>
    <xf numFmtId="0" fontId="85" fillId="2" borderId="0" xfId="0" applyFont="1" applyFill="1" applyAlignment="1">
      <alignment vertical="center"/>
    </xf>
    <xf numFmtId="0" fontId="84" fillId="6" borderId="0" xfId="0" applyFont="1" applyFill="1" applyAlignment="1">
      <alignment vertical="center"/>
    </xf>
    <xf numFmtId="0" fontId="84" fillId="3" borderId="0" xfId="0" applyFont="1" applyFill="1"/>
    <xf numFmtId="0" fontId="84" fillId="3" borderId="0" xfId="0" applyFont="1" applyFill="1" applyAlignment="1">
      <alignment horizontal="center"/>
    </xf>
    <xf numFmtId="0" fontId="84" fillId="6" borderId="0" xfId="0" applyFont="1" applyFill="1"/>
    <xf numFmtId="0" fontId="61" fillId="0" borderId="2" xfId="0" applyFont="1" applyBorder="1" applyAlignment="1">
      <alignment vertical="center" shrinkToFit="1"/>
    </xf>
    <xf numFmtId="0" fontId="56" fillId="6" borderId="7" xfId="0" applyFont="1" applyFill="1" applyBorder="1" applyAlignment="1">
      <alignment vertical="center"/>
    </xf>
    <xf numFmtId="0" fontId="45" fillId="6" borderId="7" xfId="0" applyFont="1" applyFill="1" applyBorder="1" applyAlignment="1">
      <alignment vertical="center"/>
    </xf>
    <xf numFmtId="0" fontId="20" fillId="0" borderId="43" xfId="0" applyFont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2" fillId="9" borderId="0" xfId="0" applyFont="1" applyFill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/>
    </xf>
    <xf numFmtId="0" fontId="2" fillId="0" borderId="0" xfId="0" applyFont="1"/>
    <xf numFmtId="0" fontId="34" fillId="8" borderId="5" xfId="0" applyFont="1" applyFill="1" applyBorder="1" applyAlignment="1">
      <alignment horizontal="center" vertical="center"/>
    </xf>
    <xf numFmtId="0" fontId="2" fillId="6" borderId="7" xfId="0" applyFont="1" applyFill="1" applyBorder="1"/>
    <xf numFmtId="0" fontId="92" fillId="6" borderId="0" xfId="0" applyFont="1" applyFill="1" applyAlignment="1">
      <alignment vertical="center"/>
    </xf>
    <xf numFmtId="0" fontId="92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vertical="center"/>
    </xf>
    <xf numFmtId="0" fontId="94" fillId="6" borderId="0" xfId="0" applyFont="1" applyFill="1" applyAlignment="1">
      <alignment horizontal="center" vertical="center"/>
    </xf>
    <xf numFmtId="0" fontId="95" fillId="0" borderId="0" xfId="0" applyFont="1" applyAlignment="1">
      <alignment vertical="center"/>
    </xf>
    <xf numFmtId="14" fontId="26" fillId="2" borderId="29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2" fillId="6" borderId="7" xfId="0" applyFont="1" applyFill="1" applyBorder="1" applyAlignment="1">
      <alignment vertical="center" shrinkToFit="1"/>
    </xf>
    <xf numFmtId="0" fontId="73" fillId="6" borderId="7" xfId="0" applyFont="1" applyFill="1" applyBorder="1" applyAlignment="1">
      <alignment vertical="center" shrinkToFit="1"/>
    </xf>
    <xf numFmtId="0" fontId="0" fillId="0" borderId="5" xfId="0" applyBorder="1" applyAlignment="1">
      <alignment horizontal="right" vertical="center" shrinkToFit="1"/>
    </xf>
    <xf numFmtId="0" fontId="0" fillId="13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29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16" fontId="2" fillId="0" borderId="5" xfId="0" quotePrefix="1" applyNumberFormat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 shrinkToFit="1"/>
    </xf>
    <xf numFmtId="16" fontId="2" fillId="0" borderId="5" xfId="0" quotePrefix="1" applyNumberFormat="1" applyFont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90" fillId="6" borderId="7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1" fillId="6" borderId="7" xfId="0" applyFont="1" applyFill="1" applyBorder="1" applyAlignment="1">
      <alignment horizontal="center"/>
    </xf>
  </cellXfs>
  <cellStyles count="3">
    <cellStyle name="Hivatkozás" xfId="1" builtinId="8"/>
    <cellStyle name="Normál" xfId="0" builtinId="0"/>
    <cellStyle name="Pénznem" xfId="2" builtinId="4"/>
  </cellStyles>
  <dxfs count="19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69025" name="Button 1" hidden="1">
              <a:extLst>
                <a:ext uri="{63B3BB69-23CF-44E3-9099-C40C66FF867C}">
                  <a14:compatExt spid="_x0000_s769025"/>
                </a:ext>
                <a:ext uri="{FF2B5EF4-FFF2-40B4-BE49-F238E27FC236}">
                  <a16:creationId xmlns:a16="http://schemas.microsoft.com/office/drawing/2014/main" id="{00000000-0008-0000-0A00-000001B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300118" name="Kép 2">
          <a:extLst>
            <a:ext uri="{FF2B5EF4-FFF2-40B4-BE49-F238E27FC236}">
              <a16:creationId xmlns:a16="http://schemas.microsoft.com/office/drawing/2014/main" id="{00000000-0008-0000-0B00-0000569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0049" name="Button 1" hidden="1">
              <a:extLst>
                <a:ext uri="{63B3BB69-23CF-44E3-9099-C40C66FF867C}">
                  <a14:compatExt spid="_x0000_s770049"/>
                </a:ext>
                <a:ext uri="{FF2B5EF4-FFF2-40B4-BE49-F238E27FC236}">
                  <a16:creationId xmlns:a16="http://schemas.microsoft.com/office/drawing/2014/main" id="{00000000-0008-0000-0C00-000001C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395" y="60960"/>
          <a:ext cx="512445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1073" name="Button 1" hidden="1">
              <a:extLst>
                <a:ext uri="{63B3BB69-23CF-44E3-9099-C40C66FF867C}">
                  <a14:compatExt spid="_x0000_s771073"/>
                </a:ext>
                <a:ext uri="{FF2B5EF4-FFF2-40B4-BE49-F238E27FC236}">
                  <a16:creationId xmlns:a16="http://schemas.microsoft.com/office/drawing/2014/main" id="{00000000-0008-0000-0E00-000001C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886785" name="Button 1" hidden="1">
              <a:extLst>
                <a:ext uri="{63B3BB69-23CF-44E3-9099-C40C66FF867C}">
                  <a14:compatExt spid="_x0000_s886785"/>
                </a:ext>
                <a:ext uri="{FF2B5EF4-FFF2-40B4-BE49-F238E27FC236}">
                  <a16:creationId xmlns:a16="http://schemas.microsoft.com/office/drawing/2014/main" id="{00000000-0008-0000-0F00-000001880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886786" name="Button 2" hidden="1">
              <a:extLst>
                <a:ext uri="{63B3BB69-23CF-44E3-9099-C40C66FF867C}">
                  <a14:compatExt spid="_x0000_s886786"/>
                </a:ext>
                <a:ext uri="{FF2B5EF4-FFF2-40B4-BE49-F238E27FC236}">
                  <a16:creationId xmlns:a16="http://schemas.microsoft.com/office/drawing/2014/main" id="{00000000-0008-0000-0F00-000002880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236220</xdr:colOff>
      <xdr:row>0</xdr:row>
      <xdr:rowOff>0</xdr:rowOff>
    </xdr:from>
    <xdr:to>
      <xdr:col>17</xdr:col>
      <xdr:colOff>76200</xdr:colOff>
      <xdr:row>2</xdr:row>
      <xdr:rowOff>15240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0"/>
          <a:ext cx="554355" cy="45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2097" name="Button 1" hidden="1">
              <a:extLst>
                <a:ext uri="{63B3BB69-23CF-44E3-9099-C40C66FF867C}">
                  <a14:compatExt spid="_x0000_s772097"/>
                </a:ext>
                <a:ext uri="{FF2B5EF4-FFF2-40B4-BE49-F238E27FC236}">
                  <a16:creationId xmlns:a16="http://schemas.microsoft.com/office/drawing/2014/main" id="{00000000-0008-0000-1000-000001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395" y="60960"/>
          <a:ext cx="512445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4145" name="Button 1" hidden="1">
              <a:extLst>
                <a:ext uri="{63B3BB69-23CF-44E3-9099-C40C66FF867C}">
                  <a14:compatExt spid="_x0000_s774145"/>
                </a:ext>
                <a:ext uri="{FF2B5EF4-FFF2-40B4-BE49-F238E27FC236}">
                  <a16:creationId xmlns:a16="http://schemas.microsoft.com/office/drawing/2014/main" id="{00000000-0008-0000-1200-00000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395" y="60960"/>
          <a:ext cx="512445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6193" name="Button 1" hidden="1">
              <a:extLst>
                <a:ext uri="{63B3BB69-23CF-44E3-9099-C40C66FF867C}">
                  <a14:compatExt spid="_x0000_s776193"/>
                </a:ext>
                <a:ext uri="{FF2B5EF4-FFF2-40B4-BE49-F238E27FC236}">
                  <a16:creationId xmlns:a16="http://schemas.microsoft.com/office/drawing/2014/main" id="{00000000-0008-0000-1400-000001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15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15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236220</xdr:colOff>
      <xdr:row>0</xdr:row>
      <xdr:rowOff>0</xdr:rowOff>
    </xdr:from>
    <xdr:to>
      <xdr:col>17</xdr:col>
      <xdr:colOff>76200</xdr:colOff>
      <xdr:row>2</xdr:row>
      <xdr:rowOff>15240</xdr:rowOff>
    </xdr:to>
    <xdr:pic>
      <xdr:nvPicPr>
        <xdr:cNvPr id="651291" name="Kép 2">
          <a:extLst>
            <a:ext uri="{FF2B5EF4-FFF2-40B4-BE49-F238E27FC236}">
              <a16:creationId xmlns:a16="http://schemas.microsoft.com/office/drawing/2014/main" id="{00000000-0008-0000-1500-00001BF0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0"/>
          <a:ext cx="571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7217" name="Button 1" hidden="1">
              <a:extLst>
                <a:ext uri="{63B3BB69-23CF-44E3-9099-C40C66FF867C}">
                  <a14:compatExt spid="_x0000_s777217"/>
                </a:ext>
                <a:ext uri="{FF2B5EF4-FFF2-40B4-BE49-F238E27FC236}">
                  <a16:creationId xmlns:a16="http://schemas.microsoft.com/office/drawing/2014/main" id="{00000000-0008-0000-1600-00000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24" name="Kép 2">
          <a:extLst>
            <a:ext uri="{FF2B5EF4-FFF2-40B4-BE49-F238E27FC236}">
              <a16:creationId xmlns:a16="http://schemas.microsoft.com/office/drawing/2014/main" id="{00000000-0008-0000-1700-0000588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8241" name="Button 1" hidden="1">
              <a:extLst>
                <a:ext uri="{63B3BB69-23CF-44E3-9099-C40C66FF867C}">
                  <a14:compatExt spid="_x0000_s778241"/>
                </a:ext>
                <a:ext uri="{FF2B5EF4-FFF2-40B4-BE49-F238E27FC236}">
                  <a16:creationId xmlns:a16="http://schemas.microsoft.com/office/drawing/2014/main" id="{00000000-0008-0000-1800-00000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660504" name="Kép 2">
          <a:extLst>
            <a:ext uri="{FF2B5EF4-FFF2-40B4-BE49-F238E27FC236}">
              <a16:creationId xmlns:a16="http://schemas.microsoft.com/office/drawing/2014/main" id="{00000000-0008-0000-1900-0000181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79265" name="Button 1" hidden="1">
              <a:extLst>
                <a:ext uri="{63B3BB69-23CF-44E3-9099-C40C66FF867C}">
                  <a14:compatExt spid="_x0000_s779265"/>
                </a:ext>
                <a:ext uri="{FF2B5EF4-FFF2-40B4-BE49-F238E27FC236}">
                  <a16:creationId xmlns:a16="http://schemas.microsoft.com/office/drawing/2014/main" id="{00000000-0008-0000-1A00-00000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659480" name="Kép 2">
          <a:extLst>
            <a:ext uri="{FF2B5EF4-FFF2-40B4-BE49-F238E27FC236}">
              <a16:creationId xmlns:a16="http://schemas.microsoft.com/office/drawing/2014/main" id="{00000000-0008-0000-1B00-0000181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65953" name="Button 1" hidden="1">
              <a:extLst>
                <a:ext uri="{63B3BB69-23CF-44E3-9099-C40C66FF867C}">
                  <a14:compatExt spid="_x0000_s765953"/>
                </a:ext>
                <a:ext uri="{FF2B5EF4-FFF2-40B4-BE49-F238E27FC236}">
                  <a16:creationId xmlns:a16="http://schemas.microsoft.com/office/drawing/2014/main" id="{00000000-0008-0000-0200-000001B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7046" name="Kép 2">
          <a:extLst>
            <a:ext uri="{FF2B5EF4-FFF2-40B4-BE49-F238E27FC236}">
              <a16:creationId xmlns:a16="http://schemas.microsoft.com/office/drawing/2014/main" id="{00000000-0008-0000-0300-0000568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63905" name="Button 1" hidden="1">
              <a:extLst>
                <a:ext uri="{63B3BB69-23CF-44E3-9099-C40C66FF867C}">
                  <a14:compatExt spid="_x0000_s763905"/>
                </a:ext>
                <a:ext uri="{FF2B5EF4-FFF2-40B4-BE49-F238E27FC236}">
                  <a16:creationId xmlns:a16="http://schemas.microsoft.com/office/drawing/2014/main" id="{00000000-0008-0000-0400-000001A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8070" name="Kép 2">
          <a:extLst>
            <a:ext uri="{FF2B5EF4-FFF2-40B4-BE49-F238E27FC236}">
              <a16:creationId xmlns:a16="http://schemas.microsoft.com/office/drawing/2014/main" id="{00000000-0008-0000-0500-000056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281674" name="Button 74" hidden="1">
              <a:extLst>
                <a:ext uri="{63B3BB69-23CF-44E3-9099-C40C66FF867C}">
                  <a14:compatExt spid="_x0000_s281674"/>
                </a:ext>
                <a:ext uri="{FF2B5EF4-FFF2-40B4-BE49-F238E27FC236}">
                  <a16:creationId xmlns:a16="http://schemas.microsoft.com/office/drawing/2014/main" id="{00000000-0008-0000-0600-00004A4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81700" name="Kép 2">
          <a:extLst>
            <a:ext uri="{FF2B5EF4-FFF2-40B4-BE49-F238E27FC236}">
              <a16:creationId xmlns:a16="http://schemas.microsoft.com/office/drawing/2014/main" id="{00000000-0008-0000-0600-0000644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280" y="3048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53340"/>
          <a:ext cx="50292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906780</xdr:colOff>
          <xdr:row>0</xdr:row>
          <xdr:rowOff>152400</xdr:rowOff>
        </xdr:from>
        <xdr:to>
          <xdr:col>11</xdr:col>
          <xdr:colOff>22860</xdr:colOff>
          <xdr:row>1</xdr:row>
          <xdr:rowOff>114300</xdr:rowOff>
        </xdr:to>
        <xdr:sp macro="" textlink="">
          <xdr:nvSpPr>
            <xdr:cNvPr id="766977" name="Button 1" hidden="1">
              <a:extLst>
                <a:ext uri="{63B3BB69-23CF-44E3-9099-C40C66FF867C}">
                  <a14:compatExt spid="_x0000_s766977"/>
                </a:ext>
                <a:ext uri="{FF2B5EF4-FFF2-40B4-BE49-F238E27FC236}">
                  <a16:creationId xmlns:a16="http://schemas.microsoft.com/office/drawing/2014/main" id="{00000000-0008-0000-0800-000001B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12</xdr:col>
      <xdr:colOff>373380</xdr:colOff>
      <xdr:row>0</xdr:row>
      <xdr:rowOff>30480</xdr:rowOff>
    </xdr:from>
    <xdr:to>
      <xdr:col>14</xdr:col>
      <xdr:colOff>472440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30480"/>
          <a:ext cx="59436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5.xml"/><Relationship Id="rId4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6.xml"/><Relationship Id="rId4" Type="http://schemas.openxmlformats.org/officeDocument/2006/relationships/ctrlProp" Target="../ctrlProps/ctrlProp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7.xml"/><Relationship Id="rId4" Type="http://schemas.openxmlformats.org/officeDocument/2006/relationships/ctrlProp" Target="../ctrlProps/ctrlProp8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9.xml"/><Relationship Id="rId4" Type="http://schemas.openxmlformats.org/officeDocument/2006/relationships/ctrlProp" Target="../ctrlProps/ctrlProp1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Relationship Id="rId5" Type="http://schemas.openxmlformats.org/officeDocument/2006/relationships/comments" Target="../comments10.xml"/><Relationship Id="rId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Relationship Id="rId5" Type="http://schemas.openxmlformats.org/officeDocument/2006/relationships/comments" Target="../comments11.xml"/><Relationship Id="rId4" Type="http://schemas.openxmlformats.org/officeDocument/2006/relationships/ctrlProp" Target="../ctrlProps/ctrlProp1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Relationship Id="rId5" Type="http://schemas.openxmlformats.org/officeDocument/2006/relationships/comments" Target="../comments13.xml"/><Relationship Id="rId4" Type="http://schemas.openxmlformats.org/officeDocument/2006/relationships/ctrlProp" Target="../ctrlProps/ctrlProp1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Relationship Id="rId5" Type="http://schemas.openxmlformats.org/officeDocument/2006/relationships/comments" Target="../comments14.xml"/><Relationship Id="rId4" Type="http://schemas.openxmlformats.org/officeDocument/2006/relationships/ctrlProp" Target="../ctrlProps/ctrlProp17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Relationship Id="rId5" Type="http://schemas.openxmlformats.org/officeDocument/2006/relationships/comments" Target="../comments15.xml"/><Relationship Id="rId4" Type="http://schemas.openxmlformats.org/officeDocument/2006/relationships/ctrlProp" Target="../ctrlProps/ctrlProp18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4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topLeftCell="C1" workbookViewId="0">
      <selection activeCell="C11" sqref="C11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71" t="s">
        <v>106</v>
      </c>
      <c r="B1" s="3"/>
      <c r="C1" s="3"/>
      <c r="D1" s="172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97" t="s">
        <v>19</v>
      </c>
      <c r="B5" s="21"/>
      <c r="C5" s="21"/>
      <c r="D5" s="21"/>
      <c r="E5" s="359"/>
      <c r="F5" s="22"/>
      <c r="G5" s="23"/>
    </row>
    <row r="6" spans="1:7" s="2" customFormat="1" ht="24.6" x14ac:dyDescent="0.25">
      <c r="A6" s="398" t="s">
        <v>118</v>
      </c>
      <c r="B6" s="360"/>
      <c r="C6" s="24"/>
      <c r="D6" s="25"/>
      <c r="E6" s="26"/>
      <c r="F6" s="5"/>
      <c r="G6" s="5"/>
    </row>
    <row r="7" spans="1:7" s="18" customFormat="1" ht="15" customHeight="1" x14ac:dyDescent="0.25">
      <c r="A7" s="198" t="s">
        <v>107</v>
      </c>
      <c r="B7" s="198" t="s">
        <v>108</v>
      </c>
      <c r="C7" s="198" t="s">
        <v>109</v>
      </c>
      <c r="D7" s="198" t="s">
        <v>110</v>
      </c>
      <c r="E7" s="198" t="s">
        <v>111</v>
      </c>
      <c r="F7" s="22"/>
      <c r="G7" s="23"/>
    </row>
    <row r="8" spans="1:7" s="2" customFormat="1" ht="16.5" customHeight="1" x14ac:dyDescent="0.25">
      <c r="A8" s="212"/>
      <c r="B8" s="212"/>
      <c r="C8" s="212"/>
      <c r="D8" s="212"/>
      <c r="E8" s="212"/>
      <c r="F8" s="5"/>
      <c r="G8" s="5"/>
    </row>
    <row r="9" spans="1:7" s="2" customFormat="1" ht="15" customHeight="1" x14ac:dyDescent="0.25">
      <c r="A9" s="197" t="s">
        <v>20</v>
      </c>
      <c r="B9" s="21"/>
      <c r="C9" s="198" t="s">
        <v>21</v>
      </c>
      <c r="D9" s="198"/>
      <c r="E9" s="199" t="s">
        <v>22</v>
      </c>
      <c r="F9" s="5"/>
      <c r="G9" s="5"/>
    </row>
    <row r="10" spans="1:7" s="2" customFormat="1" x14ac:dyDescent="0.25">
      <c r="A10" s="29"/>
      <c r="B10" s="30"/>
      <c r="C10" s="31"/>
      <c r="D10" s="198" t="s">
        <v>62</v>
      </c>
      <c r="E10" s="349"/>
      <c r="F10" s="5"/>
      <c r="G10" s="5"/>
    </row>
    <row r="11" spans="1:7" x14ac:dyDescent="0.25">
      <c r="A11" s="20"/>
      <c r="B11" s="21"/>
      <c r="C11" s="210" t="s">
        <v>60</v>
      </c>
      <c r="D11" s="210" t="s">
        <v>103</v>
      </c>
      <c r="E11" s="210" t="s">
        <v>104</v>
      </c>
      <c r="F11" s="33"/>
      <c r="G11" s="33"/>
    </row>
    <row r="12" spans="1:7" s="2" customFormat="1" x14ac:dyDescent="0.25">
      <c r="A12" s="173"/>
      <c r="B12" s="5"/>
      <c r="C12" s="213"/>
      <c r="D12" s="213"/>
      <c r="E12" s="213"/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44"/>
      <c r="C17" s="174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1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D9CB-5162-4FB5-8479-B3FB97636465}">
  <sheetPr>
    <tabColor indexed="11"/>
  </sheetPr>
  <dimension ref="A1:AK41"/>
  <sheetViews>
    <sheetView topLeftCell="A2" workbookViewId="0">
      <selection activeCell="K15" sqref="K1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159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293"/>
      <c r="R3" s="295"/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233" t="s">
        <v>152</v>
      </c>
      <c r="M4" s="231"/>
      <c r="N4" s="296"/>
      <c r="O4" s="297"/>
      <c r="P4" s="335" t="s">
        <v>77</v>
      </c>
      <c r="Q4" s="336" t="s">
        <v>86</v>
      </c>
      <c r="R4" s="336" t="s">
        <v>82</v>
      </c>
      <c r="S4" s="40"/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P5" s="337" t="s">
        <v>84</v>
      </c>
      <c r="Q5" s="338" t="s">
        <v>80</v>
      </c>
      <c r="R5" s="338" t="s">
        <v>87</v>
      </c>
      <c r="S5" s="40"/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P6" s="339" t="s">
        <v>85</v>
      </c>
      <c r="Q6" s="340" t="s">
        <v>88</v>
      </c>
      <c r="R6" s="340" t="s">
        <v>83</v>
      </c>
      <c r="S6" s="40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298" t="s">
        <v>63</v>
      </c>
      <c r="B7" s="323"/>
      <c r="C7" s="325" t="str">
        <f>IF($B7="","",VLOOKUP($B7,#REF!,5))</f>
        <v/>
      </c>
      <c r="D7" s="325" t="str">
        <f>IF($B7="","",VLOOKUP($B7,#REF!,15))</f>
        <v/>
      </c>
      <c r="E7" s="432" t="s">
        <v>123</v>
      </c>
      <c r="F7" s="433"/>
      <c r="G7" s="432" t="s">
        <v>160</v>
      </c>
      <c r="H7" s="433"/>
      <c r="I7" s="326" t="str">
        <f>IF($B7="","",VLOOKUP($B7,#REF!,4))</f>
        <v/>
      </c>
      <c r="J7" s="267"/>
      <c r="K7" s="418" t="s">
        <v>96</v>
      </c>
      <c r="L7" s="347" t="e">
        <f>IF(K7="","",CONCATENATE(VLOOKUP($Y$3,$AB$1:$AK$1,K7)," pont"))</f>
        <v>#N/A</v>
      </c>
      <c r="M7" s="353"/>
      <c r="P7" s="335" t="s">
        <v>91</v>
      </c>
      <c r="Q7" s="336" t="s">
        <v>79</v>
      </c>
      <c r="R7" s="336" t="s">
        <v>89</v>
      </c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24"/>
      <c r="C8" s="327"/>
      <c r="D8" s="327"/>
      <c r="E8" s="327"/>
      <c r="F8" s="327"/>
      <c r="G8" s="327"/>
      <c r="H8" s="327"/>
      <c r="I8" s="327"/>
      <c r="J8" s="267"/>
      <c r="K8" s="298"/>
      <c r="L8" s="298"/>
      <c r="M8" s="354"/>
      <c r="P8" s="337" t="s">
        <v>92</v>
      </c>
      <c r="Q8" s="338" t="s">
        <v>81</v>
      </c>
      <c r="R8" s="338" t="s">
        <v>90</v>
      </c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23"/>
      <c r="C9" s="325" t="str">
        <f>IF($B9="","",VLOOKUP($B9,#REF!,5))</f>
        <v/>
      </c>
      <c r="D9" s="325" t="str">
        <f>IF($B9="","",VLOOKUP($B9,#REF!,15))</f>
        <v/>
      </c>
      <c r="E9" s="432" t="s">
        <v>161</v>
      </c>
      <c r="F9" s="433"/>
      <c r="G9" s="432" t="s">
        <v>162</v>
      </c>
      <c r="H9" s="433"/>
      <c r="I9" s="326" t="str">
        <f>IF($B9="","",VLOOKUP($B9,#REF!,4))</f>
        <v/>
      </c>
      <c r="J9" s="267"/>
      <c r="K9" s="418" t="s">
        <v>97</v>
      </c>
      <c r="L9" s="347" t="e">
        <f>IF(K9="","",CONCATENATE(VLOOKUP($Y$3,$AB$1:$AK$1,K9)," pont"))</f>
        <v>#N/A</v>
      </c>
      <c r="M9" s="353"/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24"/>
      <c r="C10" s="327"/>
      <c r="D10" s="327"/>
      <c r="E10" s="327"/>
      <c r="F10" s="327"/>
      <c r="G10" s="327"/>
      <c r="H10" s="327"/>
      <c r="I10" s="327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23"/>
      <c r="C11" s="325" t="str">
        <f>IF($B11="","",VLOOKUP($B11,#REF!,5))</f>
        <v/>
      </c>
      <c r="D11" s="325" t="str">
        <f>IF($B11="","",VLOOKUP($B11,#REF!,15))</f>
        <v/>
      </c>
      <c r="E11" s="432" t="s">
        <v>131</v>
      </c>
      <c r="F11" s="433"/>
      <c r="G11" s="432" t="s">
        <v>167</v>
      </c>
      <c r="H11" s="433"/>
      <c r="I11" s="326" t="str">
        <f>IF($B11="","",VLOOKUP($B11,#REF!,4))</f>
        <v/>
      </c>
      <c r="J11" s="267"/>
      <c r="K11" s="418" t="s">
        <v>93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98"/>
      <c r="B12" s="324"/>
      <c r="C12" s="327"/>
      <c r="D12" s="327"/>
      <c r="E12" s="327"/>
      <c r="F12" s="327"/>
      <c r="G12" s="327"/>
      <c r="H12" s="327"/>
      <c r="I12" s="32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298" t="s">
        <v>70</v>
      </c>
      <c r="B13" s="323"/>
      <c r="C13" s="325" t="str">
        <f>IF($B13="","",VLOOKUP($B13,#REF!,5))</f>
        <v/>
      </c>
      <c r="D13" s="325" t="str">
        <f>IF($B13="","",VLOOKUP($B13,#REF!,15))</f>
        <v/>
      </c>
      <c r="E13" s="432" t="s">
        <v>165</v>
      </c>
      <c r="F13" s="433"/>
      <c r="G13" s="432" t="s">
        <v>166</v>
      </c>
      <c r="H13" s="433"/>
      <c r="I13" s="326" t="str">
        <f>IF($B13="","",VLOOKUP($B13,#REF!,4))</f>
        <v/>
      </c>
      <c r="J13" s="267"/>
      <c r="K13" s="418" t="s">
        <v>94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98"/>
      <c r="B14" s="324"/>
      <c r="C14" s="327"/>
      <c r="D14" s="327"/>
      <c r="E14" s="327"/>
      <c r="F14" s="327"/>
      <c r="G14" s="327"/>
      <c r="H14" s="327"/>
      <c r="I14" s="327"/>
      <c r="J14" s="267"/>
      <c r="K14" s="298"/>
      <c r="L14" s="298"/>
      <c r="M14" s="354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98" t="s">
        <v>71</v>
      </c>
      <c r="B15" s="323"/>
      <c r="C15" s="325" t="str">
        <f>IF($B15="","",VLOOKUP($B15,#REF!,5))</f>
        <v/>
      </c>
      <c r="D15" s="325" t="str">
        <f>IF($B15="","",VLOOKUP($B15,#REF!,15))</f>
        <v/>
      </c>
      <c r="E15" s="432" t="s">
        <v>163</v>
      </c>
      <c r="F15" s="433"/>
      <c r="G15" s="432" t="s">
        <v>164</v>
      </c>
      <c r="H15" s="433"/>
      <c r="I15" s="326" t="str">
        <f>IF($B15="","",VLOOKUP($B15,#REF!,4))</f>
        <v/>
      </c>
      <c r="J15" s="267"/>
      <c r="K15" s="418" t="s">
        <v>95</v>
      </c>
      <c r="L15" s="347" t="e">
        <f>IF(K15="","",CONCATENATE(VLOOKUP($Y$3,$AB$1:$AK$1,K15)," pont"))</f>
        <v>#N/A</v>
      </c>
      <c r="M15" s="353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ht="18.75" customHeight="1" x14ac:dyDescent="0.25">
      <c r="A18" s="267"/>
      <c r="B18" s="430"/>
      <c r="C18" s="430"/>
      <c r="D18" s="431" t="str">
        <f>E7</f>
        <v>Szanda</v>
      </c>
      <c r="E18" s="431"/>
      <c r="F18" s="431" t="str">
        <f>E9</f>
        <v>Laczy</v>
      </c>
      <c r="G18" s="431"/>
      <c r="H18" s="431" t="str">
        <f>E11</f>
        <v>Józsa</v>
      </c>
      <c r="I18" s="431"/>
      <c r="J18" s="431" t="str">
        <f>E13</f>
        <v>Havas</v>
      </c>
      <c r="K18" s="431"/>
      <c r="L18" s="431" t="str">
        <f>E15</f>
        <v>Gajdos</v>
      </c>
      <c r="M18" s="431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ht="18.75" customHeight="1" x14ac:dyDescent="0.25">
      <c r="A19" s="328" t="s">
        <v>63</v>
      </c>
      <c r="B19" s="434" t="str">
        <f>E7</f>
        <v>Szanda</v>
      </c>
      <c r="C19" s="434"/>
      <c r="D19" s="435"/>
      <c r="E19" s="435"/>
      <c r="F19" s="436" t="s">
        <v>300</v>
      </c>
      <c r="G19" s="437"/>
      <c r="H19" s="436" t="s">
        <v>311</v>
      </c>
      <c r="I19" s="437"/>
      <c r="J19" s="440" t="s">
        <v>311</v>
      </c>
      <c r="K19" s="431"/>
      <c r="L19" s="440" t="s">
        <v>312</v>
      </c>
      <c r="M19" s="431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ht="18.75" customHeight="1" x14ac:dyDescent="0.25">
      <c r="A20" s="328" t="s">
        <v>64</v>
      </c>
      <c r="B20" s="434" t="str">
        <f>E9</f>
        <v>Laczy</v>
      </c>
      <c r="C20" s="434"/>
      <c r="D20" s="436" t="s">
        <v>294</v>
      </c>
      <c r="E20" s="437"/>
      <c r="F20" s="435"/>
      <c r="G20" s="435"/>
      <c r="H20" s="436" t="s">
        <v>311</v>
      </c>
      <c r="I20" s="437"/>
      <c r="J20" s="436" t="s">
        <v>313</v>
      </c>
      <c r="K20" s="437"/>
      <c r="L20" s="440" t="s">
        <v>314</v>
      </c>
      <c r="M20" s="431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ht="18.75" customHeight="1" x14ac:dyDescent="0.25">
      <c r="A21" s="328" t="s">
        <v>65</v>
      </c>
      <c r="B21" s="434" t="str">
        <f>E11</f>
        <v>Józsa</v>
      </c>
      <c r="C21" s="434"/>
      <c r="D21" s="436" t="s">
        <v>315</v>
      </c>
      <c r="E21" s="437"/>
      <c r="F21" s="436" t="s">
        <v>315</v>
      </c>
      <c r="G21" s="437"/>
      <c r="H21" s="435"/>
      <c r="I21" s="435"/>
      <c r="J21" s="436" t="s">
        <v>315</v>
      </c>
      <c r="K21" s="437"/>
      <c r="L21" s="436" t="s">
        <v>315</v>
      </c>
      <c r="M21" s="43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328" t="s">
        <v>70</v>
      </c>
      <c r="B22" s="434" t="str">
        <f>E13</f>
        <v>Havas</v>
      </c>
      <c r="C22" s="434"/>
      <c r="D22" s="436" t="s">
        <v>315</v>
      </c>
      <c r="E22" s="437"/>
      <c r="F22" s="436" t="s">
        <v>316</v>
      </c>
      <c r="G22" s="437"/>
      <c r="H22" s="440" t="s">
        <v>315</v>
      </c>
      <c r="I22" s="431"/>
      <c r="J22" s="435"/>
      <c r="K22" s="435"/>
      <c r="L22" s="436" t="s">
        <v>317</v>
      </c>
      <c r="M22" s="437"/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ht="18.75" customHeight="1" x14ac:dyDescent="0.25">
      <c r="A23" s="328" t="s">
        <v>71</v>
      </c>
      <c r="B23" s="434" t="str">
        <f>E15</f>
        <v>Gajdos</v>
      </c>
      <c r="C23" s="434"/>
      <c r="D23" s="436" t="s">
        <v>318</v>
      </c>
      <c r="E23" s="437"/>
      <c r="F23" s="436" t="s">
        <v>319</v>
      </c>
      <c r="G23" s="437"/>
      <c r="H23" s="419" t="s">
        <v>311</v>
      </c>
      <c r="I23" s="419"/>
      <c r="J23" s="440" t="s">
        <v>320</v>
      </c>
      <c r="K23" s="431"/>
      <c r="L23" s="435"/>
      <c r="M23" s="435"/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431"/>
      <c r="I24" s="431"/>
      <c r="J24" s="267"/>
      <c r="K24" s="267"/>
      <c r="L24" s="267"/>
      <c r="M24" s="267"/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5">
      <c r="A33" s="140" t="s">
        <v>44</v>
      </c>
      <c r="B33" s="141"/>
      <c r="C33" s="207"/>
      <c r="D33" s="304" t="s">
        <v>4</v>
      </c>
      <c r="E33" s="305" t="s">
        <v>46</v>
      </c>
      <c r="F33" s="319"/>
      <c r="G33" s="304" t="s">
        <v>4</v>
      </c>
      <c r="H33" s="305" t="s">
        <v>53</v>
      </c>
      <c r="I33" s="166"/>
      <c r="J33" s="305" t="s">
        <v>54</v>
      </c>
      <c r="K33" s="165" t="s">
        <v>55</v>
      </c>
      <c r="L33" s="33"/>
      <c r="M33" s="319"/>
      <c r="P33" s="300"/>
      <c r="Q33" s="300"/>
      <c r="R33" s="301"/>
    </row>
    <row r="34" spans="1:18" x14ac:dyDescent="0.25">
      <c r="A34" s="278" t="s">
        <v>45</v>
      </c>
      <c r="B34" s="279"/>
      <c r="C34" s="281"/>
      <c r="D34" s="306"/>
      <c r="E34" s="438"/>
      <c r="F34" s="438"/>
      <c r="G34" s="313" t="s">
        <v>5</v>
      </c>
      <c r="H34" s="279"/>
      <c r="I34" s="307"/>
      <c r="J34" s="314"/>
      <c r="K34" s="273" t="s">
        <v>47</v>
      </c>
      <c r="L34" s="320"/>
      <c r="M34" s="308"/>
      <c r="P34" s="302"/>
      <c r="Q34" s="302"/>
      <c r="R34" s="153"/>
    </row>
    <row r="35" spans="1:18" x14ac:dyDescent="0.25">
      <c r="A35" s="282" t="s">
        <v>52</v>
      </c>
      <c r="B35" s="164"/>
      <c r="C35" s="284"/>
      <c r="D35" s="309"/>
      <c r="E35" s="439"/>
      <c r="F35" s="439"/>
      <c r="G35" s="315" t="s">
        <v>6</v>
      </c>
      <c r="H35" s="82"/>
      <c r="I35" s="271"/>
      <c r="J35" s="83"/>
      <c r="K35" s="317"/>
      <c r="L35" s="245"/>
      <c r="M35" s="312"/>
      <c r="P35" s="153"/>
      <c r="Q35" s="151"/>
      <c r="R35" s="153"/>
    </row>
    <row r="36" spans="1:18" x14ac:dyDescent="0.25">
      <c r="A36" s="179"/>
      <c r="B36" s="180"/>
      <c r="C36" s="181"/>
      <c r="D36" s="309"/>
      <c r="E36" s="84"/>
      <c r="F36" s="267"/>
      <c r="G36" s="315" t="s">
        <v>7</v>
      </c>
      <c r="H36" s="82"/>
      <c r="I36" s="271"/>
      <c r="J36" s="83"/>
      <c r="K36" s="273" t="s">
        <v>48</v>
      </c>
      <c r="L36" s="320"/>
      <c r="M36" s="308"/>
      <c r="P36" s="302"/>
      <c r="Q36" s="302"/>
      <c r="R36" s="153"/>
    </row>
    <row r="37" spans="1:18" x14ac:dyDescent="0.25">
      <c r="A37" s="154"/>
      <c r="B37" s="120"/>
      <c r="C37" s="155"/>
      <c r="D37" s="309"/>
      <c r="E37" s="84"/>
      <c r="F37" s="267"/>
      <c r="G37" s="315" t="s">
        <v>8</v>
      </c>
      <c r="H37" s="82"/>
      <c r="I37" s="271"/>
      <c r="J37" s="83"/>
      <c r="K37" s="318"/>
      <c r="L37" s="267"/>
      <c r="M37" s="310"/>
      <c r="P37" s="153"/>
      <c r="Q37" s="151"/>
      <c r="R37" s="153"/>
    </row>
    <row r="38" spans="1:18" x14ac:dyDescent="0.25">
      <c r="A38" s="168"/>
      <c r="B38" s="182"/>
      <c r="C38" s="206"/>
      <c r="D38" s="309"/>
      <c r="E38" s="84"/>
      <c r="F38" s="267"/>
      <c r="G38" s="315" t="s">
        <v>9</v>
      </c>
      <c r="H38" s="82"/>
      <c r="I38" s="271"/>
      <c r="J38" s="83"/>
      <c r="K38" s="282"/>
      <c r="L38" s="245"/>
      <c r="M38" s="312"/>
      <c r="P38" s="153"/>
      <c r="Q38" s="151"/>
      <c r="R38" s="153"/>
    </row>
    <row r="39" spans="1:18" x14ac:dyDescent="0.25">
      <c r="A39" s="169"/>
      <c r="B39" s="22"/>
      <c r="C39" s="155"/>
      <c r="D39" s="309"/>
      <c r="E39" s="84"/>
      <c r="F39" s="267"/>
      <c r="G39" s="315" t="s">
        <v>10</v>
      </c>
      <c r="H39" s="82"/>
      <c r="I39" s="271"/>
      <c r="J39" s="83"/>
      <c r="K39" s="273" t="s">
        <v>33</v>
      </c>
      <c r="L39" s="320"/>
      <c r="M39" s="308"/>
      <c r="P39" s="302"/>
      <c r="Q39" s="302"/>
      <c r="R39" s="153"/>
    </row>
    <row r="40" spans="1:18" x14ac:dyDescent="0.25">
      <c r="A40" s="169"/>
      <c r="B40" s="22"/>
      <c r="C40" s="177"/>
      <c r="D40" s="309"/>
      <c r="E40" s="84"/>
      <c r="F40" s="267"/>
      <c r="G40" s="315" t="s">
        <v>11</v>
      </c>
      <c r="H40" s="82"/>
      <c r="I40" s="271"/>
      <c r="J40" s="83"/>
      <c r="K40" s="318"/>
      <c r="L40" s="267"/>
      <c r="M40" s="310"/>
      <c r="P40" s="153"/>
      <c r="Q40" s="151"/>
      <c r="R40" s="153"/>
    </row>
    <row r="41" spans="1:18" x14ac:dyDescent="0.25">
      <c r="A41" s="170"/>
      <c r="B41" s="167"/>
      <c r="C41" s="178"/>
      <c r="D41" s="311"/>
      <c r="E41" s="156"/>
      <c r="F41" s="245"/>
      <c r="G41" s="316" t="s">
        <v>12</v>
      </c>
      <c r="H41" s="164"/>
      <c r="I41" s="275"/>
      <c r="J41" s="158"/>
      <c r="K41" s="282" t="str">
        <f>L4</f>
        <v>Dénes Tibor</v>
      </c>
      <c r="L41" s="245"/>
      <c r="M41" s="312"/>
      <c r="P41" s="153"/>
      <c r="Q41" s="151"/>
      <c r="R41" s="303"/>
    </row>
  </sheetData>
  <mergeCells count="50">
    <mergeCell ref="E34:F34"/>
    <mergeCell ref="E35:F35"/>
    <mergeCell ref="B23:C23"/>
    <mergeCell ref="D23:E23"/>
    <mergeCell ref="F23:G23"/>
    <mergeCell ref="H24:I24"/>
    <mergeCell ref="J23:K23"/>
    <mergeCell ref="L23:M23"/>
    <mergeCell ref="B22:C22"/>
    <mergeCell ref="D22:E22"/>
    <mergeCell ref="F22:G22"/>
    <mergeCell ref="H22:I22"/>
    <mergeCell ref="J22:K22"/>
    <mergeCell ref="L22:M22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146" priority="1" stopIfTrue="1" operator="equal">
      <formula>"Bye"</formula>
    </cfRule>
  </conditionalFormatting>
  <conditionalFormatting sqref="R41">
    <cfRule type="expression" dxfId="145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FFCB-FC98-4073-9009-19AAF8B17903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B14" sqref="B14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168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169</v>
      </c>
      <c r="C7" s="91" t="s">
        <v>170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171</v>
      </c>
      <c r="C8" s="91" t="s">
        <v>172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173</v>
      </c>
      <c r="C9" s="91" t="s">
        <v>132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174</v>
      </c>
      <c r="C10" s="91" t="s">
        <v>175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 t="s">
        <v>176</v>
      </c>
      <c r="C11" s="91" t="s">
        <v>138</v>
      </c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 t="s">
        <v>177</v>
      </c>
      <c r="C12" s="91" t="s">
        <v>178</v>
      </c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 t="s">
        <v>179</v>
      </c>
      <c r="C13" s="91" t="s">
        <v>180</v>
      </c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144" priority="7" stopIfTrue="1">
      <formula>$O7&gt;=1</formula>
    </cfRule>
  </conditionalFormatting>
  <conditionalFormatting sqref="B7:D14">
    <cfRule type="expression" dxfId="143" priority="5" stopIfTrue="1">
      <formula>$O7&gt;=1</formula>
    </cfRule>
  </conditionalFormatting>
  <conditionalFormatting sqref="B7:D27">
    <cfRule type="expression" dxfId="142" priority="1" stopIfTrue="1">
      <formula>$Q7&gt;=1</formula>
    </cfRule>
  </conditionalFormatting>
  <conditionalFormatting sqref="E7:E27">
    <cfRule type="expression" dxfId="141" priority="2" stopIfTrue="1">
      <formula>AND(ROUNDDOWN(($A$4-E7)/365.25,0)&lt;=13,G7&lt;&gt;"OK")</formula>
    </cfRule>
    <cfRule type="expression" dxfId="140" priority="3" stopIfTrue="1">
      <formula>AND(ROUNDDOWN(($A$4-E7)/365.25,0)&lt;=14,G7&lt;&gt;"OK")</formula>
    </cfRule>
    <cfRule type="expression" dxfId="139" priority="4" stopIfTrue="1">
      <formula>AND(ROUNDDOWN(($A$4-E7)/365.25,0)&lt;=17,G7&lt;&gt;"OK")</formula>
    </cfRule>
  </conditionalFormatting>
  <conditionalFormatting sqref="E7:E134">
    <cfRule type="expression" dxfId="138" priority="8" stopIfTrue="1">
      <formula>AND(ROUNDDOWN(($A$4-E7)/365.25,0)&lt;=13,#REF!&lt;&gt;"OK")</formula>
    </cfRule>
    <cfRule type="expression" dxfId="137" priority="9" stopIfTrue="1">
      <formula>AND(ROUNDDOWN(($A$4-E7)/365.25,0)&lt;=14,#REF!&lt;&gt;"OK")</formula>
    </cfRule>
    <cfRule type="expression" dxfId="136" priority="10" stopIfTrue="1">
      <formula>AND(ROUNDDOWN(($A$4-E7)/365.25,0)&lt;=17,#REF!&lt;&gt;"OK")</formula>
    </cfRule>
  </conditionalFormatting>
  <conditionalFormatting sqref="H7:H134">
    <cfRule type="cellIs" dxfId="135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902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5">
    <tabColor indexed="11"/>
  </sheetPr>
  <dimension ref="A1:AK49"/>
  <sheetViews>
    <sheetView topLeftCell="A4" workbookViewId="0">
      <selection activeCell="K19" sqref="K1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181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335" t="s">
        <v>77</v>
      </c>
      <c r="R3" s="336" t="s">
        <v>83</v>
      </c>
      <c r="S3" s="336" t="s">
        <v>78</v>
      </c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233" t="s">
        <v>152</v>
      </c>
      <c r="M4" s="231"/>
      <c r="N4" s="296"/>
      <c r="O4" s="297"/>
      <c r="P4" s="296"/>
      <c r="Q4" s="337" t="s">
        <v>84</v>
      </c>
      <c r="R4" s="338" t="s">
        <v>79</v>
      </c>
      <c r="S4" s="338" t="s">
        <v>80</v>
      </c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Q5" s="339" t="s">
        <v>85</v>
      </c>
      <c r="R5" s="340" t="s">
        <v>81</v>
      </c>
      <c r="S5" s="340" t="s">
        <v>82</v>
      </c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329" t="s">
        <v>63</v>
      </c>
      <c r="B7" s="341"/>
      <c r="C7" s="291" t="str">
        <f>IF($B7="","",VLOOKUP($B7,#REF!,5))</f>
        <v/>
      </c>
      <c r="D7" s="291" t="str">
        <f>IF($B7="","",VLOOKUP($B7,#REF!,15))</f>
        <v/>
      </c>
      <c r="E7" s="411" t="s">
        <v>171</v>
      </c>
      <c r="F7" s="290"/>
      <c r="G7" s="411" t="s">
        <v>172</v>
      </c>
      <c r="H7" s="290"/>
      <c r="I7" s="287" t="str">
        <f>IF($B7="","",VLOOKUP($B7,#REF!,4))</f>
        <v/>
      </c>
      <c r="J7" s="267"/>
      <c r="K7" s="418" t="s">
        <v>94</v>
      </c>
      <c r="L7" s="347" t="e">
        <f>IF(K7="","",CONCATENATE(VLOOKUP($Y$3,$AB$1:$AK$1,K7)," pont"))</f>
        <v>#N/A</v>
      </c>
      <c r="M7" s="353"/>
      <c r="Q7" s="335" t="s">
        <v>77</v>
      </c>
      <c r="R7" s="390" t="s">
        <v>113</v>
      </c>
      <c r="S7" s="390" t="s">
        <v>115</v>
      </c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42"/>
      <c r="C8" s="299"/>
      <c r="D8" s="299"/>
      <c r="E8" s="299"/>
      <c r="F8" s="299"/>
      <c r="G8" s="299"/>
      <c r="H8" s="299"/>
      <c r="I8" s="299"/>
      <c r="J8" s="267"/>
      <c r="K8" s="298"/>
      <c r="L8" s="298"/>
      <c r="M8" s="354"/>
      <c r="Q8" s="337" t="s">
        <v>84</v>
      </c>
      <c r="R8" s="391" t="s">
        <v>114</v>
      </c>
      <c r="S8" s="391" t="s">
        <v>116</v>
      </c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43"/>
      <c r="C9" s="291" t="str">
        <f>IF($B9="","",VLOOKUP($B9,#REF!,5))</f>
        <v/>
      </c>
      <c r="D9" s="291" t="str">
        <f>IF($B9="","",VLOOKUP($B9,#REF!,15))</f>
        <v/>
      </c>
      <c r="E9" s="412" t="s">
        <v>179</v>
      </c>
      <c r="F9" s="292"/>
      <c r="G9" s="412" t="s">
        <v>180</v>
      </c>
      <c r="H9" s="292"/>
      <c r="I9" s="286" t="str">
        <f>IF($B9="","",VLOOKUP($B9,#REF!,4))</f>
        <v/>
      </c>
      <c r="J9" s="267"/>
      <c r="K9" s="418" t="s">
        <v>98</v>
      </c>
      <c r="L9" s="347" t="e">
        <f>IF(K9="","",CONCATENATE(VLOOKUP($Y$3,$AB$1:$AK$1,K9)," pont"))</f>
        <v>#N/A</v>
      </c>
      <c r="M9" s="353"/>
      <c r="Q9" s="339" t="s">
        <v>85</v>
      </c>
      <c r="R9" s="392" t="s">
        <v>89</v>
      </c>
      <c r="S9" s="392" t="s">
        <v>117</v>
      </c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42"/>
      <c r="C10" s="299"/>
      <c r="D10" s="299"/>
      <c r="E10" s="299"/>
      <c r="F10" s="299"/>
      <c r="G10" s="299"/>
      <c r="H10" s="299"/>
      <c r="I10" s="299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43"/>
      <c r="C11" s="291" t="str">
        <f>IF($B11="","",VLOOKUP($B11,#REF!,5))</f>
        <v/>
      </c>
      <c r="D11" s="291" t="str">
        <f>IF($B11="","",VLOOKUP($B11,#REF!,15))</f>
        <v/>
      </c>
      <c r="E11" s="412" t="s">
        <v>183</v>
      </c>
      <c r="F11" s="292"/>
      <c r="G11" s="412" t="s">
        <v>170</v>
      </c>
      <c r="H11" s="292"/>
      <c r="I11" s="286" t="str">
        <f>IF($B11="","",VLOOKUP($B11,#REF!,4))</f>
        <v/>
      </c>
      <c r="J11" s="267"/>
      <c r="K11" s="418" t="s">
        <v>96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67"/>
      <c r="B12" s="329"/>
      <c r="C12" s="321"/>
      <c r="D12" s="267"/>
      <c r="E12" s="267"/>
      <c r="F12" s="267"/>
      <c r="G12" s="267"/>
      <c r="H12" s="267"/>
      <c r="I12" s="26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329" t="s">
        <v>70</v>
      </c>
      <c r="B13" s="341"/>
      <c r="C13" s="291" t="str">
        <f>IF($B13="","",VLOOKUP($B13,#REF!,5))</f>
        <v/>
      </c>
      <c r="D13" s="291" t="str">
        <f>IF($B13="","",VLOOKUP($B13,#REF!,15))</f>
        <v/>
      </c>
      <c r="E13" s="411" t="s">
        <v>182</v>
      </c>
      <c r="F13" s="290"/>
      <c r="G13" s="411" t="s">
        <v>132</v>
      </c>
      <c r="H13" s="290"/>
      <c r="I13" s="287" t="str">
        <f>IF($B13="","",VLOOKUP($B13,#REF!,4))</f>
        <v/>
      </c>
      <c r="J13" s="267"/>
      <c r="K13" s="418" t="s">
        <v>95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98"/>
      <c r="B14" s="342"/>
      <c r="C14" s="299"/>
      <c r="D14" s="299"/>
      <c r="E14" s="299"/>
      <c r="F14" s="299"/>
      <c r="G14" s="299"/>
      <c r="H14" s="299"/>
      <c r="I14" s="299"/>
      <c r="J14" s="267"/>
      <c r="K14" s="298"/>
      <c r="L14" s="298"/>
      <c r="M14" s="354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98" t="s">
        <v>71</v>
      </c>
      <c r="B15" s="343"/>
      <c r="C15" s="291" t="str">
        <f>IF($B15="","",VLOOKUP($B15,#REF!,5))</f>
        <v/>
      </c>
      <c r="D15" s="291" t="str">
        <f>IF($B15="","",VLOOKUP($B15,#REF!,15))</f>
        <v/>
      </c>
      <c r="E15" s="412" t="s">
        <v>174</v>
      </c>
      <c r="F15" s="292"/>
      <c r="G15" s="412" t="s">
        <v>175</v>
      </c>
      <c r="H15" s="292"/>
      <c r="I15" s="286" t="str">
        <f>IF($B15="","",VLOOKUP($B15,#REF!,4))</f>
        <v/>
      </c>
      <c r="J15" s="267"/>
      <c r="K15" s="418" t="s">
        <v>97</v>
      </c>
      <c r="L15" s="347" t="e">
        <f>IF(K15="","",CONCATENATE(VLOOKUP($Y$3,$AB$1:$AK$1,K15)," pont"))</f>
        <v>#N/A</v>
      </c>
      <c r="M15" s="353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98"/>
      <c r="B16" s="342"/>
      <c r="C16" s="299"/>
      <c r="D16" s="299"/>
      <c r="E16" s="299"/>
      <c r="F16" s="299"/>
      <c r="G16" s="299"/>
      <c r="H16" s="299"/>
      <c r="I16" s="299"/>
      <c r="J16" s="267"/>
      <c r="K16" s="298"/>
      <c r="L16" s="298"/>
      <c r="M16" s="354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98" t="s">
        <v>72</v>
      </c>
      <c r="B17" s="343"/>
      <c r="C17" s="291" t="str">
        <f>IF($B17="","",VLOOKUP($B17,#REF!,5))</f>
        <v/>
      </c>
      <c r="D17" s="291" t="str">
        <f>IF($B17="","",VLOOKUP($B17,#REF!,15))</f>
        <v/>
      </c>
      <c r="E17" s="412" t="s">
        <v>177</v>
      </c>
      <c r="F17" s="292"/>
      <c r="G17" s="412" t="s">
        <v>178</v>
      </c>
      <c r="H17" s="292"/>
      <c r="I17" s="286" t="str">
        <f>IF($B17="","",VLOOKUP($B17,#REF!,4))</f>
        <v/>
      </c>
      <c r="J17" s="267"/>
      <c r="K17" s="418" t="s">
        <v>99</v>
      </c>
      <c r="L17" s="347" t="e">
        <f>IF(K17="","",CONCATENATE(VLOOKUP($Y$3,$AB$1:$AK$1,K17)," pont"))</f>
        <v>#N/A</v>
      </c>
      <c r="M17" s="353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x14ac:dyDescent="0.25">
      <c r="A18" s="298"/>
      <c r="B18" s="342"/>
      <c r="C18" s="299"/>
      <c r="D18" s="299"/>
      <c r="E18" s="299"/>
      <c r="F18" s="299"/>
      <c r="G18" s="299"/>
      <c r="H18" s="299"/>
      <c r="I18" s="299"/>
      <c r="J18" s="267"/>
      <c r="K18" s="298"/>
      <c r="L18" s="298"/>
      <c r="M18" s="354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x14ac:dyDescent="0.25">
      <c r="A19" s="298" t="s">
        <v>76</v>
      </c>
      <c r="B19" s="343"/>
      <c r="C19" s="291" t="str">
        <f>IF($B19="","",VLOOKUP($B19,#REF!,5))</f>
        <v/>
      </c>
      <c r="D19" s="291" t="str">
        <f>IF($B19="","",VLOOKUP($B19,#REF!,15))</f>
        <v/>
      </c>
      <c r="E19" s="412" t="s">
        <v>176</v>
      </c>
      <c r="F19" s="292"/>
      <c r="G19" s="412" t="s">
        <v>170</v>
      </c>
      <c r="H19" s="292"/>
      <c r="I19" s="286" t="str">
        <f>IF($B19="","",VLOOKUP($B19,#REF!,4))</f>
        <v/>
      </c>
      <c r="J19" s="267"/>
      <c r="K19" s="418" t="s">
        <v>93</v>
      </c>
      <c r="L19" s="347" t="e">
        <f>IF(K19="","",CONCATENATE(VLOOKUP($Y$3,$AB$1:$AK$1,K19)," pont"))</f>
        <v>#N/A</v>
      </c>
      <c r="M19" s="353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267"/>
      <c r="B22" s="430"/>
      <c r="C22" s="430"/>
      <c r="D22" s="431" t="str">
        <f>E7</f>
        <v>Kurucz</v>
      </c>
      <c r="E22" s="431"/>
      <c r="F22" s="431" t="str">
        <f>E9</f>
        <v>Zsolnai</v>
      </c>
      <c r="G22" s="431"/>
      <c r="H22" s="431" t="str">
        <f>E11</f>
        <v>Bara</v>
      </c>
      <c r="I22" s="431"/>
      <c r="J22" s="267"/>
      <c r="K22" s="267"/>
      <c r="L22" s="267"/>
      <c r="M22" s="330" t="s">
        <v>67</v>
      </c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ht="18.75" customHeight="1" x14ac:dyDescent="0.25">
      <c r="A23" s="328" t="s">
        <v>63</v>
      </c>
      <c r="B23" s="434" t="str">
        <f>E7</f>
        <v>Kurucz</v>
      </c>
      <c r="C23" s="434"/>
      <c r="D23" s="435"/>
      <c r="E23" s="435"/>
      <c r="F23" s="436" t="s">
        <v>315</v>
      </c>
      <c r="G23" s="437"/>
      <c r="H23" s="436" t="s">
        <v>315</v>
      </c>
      <c r="I23" s="437"/>
      <c r="J23" s="267"/>
      <c r="K23" s="267"/>
      <c r="L23" s="267"/>
      <c r="M23" s="420" t="s">
        <v>93</v>
      </c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ht="18.75" customHeight="1" x14ac:dyDescent="0.25">
      <c r="A24" s="328" t="s">
        <v>64</v>
      </c>
      <c r="B24" s="434" t="str">
        <f>E9</f>
        <v>Zsolnai</v>
      </c>
      <c r="C24" s="434"/>
      <c r="D24" s="436" t="s">
        <v>311</v>
      </c>
      <c r="E24" s="437"/>
      <c r="F24" s="435"/>
      <c r="G24" s="435"/>
      <c r="H24" s="436" t="s">
        <v>320</v>
      </c>
      <c r="I24" s="437"/>
      <c r="J24" s="267"/>
      <c r="K24" s="267"/>
      <c r="L24" s="267"/>
      <c r="M24" s="420" t="s">
        <v>95</v>
      </c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ht="18.75" customHeight="1" x14ac:dyDescent="0.25">
      <c r="A25" s="328" t="s">
        <v>65</v>
      </c>
      <c r="B25" s="434" t="str">
        <f>E11</f>
        <v>Bara</v>
      </c>
      <c r="C25" s="434"/>
      <c r="D25" s="436" t="s">
        <v>311</v>
      </c>
      <c r="E25" s="437"/>
      <c r="F25" s="436" t="s">
        <v>317</v>
      </c>
      <c r="G25" s="437"/>
      <c r="H25" s="435"/>
      <c r="I25" s="435"/>
      <c r="J25" s="267"/>
      <c r="K25" s="267"/>
      <c r="L25" s="267"/>
      <c r="M25" s="420" t="s">
        <v>94</v>
      </c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332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ht="18.75" customHeight="1" x14ac:dyDescent="0.25">
      <c r="A27" s="267"/>
      <c r="B27" s="430"/>
      <c r="C27" s="430"/>
      <c r="D27" s="431" t="str">
        <f>E13</f>
        <v>Somfai</v>
      </c>
      <c r="E27" s="431"/>
      <c r="F27" s="431" t="str">
        <f>E15</f>
        <v>Fedor</v>
      </c>
      <c r="G27" s="431"/>
      <c r="H27" s="431" t="str">
        <f>E17</f>
        <v>Tomor</v>
      </c>
      <c r="I27" s="431"/>
      <c r="J27" s="431" t="str">
        <f>E19</f>
        <v>Oláh</v>
      </c>
      <c r="K27" s="431"/>
      <c r="L27" s="267"/>
      <c r="M27" s="332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ht="18.75" customHeight="1" x14ac:dyDescent="0.25">
      <c r="A28" s="328" t="s">
        <v>70</v>
      </c>
      <c r="B28" s="434" t="str">
        <f>E13</f>
        <v>Somfai</v>
      </c>
      <c r="C28" s="434"/>
      <c r="D28" s="435"/>
      <c r="E28" s="435"/>
      <c r="F28" s="436" t="s">
        <v>321</v>
      </c>
      <c r="G28" s="437"/>
      <c r="H28" s="436" t="s">
        <v>317</v>
      </c>
      <c r="I28" s="437"/>
      <c r="J28" s="440" t="s">
        <v>311</v>
      </c>
      <c r="K28" s="431"/>
      <c r="L28" s="267"/>
      <c r="M28" s="420" t="s">
        <v>94</v>
      </c>
    </row>
    <row r="29" spans="1:37" ht="18.75" customHeight="1" x14ac:dyDescent="0.25">
      <c r="A29" s="328" t="s">
        <v>71</v>
      </c>
      <c r="B29" s="434" t="str">
        <f>E15</f>
        <v>Fedor</v>
      </c>
      <c r="C29" s="434"/>
      <c r="D29" s="436" t="s">
        <v>322</v>
      </c>
      <c r="E29" s="437"/>
      <c r="F29" s="435"/>
      <c r="G29" s="435"/>
      <c r="H29" s="436" t="s">
        <v>304</v>
      </c>
      <c r="I29" s="437"/>
      <c r="J29" s="436" t="s">
        <v>311</v>
      </c>
      <c r="K29" s="437"/>
      <c r="L29" s="267"/>
      <c r="M29" s="420" t="s">
        <v>95</v>
      </c>
    </row>
    <row r="30" spans="1:37" ht="18.75" customHeight="1" x14ac:dyDescent="0.25">
      <c r="A30" s="328" t="s">
        <v>72</v>
      </c>
      <c r="B30" s="434" t="str">
        <f>E17</f>
        <v>Tomor</v>
      </c>
      <c r="C30" s="434"/>
      <c r="D30" s="436" t="s">
        <v>320</v>
      </c>
      <c r="E30" s="437"/>
      <c r="F30" s="436" t="s">
        <v>295</v>
      </c>
      <c r="G30" s="437"/>
      <c r="H30" s="435"/>
      <c r="I30" s="435"/>
      <c r="J30" s="448" t="s">
        <v>311</v>
      </c>
      <c r="K30" s="449"/>
      <c r="L30" s="267"/>
      <c r="M30" s="420" t="s">
        <v>96</v>
      </c>
    </row>
    <row r="31" spans="1:37" ht="18.75" customHeight="1" x14ac:dyDescent="0.25">
      <c r="A31" s="328" t="s">
        <v>76</v>
      </c>
      <c r="B31" s="434" t="str">
        <f>E19</f>
        <v>Oláh</v>
      </c>
      <c r="C31" s="434"/>
      <c r="D31" s="436" t="s">
        <v>315</v>
      </c>
      <c r="E31" s="437"/>
      <c r="F31" s="436" t="s">
        <v>315</v>
      </c>
      <c r="G31" s="437"/>
      <c r="H31" s="440" t="s">
        <v>315</v>
      </c>
      <c r="I31" s="431"/>
      <c r="J31" s="435"/>
      <c r="K31" s="435"/>
      <c r="L31" s="267"/>
      <c r="M31" s="420" t="s">
        <v>93</v>
      </c>
    </row>
    <row r="32" spans="1:37" ht="18.75" customHeight="1" x14ac:dyDescent="0.25">
      <c r="A32" s="160"/>
      <c r="B32" s="333"/>
      <c r="C32" s="333"/>
      <c r="D32" s="160"/>
      <c r="E32" s="160"/>
      <c r="F32" s="160"/>
      <c r="G32" s="160"/>
      <c r="H32" s="160"/>
      <c r="I32" s="160"/>
      <c r="J32" s="267"/>
      <c r="K32" s="267"/>
      <c r="L32" s="267"/>
      <c r="M32" s="334"/>
    </row>
    <row r="33" spans="1:18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8" x14ac:dyDescent="0.25">
      <c r="A34" s="267" t="s">
        <v>57</v>
      </c>
      <c r="B34" s="267"/>
      <c r="C34" s="445" t="s">
        <v>171</v>
      </c>
      <c r="D34" s="446"/>
      <c r="E34" s="298" t="s">
        <v>74</v>
      </c>
      <c r="F34" s="447" t="s">
        <v>176</v>
      </c>
      <c r="G34" s="447"/>
      <c r="H34" s="267"/>
      <c r="I34" s="421" t="s">
        <v>315</v>
      </c>
      <c r="J34" s="267"/>
      <c r="K34" s="267"/>
      <c r="L34" s="267"/>
      <c r="M34" s="267"/>
    </row>
    <row r="35" spans="1:18" x14ac:dyDescent="0.25">
      <c r="A35" s="267"/>
      <c r="B35" s="267"/>
      <c r="C35" s="267"/>
      <c r="D35" s="267"/>
      <c r="E35" s="267"/>
      <c r="F35" s="298"/>
      <c r="G35" s="298"/>
      <c r="H35" s="267"/>
      <c r="I35" s="267"/>
      <c r="J35" s="267"/>
      <c r="K35" s="267"/>
      <c r="L35" s="267"/>
      <c r="M35" s="267"/>
    </row>
    <row r="36" spans="1:18" x14ac:dyDescent="0.25">
      <c r="A36" s="267" t="s">
        <v>73</v>
      </c>
      <c r="B36" s="267"/>
      <c r="C36" s="445" t="s">
        <v>183</v>
      </c>
      <c r="D36" s="446"/>
      <c r="E36" s="298" t="s">
        <v>74</v>
      </c>
      <c r="F36" s="447" t="s">
        <v>182</v>
      </c>
      <c r="G36" s="446"/>
      <c r="H36" s="267"/>
      <c r="I36" s="421" t="s">
        <v>323</v>
      </c>
      <c r="J36" s="267"/>
      <c r="K36" s="267"/>
      <c r="L36" s="267"/>
      <c r="M36" s="267"/>
    </row>
    <row r="37" spans="1:18" x14ac:dyDescent="0.25">
      <c r="A37" s="267"/>
      <c r="B37" s="267"/>
      <c r="C37" s="298"/>
      <c r="D37" s="298"/>
      <c r="E37" s="298"/>
      <c r="F37" s="298"/>
      <c r="G37" s="298"/>
      <c r="H37" s="267"/>
      <c r="I37" s="267"/>
      <c r="J37" s="267"/>
      <c r="K37" s="267"/>
      <c r="L37" s="267"/>
      <c r="M37" s="267"/>
    </row>
    <row r="38" spans="1:18" x14ac:dyDescent="0.25">
      <c r="A38" s="267" t="s">
        <v>75</v>
      </c>
      <c r="B38" s="267"/>
      <c r="C38" s="445" t="s">
        <v>179</v>
      </c>
      <c r="D38" s="446"/>
      <c r="E38" s="298" t="s">
        <v>74</v>
      </c>
      <c r="F38" s="447" t="s">
        <v>174</v>
      </c>
      <c r="G38" s="446"/>
      <c r="H38" s="267"/>
      <c r="I38" s="421" t="s">
        <v>317</v>
      </c>
      <c r="J38" s="267"/>
      <c r="K38" s="267"/>
      <c r="L38" s="267"/>
      <c r="M38" s="267"/>
    </row>
    <row r="39" spans="1:18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8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45"/>
      <c r="M40" s="267"/>
    </row>
    <row r="41" spans="1:18" x14ac:dyDescent="0.25">
      <c r="A41" s="140" t="s">
        <v>44</v>
      </c>
      <c r="B41" s="141"/>
      <c r="C41" s="207"/>
      <c r="D41" s="304" t="s">
        <v>4</v>
      </c>
      <c r="E41" s="305" t="s">
        <v>46</v>
      </c>
      <c r="F41" s="319"/>
      <c r="G41" s="304" t="s">
        <v>4</v>
      </c>
      <c r="H41" s="305" t="s">
        <v>53</v>
      </c>
      <c r="I41" s="166"/>
      <c r="J41" s="305" t="s">
        <v>54</v>
      </c>
      <c r="K41" s="165" t="s">
        <v>55</v>
      </c>
      <c r="L41" s="33"/>
      <c r="M41" s="319"/>
      <c r="P41" s="300"/>
      <c r="Q41" s="300"/>
      <c r="R41" s="301"/>
    </row>
    <row r="42" spans="1:18" x14ac:dyDescent="0.25">
      <c r="A42" s="278" t="s">
        <v>45</v>
      </c>
      <c r="B42" s="279"/>
      <c r="C42" s="281"/>
      <c r="D42" s="306">
        <v>1</v>
      </c>
      <c r="E42" s="438" t="e">
        <f>IF(D42&gt;$R$44,,UPPER(VLOOKUP(D42,#REF!,2)))</f>
        <v>#REF!</v>
      </c>
      <c r="F42" s="438"/>
      <c r="G42" s="313" t="s">
        <v>5</v>
      </c>
      <c r="H42" s="279"/>
      <c r="I42" s="307"/>
      <c r="J42" s="314"/>
      <c r="K42" s="273" t="s">
        <v>47</v>
      </c>
      <c r="L42" s="320"/>
      <c r="M42" s="308"/>
      <c r="P42" s="302"/>
      <c r="Q42" s="302"/>
      <c r="R42" s="153"/>
    </row>
    <row r="43" spans="1:18" x14ac:dyDescent="0.25">
      <c r="A43" s="282" t="s">
        <v>52</v>
      </c>
      <c r="B43" s="164"/>
      <c r="C43" s="284"/>
      <c r="D43" s="309">
        <v>2</v>
      </c>
      <c r="E43" s="439" t="e">
        <f>IF(D43&gt;$R$44,,UPPER(VLOOKUP(D43,#REF!,2)))</f>
        <v>#REF!</v>
      </c>
      <c r="F43" s="439"/>
      <c r="G43" s="315" t="s">
        <v>6</v>
      </c>
      <c r="H43" s="82"/>
      <c r="I43" s="271"/>
      <c r="J43" s="83"/>
      <c r="K43" s="317"/>
      <c r="L43" s="245"/>
      <c r="M43" s="312"/>
      <c r="P43" s="153"/>
      <c r="Q43" s="151"/>
      <c r="R43" s="153"/>
    </row>
    <row r="44" spans="1:18" x14ac:dyDescent="0.25">
      <c r="A44" s="179"/>
      <c r="B44" s="180"/>
      <c r="C44" s="181"/>
      <c r="D44" s="309"/>
      <c r="E44" s="84"/>
      <c r="F44" s="267"/>
      <c r="G44" s="315" t="s">
        <v>7</v>
      </c>
      <c r="H44" s="82"/>
      <c r="I44" s="271"/>
      <c r="J44" s="83"/>
      <c r="K44" s="273" t="s">
        <v>48</v>
      </c>
      <c r="L44" s="320"/>
      <c r="M44" s="308"/>
      <c r="P44" s="302"/>
      <c r="Q44" s="302"/>
      <c r="R44" s="303" t="e">
        <f>MIN(4,#REF!)</f>
        <v>#REF!</v>
      </c>
    </row>
    <row r="45" spans="1:18" x14ac:dyDescent="0.25">
      <c r="A45" s="154"/>
      <c r="B45" s="120"/>
      <c r="C45" s="155"/>
      <c r="D45" s="309"/>
      <c r="E45" s="84"/>
      <c r="F45" s="267"/>
      <c r="G45" s="315" t="s">
        <v>8</v>
      </c>
      <c r="H45" s="82"/>
      <c r="I45" s="271"/>
      <c r="J45" s="83"/>
      <c r="K45" s="318"/>
      <c r="L45" s="267"/>
      <c r="M45" s="310"/>
      <c r="P45" s="153"/>
      <c r="Q45" s="151"/>
      <c r="R45" s="153"/>
    </row>
    <row r="46" spans="1:18" x14ac:dyDescent="0.25">
      <c r="A46" s="168"/>
      <c r="B46" s="182"/>
      <c r="C46" s="206"/>
      <c r="D46" s="309"/>
      <c r="E46" s="84"/>
      <c r="F46" s="267"/>
      <c r="G46" s="315" t="s">
        <v>9</v>
      </c>
      <c r="H46" s="82"/>
      <c r="I46" s="271"/>
      <c r="J46" s="83"/>
      <c r="K46" s="282"/>
      <c r="L46" s="245"/>
      <c r="M46" s="312"/>
      <c r="P46" s="153"/>
      <c r="Q46" s="151"/>
      <c r="R46" s="153"/>
    </row>
    <row r="47" spans="1:18" x14ac:dyDescent="0.25">
      <c r="A47" s="169"/>
      <c r="B47" s="22"/>
      <c r="C47" s="155"/>
      <c r="D47" s="309"/>
      <c r="E47" s="84"/>
      <c r="F47" s="267"/>
      <c r="G47" s="315" t="s">
        <v>10</v>
      </c>
      <c r="H47" s="82"/>
      <c r="I47" s="271"/>
      <c r="J47" s="83"/>
      <c r="K47" s="273" t="s">
        <v>33</v>
      </c>
      <c r="L47" s="320"/>
      <c r="M47" s="308"/>
      <c r="P47" s="302"/>
      <c r="Q47" s="302"/>
      <c r="R47" s="153"/>
    </row>
    <row r="48" spans="1:18" x14ac:dyDescent="0.25">
      <c r="A48" s="169"/>
      <c r="B48" s="22"/>
      <c r="C48" s="177"/>
      <c r="D48" s="309"/>
      <c r="E48" s="84"/>
      <c r="F48" s="267"/>
      <c r="G48" s="315" t="s">
        <v>11</v>
      </c>
      <c r="H48" s="82"/>
      <c r="I48" s="271"/>
      <c r="J48" s="83"/>
      <c r="K48" s="318"/>
      <c r="L48" s="267"/>
      <c r="M48" s="310"/>
      <c r="P48" s="153"/>
      <c r="Q48" s="151"/>
      <c r="R48" s="153"/>
    </row>
    <row r="49" spans="1:18" x14ac:dyDescent="0.25">
      <c r="A49" s="170"/>
      <c r="B49" s="167"/>
      <c r="C49" s="178"/>
      <c r="D49" s="311"/>
      <c r="E49" s="156"/>
      <c r="F49" s="245"/>
      <c r="G49" s="316" t="s">
        <v>12</v>
      </c>
      <c r="H49" s="164"/>
      <c r="I49" s="275"/>
      <c r="J49" s="158"/>
      <c r="K49" s="282" t="str">
        <f>L4</f>
        <v>Dénes Tibor</v>
      </c>
      <c r="L49" s="245"/>
      <c r="M49" s="312"/>
      <c r="P49" s="153"/>
      <c r="Q49" s="151"/>
      <c r="R49" s="303"/>
    </row>
  </sheetData>
  <mergeCells count="51"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J31:K31"/>
    <mergeCell ref="B31:C31"/>
    <mergeCell ref="D31:E31"/>
    <mergeCell ref="F31:G31"/>
    <mergeCell ref="H31:I31"/>
    <mergeCell ref="C38:D38"/>
    <mergeCell ref="F38:G38"/>
    <mergeCell ref="E42:F42"/>
    <mergeCell ref="E43:F43"/>
    <mergeCell ref="C34:D34"/>
    <mergeCell ref="F34:G34"/>
    <mergeCell ref="C36:D36"/>
    <mergeCell ref="F36:G36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</mergeCells>
  <phoneticPr fontId="61" type="noConversion"/>
  <conditionalFormatting sqref="E7 E9 E11 E13 E15 E17 E19">
    <cfRule type="cellIs" dxfId="134" priority="2" stopIfTrue="1" operator="equal">
      <formula>"Bye"</formula>
    </cfRule>
  </conditionalFormatting>
  <conditionalFormatting sqref="R44 R49">
    <cfRule type="expression" dxfId="13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5EA6B-86F2-445C-8641-E96B9B5F71F5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C13" sqref="C13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266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184</v>
      </c>
      <c r="C7" s="91" t="s">
        <v>142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185</v>
      </c>
      <c r="C8" s="91" t="s">
        <v>186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187</v>
      </c>
      <c r="C9" s="91" t="s">
        <v>188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189</v>
      </c>
      <c r="C10" s="91" t="s">
        <v>190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 t="s">
        <v>191</v>
      </c>
      <c r="C11" s="91" t="s">
        <v>192</v>
      </c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 t="s">
        <v>193</v>
      </c>
      <c r="C12" s="91" t="s">
        <v>194</v>
      </c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 t="s">
        <v>229</v>
      </c>
      <c r="C13" s="91" t="s">
        <v>230</v>
      </c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132" priority="7" stopIfTrue="1">
      <formula>$O7&gt;=1</formula>
    </cfRule>
  </conditionalFormatting>
  <conditionalFormatting sqref="B7:D14">
    <cfRule type="expression" dxfId="131" priority="5" stopIfTrue="1">
      <formula>$O7&gt;=1</formula>
    </cfRule>
  </conditionalFormatting>
  <conditionalFormatting sqref="B7:D27">
    <cfRule type="expression" dxfId="130" priority="1" stopIfTrue="1">
      <formula>$Q7&gt;=1</formula>
    </cfRule>
  </conditionalFormatting>
  <conditionalFormatting sqref="E7:E27">
    <cfRule type="expression" dxfId="129" priority="2" stopIfTrue="1">
      <formula>AND(ROUNDDOWN(($A$4-E7)/365.25,0)&lt;=13,G7&lt;&gt;"OK")</formula>
    </cfRule>
    <cfRule type="expression" dxfId="128" priority="3" stopIfTrue="1">
      <formula>AND(ROUNDDOWN(($A$4-E7)/365.25,0)&lt;=14,G7&lt;&gt;"OK")</formula>
    </cfRule>
    <cfRule type="expression" dxfId="127" priority="4" stopIfTrue="1">
      <formula>AND(ROUNDDOWN(($A$4-E7)/365.25,0)&lt;=17,G7&lt;&gt;"OK")</formula>
    </cfRule>
  </conditionalFormatting>
  <conditionalFormatting sqref="E7:E134">
    <cfRule type="expression" dxfId="126" priority="8" stopIfTrue="1">
      <formula>AND(ROUNDDOWN(($A$4-E7)/365.25,0)&lt;=13,#REF!&lt;&gt;"OK")</formula>
    </cfRule>
    <cfRule type="expression" dxfId="125" priority="9" stopIfTrue="1">
      <formula>AND(ROUNDDOWN(($A$4-E7)/365.25,0)&lt;=14,#REF!&lt;&gt;"OK")</formula>
    </cfRule>
    <cfRule type="expression" dxfId="124" priority="10" stopIfTrue="1">
      <formula>AND(ROUNDDOWN(($A$4-E7)/365.25,0)&lt;=17,#REF!&lt;&gt;"OK")</formula>
    </cfRule>
  </conditionalFormatting>
  <conditionalFormatting sqref="H7:H134">
    <cfRule type="cellIs" dxfId="123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0049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9BE72-1A7A-42F9-B25C-552A0245B073}">
  <sheetPr>
    <tabColor indexed="11"/>
  </sheetPr>
  <dimension ref="A1:AK49"/>
  <sheetViews>
    <sheetView workbookViewId="0">
      <selection activeCell="K19" sqref="K1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266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335" t="s">
        <v>77</v>
      </c>
      <c r="R3" s="336" t="s">
        <v>83</v>
      </c>
      <c r="S3" s="336" t="s">
        <v>78</v>
      </c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233" t="s">
        <v>152</v>
      </c>
      <c r="M4" s="231"/>
      <c r="N4" s="296"/>
      <c r="O4" s="297"/>
      <c r="P4" s="296"/>
      <c r="Q4" s="337" t="s">
        <v>84</v>
      </c>
      <c r="R4" s="338" t="s">
        <v>79</v>
      </c>
      <c r="S4" s="338" t="s">
        <v>80</v>
      </c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Q5" s="339" t="s">
        <v>85</v>
      </c>
      <c r="R5" s="340" t="s">
        <v>81</v>
      </c>
      <c r="S5" s="340" t="s">
        <v>82</v>
      </c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329" t="s">
        <v>63</v>
      </c>
      <c r="B7" s="341"/>
      <c r="C7" s="291" t="str">
        <f>IF($B7="","",VLOOKUP($B7,#REF!,5))</f>
        <v/>
      </c>
      <c r="D7" s="291" t="str">
        <f>IF($B7="","",VLOOKUP($B7,#REF!,15))</f>
        <v/>
      </c>
      <c r="E7" s="411" t="s">
        <v>184</v>
      </c>
      <c r="F7" s="290"/>
      <c r="G7" s="411" t="s">
        <v>142</v>
      </c>
      <c r="H7" s="290"/>
      <c r="I7" s="287" t="str">
        <f>IF($B7="","",VLOOKUP($B7,#REF!,4))</f>
        <v/>
      </c>
      <c r="J7" s="267"/>
      <c r="K7" s="418" t="s">
        <v>94</v>
      </c>
      <c r="L7" s="347" t="e">
        <f>IF(K7="","",CONCATENATE(VLOOKUP($Y$3,$AB$1:$AK$1,K7)," pont"))</f>
        <v>#N/A</v>
      </c>
      <c r="M7" s="353"/>
      <c r="Q7" s="335" t="s">
        <v>77</v>
      </c>
      <c r="R7" s="390" t="s">
        <v>113</v>
      </c>
      <c r="S7" s="390" t="s">
        <v>115</v>
      </c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42"/>
      <c r="C8" s="299"/>
      <c r="D8" s="299"/>
      <c r="E8" s="299"/>
      <c r="F8" s="299"/>
      <c r="G8" s="299"/>
      <c r="H8" s="299"/>
      <c r="I8" s="299"/>
      <c r="J8" s="267"/>
      <c r="K8" s="298"/>
      <c r="L8" s="298"/>
      <c r="M8" s="354"/>
      <c r="Q8" s="337" t="s">
        <v>84</v>
      </c>
      <c r="R8" s="391" t="s">
        <v>114</v>
      </c>
      <c r="S8" s="391" t="s">
        <v>116</v>
      </c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43"/>
      <c r="C9" s="291" t="str">
        <f>IF($B9="","",VLOOKUP($B9,#REF!,5))</f>
        <v/>
      </c>
      <c r="D9" s="291" t="str">
        <f>IF($B9="","",VLOOKUP($B9,#REF!,15))</f>
        <v/>
      </c>
      <c r="E9" s="412" t="s">
        <v>187</v>
      </c>
      <c r="F9" s="292"/>
      <c r="G9" s="412" t="s">
        <v>195</v>
      </c>
      <c r="H9" s="292"/>
      <c r="I9" s="286" t="str">
        <f>IF($B9="","",VLOOKUP($B9,#REF!,4))</f>
        <v/>
      </c>
      <c r="J9" s="267"/>
      <c r="K9" s="418" t="s">
        <v>98</v>
      </c>
      <c r="L9" s="347" t="e">
        <f>IF(K9="","",CONCATENATE(VLOOKUP($Y$3,$AB$1:$AK$1,K9)," pont"))</f>
        <v>#N/A</v>
      </c>
      <c r="M9" s="353"/>
      <c r="Q9" s="339" t="s">
        <v>85</v>
      </c>
      <c r="R9" s="392" t="s">
        <v>89</v>
      </c>
      <c r="S9" s="416" t="s">
        <v>117</v>
      </c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42"/>
      <c r="C10" s="299"/>
      <c r="D10" s="299"/>
      <c r="E10" s="299"/>
      <c r="F10" s="299"/>
      <c r="G10" s="299"/>
      <c r="H10" s="299"/>
      <c r="I10" s="299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43"/>
      <c r="C11" s="291" t="str">
        <f>IF($B11="","",VLOOKUP($B11,#REF!,5))</f>
        <v/>
      </c>
      <c r="D11" s="291" t="str">
        <f>IF($B11="","",VLOOKUP($B11,#REF!,15))</f>
        <v/>
      </c>
      <c r="E11" s="412" t="s">
        <v>189</v>
      </c>
      <c r="F11" s="292"/>
      <c r="G11" s="412" t="s">
        <v>190</v>
      </c>
      <c r="H11" s="292"/>
      <c r="I11" s="286" t="str">
        <f>IF($B11="","",VLOOKUP($B11,#REF!,4))</f>
        <v/>
      </c>
      <c r="J11" s="267"/>
      <c r="K11" s="418" t="s">
        <v>96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67"/>
      <c r="B12" s="329"/>
      <c r="C12" s="321"/>
      <c r="D12" s="267"/>
      <c r="E12" s="267"/>
      <c r="F12" s="267"/>
      <c r="G12" s="267"/>
      <c r="H12" s="267"/>
      <c r="I12" s="26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329" t="s">
        <v>70</v>
      </c>
      <c r="B13" s="341"/>
      <c r="C13" s="291" t="str">
        <f>IF($B13="","",VLOOKUP($B13,#REF!,5))</f>
        <v/>
      </c>
      <c r="D13" s="291" t="str">
        <f>IF($B13="","",VLOOKUP($B13,#REF!,15))</f>
        <v/>
      </c>
      <c r="E13" s="411" t="s">
        <v>185</v>
      </c>
      <c r="F13" s="290"/>
      <c r="G13" s="411" t="s">
        <v>186</v>
      </c>
      <c r="H13" s="290"/>
      <c r="I13" s="287" t="str">
        <f>IF($B13="","",VLOOKUP($B13,#REF!,4))</f>
        <v/>
      </c>
      <c r="J13" s="267"/>
      <c r="K13" s="418" t="s">
        <v>97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98"/>
      <c r="B14" s="342"/>
      <c r="C14" s="299"/>
      <c r="D14" s="299"/>
      <c r="E14" s="299"/>
      <c r="F14" s="299"/>
      <c r="G14" s="299"/>
      <c r="H14" s="299"/>
      <c r="I14" s="299"/>
      <c r="J14" s="267"/>
      <c r="K14" s="298"/>
      <c r="L14" s="298"/>
      <c r="M14" s="354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98" t="s">
        <v>71</v>
      </c>
      <c r="B15" s="343"/>
      <c r="C15" s="291" t="str">
        <f>IF($B15="","",VLOOKUP($B15,#REF!,5))</f>
        <v/>
      </c>
      <c r="D15" s="291" t="str">
        <f>IF($B15="","",VLOOKUP($B15,#REF!,15))</f>
        <v/>
      </c>
      <c r="E15" s="412" t="s">
        <v>191</v>
      </c>
      <c r="F15" s="292"/>
      <c r="G15" s="412" t="s">
        <v>192</v>
      </c>
      <c r="H15" s="292"/>
      <c r="I15" s="286" t="str">
        <f>IF($B15="","",VLOOKUP($B15,#REF!,4))</f>
        <v/>
      </c>
      <c r="J15" s="267"/>
      <c r="K15" s="418" t="s">
        <v>93</v>
      </c>
      <c r="L15" s="347" t="e">
        <f>IF(K15="","",CONCATENATE(VLOOKUP($Y$3,$AB$1:$AK$1,K15)," pont"))</f>
        <v>#N/A</v>
      </c>
      <c r="M15" s="353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98"/>
      <c r="B16" s="342"/>
      <c r="C16" s="299"/>
      <c r="D16" s="299"/>
      <c r="E16" s="299"/>
      <c r="F16" s="299"/>
      <c r="G16" s="299"/>
      <c r="H16" s="299"/>
      <c r="I16" s="299"/>
      <c r="J16" s="267"/>
      <c r="K16" s="298"/>
      <c r="L16" s="298"/>
      <c r="M16" s="354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98" t="s">
        <v>72</v>
      </c>
      <c r="B17" s="343"/>
      <c r="C17" s="291" t="str">
        <f>IF($B17="","",VLOOKUP($B17,#REF!,5))</f>
        <v/>
      </c>
      <c r="D17" s="291" t="str">
        <f>IF($B17="","",VLOOKUP($B17,#REF!,15))</f>
        <v/>
      </c>
      <c r="E17" s="412" t="s">
        <v>193</v>
      </c>
      <c r="F17" s="292"/>
      <c r="G17" s="412" t="s">
        <v>194</v>
      </c>
      <c r="H17" s="292"/>
      <c r="I17" s="286" t="str">
        <f>IF($B17="","",VLOOKUP($B17,#REF!,4))</f>
        <v/>
      </c>
      <c r="J17" s="267"/>
      <c r="K17" s="418" t="s">
        <v>99</v>
      </c>
      <c r="L17" s="347" t="e">
        <f>IF(K17="","",CONCATENATE(VLOOKUP($Y$3,$AB$1:$AK$1,K17)," pont"))</f>
        <v>#N/A</v>
      </c>
      <c r="M17" s="353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x14ac:dyDescent="0.25">
      <c r="A18" s="298"/>
      <c r="B18" s="342"/>
      <c r="C18" s="299"/>
      <c r="D18" s="299"/>
      <c r="E18" s="299"/>
      <c r="F18" s="299"/>
      <c r="G18" s="299"/>
      <c r="H18" s="299"/>
      <c r="I18" s="299"/>
      <c r="J18" s="267"/>
      <c r="K18" s="298"/>
      <c r="L18" s="298"/>
      <c r="M18" s="354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x14ac:dyDescent="0.25">
      <c r="A19" s="298" t="s">
        <v>76</v>
      </c>
      <c r="B19" s="343"/>
      <c r="C19" s="291" t="str">
        <f>IF($B19="","",VLOOKUP($B19,#REF!,5))</f>
        <v/>
      </c>
      <c r="D19" s="291" t="str">
        <f>IF($B19="","",VLOOKUP($B19,#REF!,15))</f>
        <v/>
      </c>
      <c r="E19" s="412" t="s">
        <v>229</v>
      </c>
      <c r="F19" s="292"/>
      <c r="G19" s="412" t="s">
        <v>230</v>
      </c>
      <c r="H19" s="292"/>
      <c r="I19" s="286" t="str">
        <f>IF($B19="","",VLOOKUP($B19,#REF!,4))</f>
        <v/>
      </c>
      <c r="J19" s="267"/>
      <c r="K19" s="418" t="s">
        <v>95</v>
      </c>
      <c r="L19" s="347" t="e">
        <f>IF(K19="","",CONCATENATE(VLOOKUP($Y$3,$AB$1:$AK$1,K19)," pont"))</f>
        <v>#N/A</v>
      </c>
      <c r="M19" s="353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267"/>
      <c r="B22" s="430"/>
      <c r="C22" s="430"/>
      <c r="D22" s="431" t="str">
        <f>E7</f>
        <v>Berényi</v>
      </c>
      <c r="E22" s="431"/>
      <c r="F22" s="431" t="str">
        <f>E9</f>
        <v>Oskó</v>
      </c>
      <c r="G22" s="431"/>
      <c r="H22" s="431" t="str">
        <f>E11</f>
        <v>Fekete</v>
      </c>
      <c r="I22" s="431"/>
      <c r="J22" s="267"/>
      <c r="K22" s="267"/>
      <c r="L22" s="267"/>
      <c r="M22" s="330" t="s">
        <v>67</v>
      </c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ht="18.75" customHeight="1" x14ac:dyDescent="0.25">
      <c r="A23" s="328" t="s">
        <v>63</v>
      </c>
      <c r="B23" s="434" t="str">
        <f>E7</f>
        <v>Berényi</v>
      </c>
      <c r="C23" s="434"/>
      <c r="D23" s="435"/>
      <c r="E23" s="435"/>
      <c r="F23" s="436" t="s">
        <v>315</v>
      </c>
      <c r="G23" s="437"/>
      <c r="H23" s="436" t="s">
        <v>315</v>
      </c>
      <c r="I23" s="437"/>
      <c r="J23" s="267"/>
      <c r="K23" s="267"/>
      <c r="L23" s="267"/>
      <c r="M23" s="420" t="s">
        <v>93</v>
      </c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ht="18.75" customHeight="1" x14ac:dyDescent="0.25">
      <c r="A24" s="328" t="s">
        <v>64</v>
      </c>
      <c r="B24" s="434" t="str">
        <f>E9</f>
        <v>Oskó</v>
      </c>
      <c r="C24" s="434"/>
      <c r="D24" s="436" t="s">
        <v>311</v>
      </c>
      <c r="E24" s="437"/>
      <c r="F24" s="435"/>
      <c r="G24" s="435"/>
      <c r="H24" s="436" t="s">
        <v>328</v>
      </c>
      <c r="I24" s="437"/>
      <c r="J24" s="267"/>
      <c r="K24" s="267"/>
      <c r="L24" s="267"/>
      <c r="M24" s="420" t="s">
        <v>95</v>
      </c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ht="18.75" customHeight="1" x14ac:dyDescent="0.25">
      <c r="A25" s="328" t="s">
        <v>65</v>
      </c>
      <c r="B25" s="434" t="str">
        <f>E11</f>
        <v>Fekete</v>
      </c>
      <c r="C25" s="434"/>
      <c r="D25" s="436" t="s">
        <v>311</v>
      </c>
      <c r="E25" s="437"/>
      <c r="F25" s="436" t="s">
        <v>329</v>
      </c>
      <c r="G25" s="437"/>
      <c r="H25" s="435"/>
      <c r="I25" s="435"/>
      <c r="J25" s="267"/>
      <c r="K25" s="267"/>
      <c r="L25" s="267"/>
      <c r="M25" s="420" t="s">
        <v>94</v>
      </c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332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ht="18.75" customHeight="1" x14ac:dyDescent="0.25">
      <c r="A27" s="267"/>
      <c r="B27" s="430"/>
      <c r="C27" s="430"/>
      <c r="D27" s="431" t="str">
        <f>E13</f>
        <v>Szmrek</v>
      </c>
      <c r="E27" s="431"/>
      <c r="F27" s="431" t="str">
        <f>E15</f>
        <v>Balogh</v>
      </c>
      <c r="G27" s="431"/>
      <c r="H27" s="431" t="str">
        <f>E17</f>
        <v>Németh</v>
      </c>
      <c r="I27" s="431"/>
      <c r="J27" s="431" t="str">
        <f>E19</f>
        <v>Pethő</v>
      </c>
      <c r="K27" s="431"/>
      <c r="L27" s="267"/>
      <c r="M27" s="332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ht="18.75" customHeight="1" x14ac:dyDescent="0.25">
      <c r="A28" s="328" t="s">
        <v>70</v>
      </c>
      <c r="B28" s="434" t="str">
        <f>E13</f>
        <v>Szmrek</v>
      </c>
      <c r="C28" s="434"/>
      <c r="D28" s="435"/>
      <c r="E28" s="435"/>
      <c r="F28" s="436" t="s">
        <v>311</v>
      </c>
      <c r="G28" s="437"/>
      <c r="H28" s="436" t="s">
        <v>330</v>
      </c>
      <c r="I28" s="437"/>
      <c r="J28" s="440" t="s">
        <v>328</v>
      </c>
      <c r="K28" s="431"/>
      <c r="L28" s="267"/>
      <c r="M28" s="420" t="s">
        <v>95</v>
      </c>
    </row>
    <row r="29" spans="1:37" ht="18.75" customHeight="1" x14ac:dyDescent="0.25">
      <c r="A29" s="328" t="s">
        <v>71</v>
      </c>
      <c r="B29" s="434" t="str">
        <f>E15</f>
        <v>Balogh</v>
      </c>
      <c r="C29" s="434"/>
      <c r="D29" s="436" t="s">
        <v>315</v>
      </c>
      <c r="E29" s="437"/>
      <c r="F29" s="435"/>
      <c r="G29" s="435"/>
      <c r="H29" s="436" t="s">
        <v>315</v>
      </c>
      <c r="I29" s="437"/>
      <c r="J29" s="436" t="s">
        <v>304</v>
      </c>
      <c r="K29" s="437"/>
      <c r="L29" s="267"/>
      <c r="M29" s="420" t="s">
        <v>93</v>
      </c>
    </row>
    <row r="30" spans="1:37" ht="18.75" customHeight="1" x14ac:dyDescent="0.25">
      <c r="A30" s="328" t="s">
        <v>72</v>
      </c>
      <c r="B30" s="434" t="str">
        <f>E17</f>
        <v>Németh</v>
      </c>
      <c r="C30" s="434"/>
      <c r="D30" s="436" t="s">
        <v>331</v>
      </c>
      <c r="E30" s="437"/>
      <c r="F30" s="436" t="s">
        <v>311</v>
      </c>
      <c r="G30" s="437"/>
      <c r="H30" s="435"/>
      <c r="I30" s="435"/>
      <c r="J30" s="436" t="s">
        <v>302</v>
      </c>
      <c r="K30" s="437"/>
      <c r="L30" s="267"/>
      <c r="M30" s="420" t="s">
        <v>96</v>
      </c>
    </row>
    <row r="31" spans="1:37" ht="18.75" customHeight="1" x14ac:dyDescent="0.25">
      <c r="A31" s="328" t="s">
        <v>76</v>
      </c>
      <c r="B31" s="434" t="str">
        <f>E19</f>
        <v>Pethő</v>
      </c>
      <c r="C31" s="434"/>
      <c r="D31" s="436" t="s">
        <v>329</v>
      </c>
      <c r="E31" s="437"/>
      <c r="F31" s="436" t="s">
        <v>295</v>
      </c>
      <c r="G31" s="437"/>
      <c r="H31" s="440" t="s">
        <v>309</v>
      </c>
      <c r="I31" s="431"/>
      <c r="J31" s="435"/>
      <c r="K31" s="435"/>
      <c r="L31" s="267"/>
      <c r="M31" s="420" t="s">
        <v>94</v>
      </c>
    </row>
    <row r="32" spans="1:37" ht="18.75" customHeight="1" x14ac:dyDescent="0.25">
      <c r="A32" s="160"/>
      <c r="B32" s="333"/>
      <c r="C32" s="333"/>
      <c r="D32" s="160"/>
      <c r="E32" s="160"/>
      <c r="F32" s="160"/>
      <c r="G32" s="160"/>
      <c r="H32" s="160"/>
      <c r="I32" s="160"/>
      <c r="J32" s="267"/>
      <c r="K32" s="267"/>
      <c r="L32" s="267"/>
      <c r="M32" s="334"/>
    </row>
    <row r="33" spans="1:18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8" x14ac:dyDescent="0.25">
      <c r="A34" s="267" t="s">
        <v>57</v>
      </c>
      <c r="B34" s="267"/>
      <c r="C34" s="445" t="s">
        <v>184</v>
      </c>
      <c r="D34" s="446"/>
      <c r="E34" s="298" t="s">
        <v>74</v>
      </c>
      <c r="F34" s="447" t="s">
        <v>191</v>
      </c>
      <c r="G34" s="446"/>
      <c r="H34" s="267"/>
      <c r="I34" s="421" t="s">
        <v>332</v>
      </c>
      <c r="J34" s="267"/>
      <c r="K34" s="267"/>
      <c r="L34" s="267"/>
      <c r="M34" s="267"/>
    </row>
    <row r="35" spans="1:18" x14ac:dyDescent="0.25">
      <c r="A35" s="267"/>
      <c r="B35" s="267"/>
      <c r="C35" s="267"/>
      <c r="D35" s="267"/>
      <c r="E35" s="267"/>
      <c r="F35" s="298"/>
      <c r="G35" s="298"/>
      <c r="H35" s="267"/>
      <c r="I35" s="267"/>
      <c r="J35" s="267"/>
      <c r="K35" s="267"/>
      <c r="L35" s="267"/>
      <c r="M35" s="267"/>
    </row>
    <row r="36" spans="1:18" x14ac:dyDescent="0.25">
      <c r="A36" s="267" t="s">
        <v>73</v>
      </c>
      <c r="B36" s="267"/>
      <c r="C36" s="445" t="s">
        <v>189</v>
      </c>
      <c r="D36" s="446"/>
      <c r="E36" s="298" t="s">
        <v>74</v>
      </c>
      <c r="F36" s="447" t="s">
        <v>229</v>
      </c>
      <c r="G36" s="446"/>
      <c r="H36" s="267"/>
      <c r="I36" s="421" t="s">
        <v>333</v>
      </c>
      <c r="J36" s="267"/>
      <c r="K36" s="267"/>
      <c r="L36" s="267"/>
      <c r="M36" s="267"/>
    </row>
    <row r="37" spans="1:18" x14ac:dyDescent="0.25">
      <c r="A37" s="267"/>
      <c r="B37" s="267"/>
      <c r="C37" s="298"/>
      <c r="D37" s="298"/>
      <c r="E37" s="298"/>
      <c r="F37" s="298"/>
      <c r="G37" s="298"/>
      <c r="H37" s="267"/>
      <c r="I37" s="267"/>
      <c r="J37" s="267"/>
      <c r="K37" s="267"/>
      <c r="L37" s="267"/>
      <c r="M37" s="267"/>
    </row>
    <row r="38" spans="1:18" x14ac:dyDescent="0.25">
      <c r="A38" s="267" t="s">
        <v>75</v>
      </c>
      <c r="B38" s="267"/>
      <c r="C38" s="445" t="s">
        <v>187</v>
      </c>
      <c r="D38" s="446"/>
      <c r="E38" s="298" t="s">
        <v>74</v>
      </c>
      <c r="F38" s="450" t="s">
        <v>185</v>
      </c>
      <c r="G38" s="446"/>
      <c r="H38" s="267"/>
      <c r="I38" s="421" t="s">
        <v>315</v>
      </c>
      <c r="J38" s="267"/>
      <c r="K38" s="267"/>
      <c r="L38" s="267"/>
      <c r="M38" s="267"/>
    </row>
    <row r="39" spans="1:18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8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45"/>
      <c r="M40" s="267"/>
    </row>
    <row r="41" spans="1:18" x14ac:dyDescent="0.25">
      <c r="A41" s="140" t="s">
        <v>44</v>
      </c>
      <c r="B41" s="141"/>
      <c r="C41" s="207"/>
      <c r="D41" s="304" t="s">
        <v>4</v>
      </c>
      <c r="E41" s="305" t="s">
        <v>46</v>
      </c>
      <c r="F41" s="319"/>
      <c r="G41" s="304" t="s">
        <v>4</v>
      </c>
      <c r="H41" s="305" t="s">
        <v>53</v>
      </c>
      <c r="I41" s="166"/>
      <c r="J41" s="305" t="s">
        <v>54</v>
      </c>
      <c r="K41" s="165" t="s">
        <v>55</v>
      </c>
      <c r="L41" s="33"/>
      <c r="M41" s="319"/>
      <c r="P41" s="300"/>
      <c r="Q41" s="300"/>
      <c r="R41" s="301"/>
    </row>
    <row r="42" spans="1:18" x14ac:dyDescent="0.25">
      <c r="A42" s="278" t="s">
        <v>45</v>
      </c>
      <c r="B42" s="279"/>
      <c r="C42" s="281"/>
      <c r="D42" s="306">
        <v>1</v>
      </c>
      <c r="E42" s="438" t="e">
        <f>IF(D42&gt;$R$44,,UPPER(VLOOKUP(D42,#REF!,2)))</f>
        <v>#REF!</v>
      </c>
      <c r="F42" s="438"/>
      <c r="G42" s="313" t="s">
        <v>5</v>
      </c>
      <c r="H42" s="279"/>
      <c r="I42" s="307"/>
      <c r="J42" s="314"/>
      <c r="K42" s="273" t="s">
        <v>47</v>
      </c>
      <c r="L42" s="320"/>
      <c r="M42" s="308"/>
      <c r="P42" s="302"/>
      <c r="Q42" s="302"/>
      <c r="R42" s="153"/>
    </row>
    <row r="43" spans="1:18" x14ac:dyDescent="0.25">
      <c r="A43" s="282" t="s">
        <v>52</v>
      </c>
      <c r="B43" s="164"/>
      <c r="C43" s="284"/>
      <c r="D43" s="309">
        <v>2</v>
      </c>
      <c r="E43" s="439" t="e">
        <f>IF(D43&gt;$R$44,,UPPER(VLOOKUP(D43,#REF!,2)))</f>
        <v>#REF!</v>
      </c>
      <c r="F43" s="439"/>
      <c r="G43" s="315" t="s">
        <v>6</v>
      </c>
      <c r="H43" s="82"/>
      <c r="I43" s="271"/>
      <c r="J43" s="83"/>
      <c r="K43" s="317"/>
      <c r="L43" s="245"/>
      <c r="M43" s="312"/>
      <c r="P43" s="153"/>
      <c r="Q43" s="151"/>
      <c r="R43" s="153"/>
    </row>
    <row r="44" spans="1:18" x14ac:dyDescent="0.25">
      <c r="A44" s="179"/>
      <c r="B44" s="180"/>
      <c r="C44" s="181"/>
      <c r="D44" s="309"/>
      <c r="E44" s="84"/>
      <c r="F44" s="267"/>
      <c r="G44" s="315" t="s">
        <v>7</v>
      </c>
      <c r="H44" s="82"/>
      <c r="I44" s="271"/>
      <c r="J44" s="83"/>
      <c r="K44" s="273" t="s">
        <v>48</v>
      </c>
      <c r="L44" s="320"/>
      <c r="M44" s="308"/>
      <c r="P44" s="302"/>
      <c r="Q44" s="302"/>
      <c r="R44" s="303" t="e">
        <f>MIN(4,#REF!)</f>
        <v>#REF!</v>
      </c>
    </row>
    <row r="45" spans="1:18" x14ac:dyDescent="0.25">
      <c r="A45" s="154"/>
      <c r="B45" s="120"/>
      <c r="C45" s="155"/>
      <c r="D45" s="309"/>
      <c r="E45" s="84"/>
      <c r="F45" s="267"/>
      <c r="G45" s="315" t="s">
        <v>8</v>
      </c>
      <c r="H45" s="82"/>
      <c r="I45" s="271"/>
      <c r="J45" s="83"/>
      <c r="K45" s="318"/>
      <c r="L45" s="267"/>
      <c r="M45" s="310"/>
      <c r="P45" s="153"/>
      <c r="Q45" s="151"/>
      <c r="R45" s="153"/>
    </row>
    <row r="46" spans="1:18" x14ac:dyDescent="0.25">
      <c r="A46" s="168"/>
      <c r="B46" s="182"/>
      <c r="C46" s="206"/>
      <c r="D46" s="309"/>
      <c r="E46" s="84"/>
      <c r="F46" s="267"/>
      <c r="G46" s="315" t="s">
        <v>9</v>
      </c>
      <c r="H46" s="82"/>
      <c r="I46" s="271"/>
      <c r="J46" s="83"/>
      <c r="K46" s="282"/>
      <c r="L46" s="245"/>
      <c r="M46" s="312"/>
      <c r="P46" s="153"/>
      <c r="Q46" s="151"/>
      <c r="R46" s="153"/>
    </row>
    <row r="47" spans="1:18" x14ac:dyDescent="0.25">
      <c r="A47" s="169"/>
      <c r="B47" s="22"/>
      <c r="C47" s="155"/>
      <c r="D47" s="309"/>
      <c r="E47" s="84"/>
      <c r="F47" s="267"/>
      <c r="G47" s="315" t="s">
        <v>10</v>
      </c>
      <c r="H47" s="82"/>
      <c r="I47" s="271"/>
      <c r="J47" s="83"/>
      <c r="K47" s="273" t="s">
        <v>33</v>
      </c>
      <c r="L47" s="320"/>
      <c r="M47" s="308"/>
      <c r="P47" s="302"/>
      <c r="Q47" s="302"/>
      <c r="R47" s="153"/>
    </row>
    <row r="48" spans="1:18" x14ac:dyDescent="0.25">
      <c r="A48" s="169"/>
      <c r="B48" s="22"/>
      <c r="C48" s="177"/>
      <c r="D48" s="309"/>
      <c r="E48" s="84"/>
      <c r="F48" s="267"/>
      <c r="G48" s="315" t="s">
        <v>11</v>
      </c>
      <c r="H48" s="82"/>
      <c r="I48" s="271"/>
      <c r="J48" s="83"/>
      <c r="K48" s="318"/>
      <c r="L48" s="267"/>
      <c r="M48" s="310"/>
      <c r="P48" s="153"/>
      <c r="Q48" s="151"/>
      <c r="R48" s="153"/>
    </row>
    <row r="49" spans="1:18" x14ac:dyDescent="0.25">
      <c r="A49" s="170"/>
      <c r="B49" s="167"/>
      <c r="C49" s="178"/>
      <c r="D49" s="311"/>
      <c r="E49" s="156"/>
      <c r="F49" s="245"/>
      <c r="G49" s="316" t="s">
        <v>12</v>
      </c>
      <c r="H49" s="164"/>
      <c r="I49" s="275"/>
      <c r="J49" s="158"/>
      <c r="K49" s="282" t="str">
        <f>L4</f>
        <v>Dénes Tibor</v>
      </c>
      <c r="L49" s="245"/>
      <c r="M49" s="312"/>
      <c r="P49" s="153"/>
      <c r="Q49" s="151"/>
      <c r="R49" s="303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122" priority="1" stopIfTrue="1" operator="equal">
      <formula>"Bye"</formula>
    </cfRule>
  </conditionalFormatting>
  <conditionalFormatting sqref="E19">
    <cfRule type="cellIs" dxfId="121" priority="3" stopIfTrue="1" operator="equal">
      <formula>"Bye"</formula>
    </cfRule>
  </conditionalFormatting>
  <conditionalFormatting sqref="R44 R49">
    <cfRule type="expression" dxfId="12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B9CA-EB1B-4BA5-AC42-0DEDE214781E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U16" sqref="U16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196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197</v>
      </c>
      <c r="C7" s="91" t="s">
        <v>138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209</v>
      </c>
      <c r="C8" s="91" t="s">
        <v>198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199</v>
      </c>
      <c r="C9" s="91" t="s">
        <v>200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201</v>
      </c>
      <c r="C10" s="91" t="s">
        <v>200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 t="s">
        <v>202</v>
      </c>
      <c r="C11" s="91" t="s">
        <v>203</v>
      </c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 t="s">
        <v>204</v>
      </c>
      <c r="C12" s="91" t="s">
        <v>205</v>
      </c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 t="s">
        <v>129</v>
      </c>
      <c r="C13" s="91" t="s">
        <v>206</v>
      </c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 t="s">
        <v>207</v>
      </c>
      <c r="C14" s="91" t="s">
        <v>208</v>
      </c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119" priority="7" stopIfTrue="1">
      <formula>$O7&gt;=1</formula>
    </cfRule>
  </conditionalFormatting>
  <conditionalFormatting sqref="B7:D14">
    <cfRule type="expression" dxfId="118" priority="5" stopIfTrue="1">
      <formula>$O7&gt;=1</formula>
    </cfRule>
  </conditionalFormatting>
  <conditionalFormatting sqref="B7:D27">
    <cfRule type="expression" dxfId="117" priority="1" stopIfTrue="1">
      <formula>$Q7&gt;=1</formula>
    </cfRule>
  </conditionalFormatting>
  <conditionalFormatting sqref="E7:E27">
    <cfRule type="expression" dxfId="116" priority="2" stopIfTrue="1">
      <formula>AND(ROUNDDOWN(($A$4-E7)/365.25,0)&lt;=13,G7&lt;&gt;"OK")</formula>
    </cfRule>
    <cfRule type="expression" dxfId="115" priority="3" stopIfTrue="1">
      <formula>AND(ROUNDDOWN(($A$4-E7)/365.25,0)&lt;=14,G7&lt;&gt;"OK")</formula>
    </cfRule>
    <cfRule type="expression" dxfId="114" priority="4" stopIfTrue="1">
      <formula>AND(ROUNDDOWN(($A$4-E7)/365.25,0)&lt;=17,G7&lt;&gt;"OK")</formula>
    </cfRule>
  </conditionalFormatting>
  <conditionalFormatting sqref="E7:E134">
    <cfRule type="expression" dxfId="113" priority="8" stopIfTrue="1">
      <formula>AND(ROUNDDOWN(($A$4-E7)/365.25,0)&lt;=13,#REF!&lt;&gt;"OK")</formula>
    </cfRule>
    <cfRule type="expression" dxfId="112" priority="9" stopIfTrue="1">
      <formula>AND(ROUNDDOWN(($A$4-E7)/365.25,0)&lt;=14,#REF!&lt;&gt;"OK")</formula>
    </cfRule>
    <cfRule type="expression" dxfId="111" priority="10" stopIfTrue="1">
      <formula>AND(ROUNDDOWN(($A$4-E7)/365.25,0)&lt;=17,#REF!&lt;&gt;"OK")</formula>
    </cfRule>
  </conditionalFormatting>
  <conditionalFormatting sqref="H7:H134">
    <cfRule type="cellIs" dxfId="110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107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D5EA-B572-42B2-A18A-7FEE941BF19C}">
  <sheetPr>
    <tabColor indexed="11"/>
  </sheetPr>
  <dimension ref="A1:AS140"/>
  <sheetViews>
    <sheetView topLeftCell="A3" zoomScale="145" zoomScaleNormal="145" workbookViewId="0">
      <selection activeCell="C29" sqref="C29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58" customWidth="1"/>
  </cols>
  <sheetData>
    <row r="1" spans="1:45" s="114" customFormat="1" ht="21.75" customHeight="1" x14ac:dyDescent="0.25">
      <c r="A1" s="215" t="str">
        <f>Altalanos!$A$6</f>
        <v>Pest Várnegye Diákolimpia</v>
      </c>
      <c r="B1" s="215"/>
      <c r="C1" s="216"/>
      <c r="D1" s="216"/>
      <c r="E1" s="216"/>
      <c r="F1" s="216"/>
      <c r="G1" s="216"/>
      <c r="H1" s="215"/>
      <c r="I1" s="217"/>
      <c r="J1" s="218"/>
      <c r="K1" s="219" t="s">
        <v>51</v>
      </c>
      <c r="L1" s="220"/>
      <c r="M1" s="221"/>
      <c r="N1" s="218"/>
      <c r="O1" s="218" t="s">
        <v>13</v>
      </c>
      <c r="P1" s="218"/>
      <c r="Q1" s="216"/>
      <c r="R1" s="218"/>
      <c r="T1" s="268"/>
      <c r="U1" s="268"/>
      <c r="V1" s="268"/>
      <c r="W1" s="268"/>
      <c r="X1" s="268"/>
      <c r="Y1" s="268"/>
      <c r="Z1" s="268"/>
      <c r="AA1" s="268"/>
      <c r="AB1" s="351" t="e">
        <f>IF($Y$5=1,CONCATENATE(VLOOKUP($Y$3,$AA$2:$AH$14,2)),CONCATENATE(VLOOKUP($Y$3,$AA$16:$AH$25,2)))</f>
        <v>#N/A</v>
      </c>
      <c r="AC1" s="351" t="e">
        <f>IF($Y$5=1,CONCATENATE(VLOOKUP($Y$3,$AA$2:$AH$14,3)),CONCATENATE(VLOOKUP($Y$3,$AA$16:$AH$25,3)))</f>
        <v>#N/A</v>
      </c>
      <c r="AD1" s="351" t="e">
        <f>IF($Y$5=1,CONCATENATE(VLOOKUP($Y$3,$AA$2:$AH$14,4)),CONCATENATE(VLOOKUP($Y$3,$AA$16:$AH$25,4)))</f>
        <v>#N/A</v>
      </c>
      <c r="AE1" s="351" t="e">
        <f>IF($Y$5=1,CONCATENATE(VLOOKUP($Y$3,$AA$2:$AH$14,5)),CONCATENATE(VLOOKUP($Y$3,$AA$16:$AH$25,5)))</f>
        <v>#N/A</v>
      </c>
      <c r="AF1" s="351" t="e">
        <f>IF($Y$5=1,CONCATENATE(VLOOKUP($Y$3,$AA$2:$AH$14,6)),CONCATENATE(VLOOKUP($Y$3,$AA$16:$AH$25,6)))</f>
        <v>#N/A</v>
      </c>
      <c r="AG1" s="351" t="e">
        <f>IF($Y$5=1,CONCATENATE(VLOOKUP($Y$3,$AA$2:$AH$14,7)),CONCATENATE(VLOOKUP($Y$3,$AA$16:$AH$25,7)))</f>
        <v>#N/A</v>
      </c>
      <c r="AH1" s="351" t="e">
        <f>IF($Y$5=1,CONCATENATE(VLOOKUP($Y$3,$AA$2:$AH$14,8)),CONCATENATE(VLOOKUP($Y$3,$AA$16:$AH$25,8)))</f>
        <v>#N/A</v>
      </c>
      <c r="AI1" s="355"/>
      <c r="AJ1" s="355"/>
      <c r="AK1" s="355"/>
    </row>
    <row r="2" spans="1:45" s="94" customFormat="1" x14ac:dyDescent="0.25">
      <c r="A2" s="222" t="s">
        <v>50</v>
      </c>
      <c r="B2" s="223"/>
      <c r="C2" s="223"/>
      <c r="D2" s="223"/>
      <c r="E2" s="397" t="s">
        <v>196</v>
      </c>
      <c r="F2" s="223"/>
      <c r="G2" s="224"/>
      <c r="H2" s="225"/>
      <c r="I2" s="225"/>
      <c r="J2" s="226"/>
      <c r="K2" s="220"/>
      <c r="L2" s="220"/>
      <c r="M2" s="220"/>
      <c r="N2" s="226"/>
      <c r="O2" s="225"/>
      <c r="P2" s="226"/>
      <c r="Q2" s="225"/>
      <c r="R2" s="226"/>
      <c r="T2" s="261"/>
      <c r="U2" s="261"/>
      <c r="V2" s="261"/>
      <c r="W2" s="261"/>
      <c r="X2" s="261"/>
      <c r="Y2" s="346"/>
      <c r="Z2" s="345"/>
      <c r="AA2" s="345" t="s">
        <v>63</v>
      </c>
      <c r="AB2" s="336">
        <v>300</v>
      </c>
      <c r="AC2" s="336">
        <v>250</v>
      </c>
      <c r="AD2" s="336">
        <v>200</v>
      </c>
      <c r="AE2" s="336">
        <v>150</v>
      </c>
      <c r="AF2" s="336">
        <v>120</v>
      </c>
      <c r="AG2" s="336">
        <v>90</v>
      </c>
      <c r="AH2" s="336">
        <v>40</v>
      </c>
      <c r="AI2" s="321"/>
      <c r="AJ2" s="321"/>
      <c r="AK2" s="321"/>
      <c r="AL2" s="261"/>
      <c r="AM2" s="261"/>
      <c r="AN2" s="261"/>
      <c r="AO2" s="261"/>
      <c r="AP2" s="261"/>
      <c r="AQ2" s="261"/>
      <c r="AR2" s="261"/>
      <c r="AS2" s="261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8"/>
      <c r="K3" s="50" t="s">
        <v>29</v>
      </c>
      <c r="L3" s="118"/>
      <c r="M3" s="50"/>
      <c r="N3" s="118"/>
      <c r="O3" s="50"/>
      <c r="P3" s="118"/>
      <c r="Q3" s="50"/>
      <c r="R3" s="51" t="s">
        <v>30</v>
      </c>
      <c r="T3" s="262"/>
      <c r="U3" s="262"/>
      <c r="V3" s="262"/>
      <c r="W3" s="262"/>
      <c r="X3" s="262"/>
      <c r="Y3" s="345" t="str">
        <f>IF(K4="OB","A",IF(K4="IX","W",IF(K4="","",K4)))</f>
        <v/>
      </c>
      <c r="Z3" s="345"/>
      <c r="AA3" s="345" t="s">
        <v>64</v>
      </c>
      <c r="AB3" s="336">
        <v>280</v>
      </c>
      <c r="AC3" s="336">
        <v>230</v>
      </c>
      <c r="AD3" s="336">
        <v>180</v>
      </c>
      <c r="AE3" s="336">
        <v>140</v>
      </c>
      <c r="AF3" s="336">
        <v>80</v>
      </c>
      <c r="AG3" s="336">
        <v>0</v>
      </c>
      <c r="AH3" s="336">
        <v>0</v>
      </c>
      <c r="AI3" s="321"/>
      <c r="AJ3" s="321"/>
      <c r="AK3" s="321"/>
      <c r="AL3" s="262"/>
      <c r="AM3" s="262"/>
      <c r="AN3" s="262"/>
      <c r="AO3" s="262"/>
      <c r="AP3" s="262"/>
      <c r="AQ3" s="262"/>
      <c r="AR3" s="262"/>
      <c r="AS3" s="262"/>
    </row>
    <row r="4" spans="1:45" s="28" customFormat="1" ht="11.25" customHeight="1" thickBot="1" x14ac:dyDescent="0.3">
      <c r="A4" s="429" t="s">
        <v>150</v>
      </c>
      <c r="B4" s="429"/>
      <c r="C4" s="429"/>
      <c r="D4" s="227"/>
      <c r="E4" s="228"/>
      <c r="F4" s="228"/>
      <c r="G4" s="228" t="s">
        <v>151</v>
      </c>
      <c r="H4" s="229"/>
      <c r="I4" s="228"/>
      <c r="J4" s="230"/>
      <c r="K4" s="231"/>
      <c r="L4" s="230"/>
      <c r="M4" s="232"/>
      <c r="N4" s="230"/>
      <c r="O4" s="228"/>
      <c r="P4" s="230"/>
      <c r="Q4" s="228"/>
      <c r="R4" s="233" t="s">
        <v>152</v>
      </c>
      <c r="T4" s="263"/>
      <c r="U4" s="263"/>
      <c r="V4" s="263"/>
      <c r="W4" s="263"/>
      <c r="X4" s="263"/>
      <c r="Y4" s="345"/>
      <c r="Z4" s="345"/>
      <c r="AA4" s="345" t="s">
        <v>93</v>
      </c>
      <c r="AB4" s="336">
        <v>250</v>
      </c>
      <c r="AC4" s="336">
        <v>200</v>
      </c>
      <c r="AD4" s="336">
        <v>150</v>
      </c>
      <c r="AE4" s="336">
        <v>120</v>
      </c>
      <c r="AF4" s="336">
        <v>90</v>
      </c>
      <c r="AG4" s="336">
        <v>60</v>
      </c>
      <c r="AH4" s="336">
        <v>25</v>
      </c>
      <c r="AI4" s="321"/>
      <c r="AJ4" s="321"/>
      <c r="AK4" s="321"/>
      <c r="AL4" s="263"/>
      <c r="AM4" s="263"/>
      <c r="AN4" s="263"/>
      <c r="AO4" s="263"/>
      <c r="AP4" s="263"/>
      <c r="AQ4" s="263"/>
      <c r="AR4" s="263"/>
      <c r="AS4" s="263"/>
    </row>
    <row r="5" spans="1:45" s="19" customFormat="1" x14ac:dyDescent="0.25">
      <c r="A5" s="120"/>
      <c r="B5" s="121" t="s">
        <v>3</v>
      </c>
      <c r="C5" s="209" t="s">
        <v>44</v>
      </c>
      <c r="D5" s="121" t="s">
        <v>43</v>
      </c>
      <c r="E5" s="121" t="s">
        <v>41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42</v>
      </c>
      <c r="L5" s="123"/>
      <c r="M5" s="121" t="s">
        <v>57</v>
      </c>
      <c r="N5" s="123"/>
      <c r="O5" s="121" t="s">
        <v>56</v>
      </c>
      <c r="P5" s="123"/>
      <c r="Q5" s="121"/>
      <c r="R5" s="124"/>
      <c r="T5" s="262"/>
      <c r="U5" s="262"/>
      <c r="V5" s="262"/>
      <c r="W5" s="262"/>
      <c r="X5" s="262"/>
      <c r="Y5" s="345">
        <f>IF(OR(Altalanos!$A$8="F1",Altalanos!$A$8="F2",Altalanos!$A$8="N1",Altalanos!$A$8="N2"),1,2)</f>
        <v>2</v>
      </c>
      <c r="Z5" s="345"/>
      <c r="AA5" s="345" t="s">
        <v>94</v>
      </c>
      <c r="AB5" s="336">
        <v>200</v>
      </c>
      <c r="AC5" s="336">
        <v>150</v>
      </c>
      <c r="AD5" s="336">
        <v>120</v>
      </c>
      <c r="AE5" s="336">
        <v>90</v>
      </c>
      <c r="AF5" s="336">
        <v>60</v>
      </c>
      <c r="AG5" s="336">
        <v>40</v>
      </c>
      <c r="AH5" s="336">
        <v>15</v>
      </c>
      <c r="AI5" s="321"/>
      <c r="AJ5" s="321"/>
      <c r="AK5" s="321"/>
      <c r="AL5" s="262"/>
      <c r="AM5" s="262"/>
      <c r="AN5" s="262"/>
      <c r="AO5" s="262"/>
      <c r="AP5" s="262"/>
      <c r="AQ5" s="262"/>
      <c r="AR5" s="262"/>
      <c r="AS5" s="262"/>
    </row>
    <row r="6" spans="1:45" s="399" customFormat="1" ht="11.1" customHeight="1" thickBot="1" x14ac:dyDescent="0.3">
      <c r="A6" s="400"/>
      <c r="B6" s="401"/>
      <c r="C6" s="401"/>
      <c r="D6" s="401"/>
      <c r="E6" s="401"/>
      <c r="F6" s="400" t="str">
        <f>IF(Y3="","",CONCATENATE(VLOOKUP(Y3,AB1:AH1,4)," pont"))</f>
        <v/>
      </c>
      <c r="G6" s="402"/>
      <c r="H6" s="403"/>
      <c r="I6" s="402"/>
      <c r="J6" s="404"/>
      <c r="K6" s="401" t="str">
        <f>IF(Y3="","",CONCATENATE(VLOOKUP(Y3,AB1:AH1,3)," pont"))</f>
        <v/>
      </c>
      <c r="L6" s="404"/>
      <c r="M6" s="401" t="str">
        <f>IF(Y3="","",CONCATENATE(VLOOKUP(Y3,AB1:AH1,2)," pont"))</f>
        <v/>
      </c>
      <c r="N6" s="404"/>
      <c r="O6" s="401" t="str">
        <f>IF(Y3="","",CONCATENATE(VLOOKUP(Y3,AB1:AH1,1)," pont"))</f>
        <v/>
      </c>
      <c r="P6" s="404"/>
      <c r="Q6" s="401"/>
      <c r="R6" s="405"/>
      <c r="T6" s="406"/>
      <c r="U6" s="406"/>
      <c r="V6" s="406"/>
      <c r="W6" s="406"/>
      <c r="X6" s="406"/>
      <c r="Y6" s="407"/>
      <c r="Z6" s="407"/>
      <c r="AA6" s="407" t="s">
        <v>95</v>
      </c>
      <c r="AB6" s="408">
        <v>150</v>
      </c>
      <c r="AC6" s="408">
        <v>120</v>
      </c>
      <c r="AD6" s="408">
        <v>90</v>
      </c>
      <c r="AE6" s="408">
        <v>60</v>
      </c>
      <c r="AF6" s="408">
        <v>40</v>
      </c>
      <c r="AG6" s="408">
        <v>25</v>
      </c>
      <c r="AH6" s="408">
        <v>10</v>
      </c>
      <c r="AI6" s="409"/>
      <c r="AJ6" s="409"/>
      <c r="AK6" s="409"/>
      <c r="AL6" s="406"/>
      <c r="AM6" s="406"/>
      <c r="AN6" s="406"/>
      <c r="AO6" s="406"/>
      <c r="AP6" s="406"/>
      <c r="AQ6" s="406"/>
      <c r="AR6" s="406"/>
      <c r="AS6" s="406"/>
    </row>
    <row r="7" spans="1:45" s="34" customFormat="1" ht="12.9" customHeight="1" x14ac:dyDescent="0.25">
      <c r="A7" s="125">
        <v>1</v>
      </c>
      <c r="B7" s="234" t="str">
        <f>IF($E7="","",VLOOKUP($E7,#REF!,14))</f>
        <v/>
      </c>
      <c r="C7" s="235" t="str">
        <f>IF($E7="","",VLOOKUP($E7,#REF!,15))</f>
        <v/>
      </c>
      <c r="D7" s="235" t="str">
        <f>IF($E7="","",VLOOKUP($E7,#REF!,5))</f>
        <v/>
      </c>
      <c r="E7" s="236"/>
      <c r="F7" s="237" t="s">
        <v>191</v>
      </c>
      <c r="G7" s="237" t="s">
        <v>198</v>
      </c>
      <c r="H7" s="237"/>
      <c r="I7" s="237" t="str">
        <f>IF($E7="","",VLOOKUP($E7,#REF!,4))</f>
        <v/>
      </c>
      <c r="J7" s="238"/>
      <c r="K7" s="239"/>
      <c r="L7" s="239"/>
      <c r="M7" s="239"/>
      <c r="N7" s="239"/>
      <c r="O7" s="126"/>
      <c r="P7" s="127"/>
      <c r="Q7" s="128"/>
      <c r="R7" s="129"/>
      <c r="S7" s="130"/>
      <c r="T7" s="130"/>
      <c r="U7" s="264" t="str">
        <f>Birók!P21</f>
        <v>Bíró</v>
      </c>
      <c r="V7" s="130"/>
      <c r="W7" s="130"/>
      <c r="X7" s="130"/>
      <c r="Y7" s="345"/>
      <c r="Z7" s="345"/>
      <c r="AA7" s="345" t="s">
        <v>96</v>
      </c>
      <c r="AB7" s="336">
        <v>120</v>
      </c>
      <c r="AC7" s="336">
        <v>90</v>
      </c>
      <c r="AD7" s="336">
        <v>60</v>
      </c>
      <c r="AE7" s="336">
        <v>40</v>
      </c>
      <c r="AF7" s="336">
        <v>25</v>
      </c>
      <c r="AG7" s="336">
        <v>10</v>
      </c>
      <c r="AH7" s="336">
        <v>5</v>
      </c>
      <c r="AI7" s="321"/>
      <c r="AJ7" s="321"/>
      <c r="AK7" s="321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0"/>
      <c r="C8" s="241"/>
      <c r="D8" s="241"/>
      <c r="E8" s="162"/>
      <c r="F8" s="242"/>
      <c r="G8" s="242"/>
      <c r="H8" s="243"/>
      <c r="I8" s="383" t="s">
        <v>0</v>
      </c>
      <c r="J8" s="132"/>
      <c r="K8" s="244" t="s">
        <v>191</v>
      </c>
      <c r="L8" s="244"/>
      <c r="M8" s="239"/>
      <c r="N8" s="239"/>
      <c r="O8" s="126"/>
      <c r="P8" s="127"/>
      <c r="Q8" s="128"/>
      <c r="R8" s="129"/>
      <c r="S8" s="130"/>
      <c r="T8" s="130"/>
      <c r="U8" s="265" t="str">
        <f>Birók!P22</f>
        <v xml:space="preserve"> </v>
      </c>
      <c r="V8" s="130"/>
      <c r="W8" s="130"/>
      <c r="X8" s="130"/>
      <c r="Y8" s="345"/>
      <c r="Z8" s="345"/>
      <c r="AA8" s="345" t="s">
        <v>97</v>
      </c>
      <c r="AB8" s="336">
        <v>90</v>
      </c>
      <c r="AC8" s="336">
        <v>60</v>
      </c>
      <c r="AD8" s="336">
        <v>40</v>
      </c>
      <c r="AE8" s="336">
        <v>25</v>
      </c>
      <c r="AF8" s="336">
        <v>10</v>
      </c>
      <c r="AG8" s="336">
        <v>5</v>
      </c>
      <c r="AH8" s="336">
        <v>2</v>
      </c>
      <c r="AI8" s="321"/>
      <c r="AJ8" s="321"/>
      <c r="AK8" s="321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34" t="str">
        <f>IF($E9="","",VLOOKUP($E9,#REF!,14))</f>
        <v/>
      </c>
      <c r="C9" s="235" t="str">
        <f>IF($E9="","",VLOOKUP($E9,#REF!,15))</f>
        <v/>
      </c>
      <c r="D9" s="235" t="str">
        <f>IF($E9="","",VLOOKUP($E9,#REF!,5))</f>
        <v/>
      </c>
      <c r="E9" s="369"/>
      <c r="F9" s="412" t="s">
        <v>269</v>
      </c>
      <c r="G9" s="412" t="s">
        <v>206</v>
      </c>
      <c r="H9" s="286"/>
      <c r="I9" s="286" t="str">
        <f>IF($E9="","",VLOOKUP($E9,#REF!,4))</f>
        <v/>
      </c>
      <c r="J9" s="246"/>
      <c r="K9" s="239" t="s">
        <v>317</v>
      </c>
      <c r="L9" s="247"/>
      <c r="M9" s="239"/>
      <c r="N9" s="239"/>
      <c r="O9" s="126"/>
      <c r="P9" s="127"/>
      <c r="Q9" s="128"/>
      <c r="R9" s="129"/>
      <c r="S9" s="130"/>
      <c r="T9" s="130"/>
      <c r="U9" s="265" t="str">
        <f>Birók!P23</f>
        <v xml:space="preserve"> </v>
      </c>
      <c r="V9" s="130"/>
      <c r="W9" s="130"/>
      <c r="X9" s="130"/>
      <c r="Y9" s="345"/>
      <c r="Z9" s="345"/>
      <c r="AA9" s="345" t="s">
        <v>98</v>
      </c>
      <c r="AB9" s="336">
        <v>60</v>
      </c>
      <c r="AC9" s="336">
        <v>40</v>
      </c>
      <c r="AD9" s="336">
        <v>25</v>
      </c>
      <c r="AE9" s="336">
        <v>10</v>
      </c>
      <c r="AF9" s="336">
        <v>5</v>
      </c>
      <c r="AG9" s="336">
        <v>2</v>
      </c>
      <c r="AH9" s="336">
        <v>1</v>
      </c>
      <c r="AI9" s="321"/>
      <c r="AJ9" s="321"/>
      <c r="AK9" s="321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0"/>
      <c r="C10" s="241"/>
      <c r="D10" s="241"/>
      <c r="E10" s="370"/>
      <c r="F10" s="371"/>
      <c r="G10" s="371"/>
      <c r="H10" s="372"/>
      <c r="I10" s="371"/>
      <c r="J10" s="248"/>
      <c r="K10" s="383" t="s">
        <v>0</v>
      </c>
      <c r="L10" s="133"/>
      <c r="M10" s="244" t="s">
        <v>191</v>
      </c>
      <c r="N10" s="249"/>
      <c r="O10" s="250"/>
      <c r="P10" s="250"/>
      <c r="Q10" s="128"/>
      <c r="R10" s="129"/>
      <c r="S10" s="130"/>
      <c r="T10" s="130"/>
      <c r="U10" s="265" t="str">
        <f>Birók!P24</f>
        <v xml:space="preserve"> </v>
      </c>
      <c r="V10" s="130"/>
      <c r="W10" s="130"/>
      <c r="X10" s="130"/>
      <c r="Y10" s="345"/>
      <c r="Z10" s="345"/>
      <c r="AA10" s="345" t="s">
        <v>99</v>
      </c>
      <c r="AB10" s="336">
        <v>40</v>
      </c>
      <c r="AC10" s="336">
        <v>25</v>
      </c>
      <c r="AD10" s="336">
        <v>15</v>
      </c>
      <c r="AE10" s="336">
        <v>7</v>
      </c>
      <c r="AF10" s="336">
        <v>4</v>
      </c>
      <c r="AG10" s="336">
        <v>1</v>
      </c>
      <c r="AH10" s="336">
        <v>0</v>
      </c>
      <c r="AI10" s="321"/>
      <c r="AJ10" s="321"/>
      <c r="AK10" s="321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34" t="str">
        <f>IF($E11="","",VLOOKUP($E11,#REF!,14))</f>
        <v/>
      </c>
      <c r="C11" s="235" t="str">
        <f>IF($E11="","",VLOOKUP($E11,#REF!,15))</f>
        <v/>
      </c>
      <c r="D11" s="235" t="str">
        <f>IF($E11="","",VLOOKUP($E11,#REF!,5))</f>
        <v/>
      </c>
      <c r="E11" s="369"/>
      <c r="F11" s="412" t="s">
        <v>202</v>
      </c>
      <c r="G11" s="412" t="s">
        <v>203</v>
      </c>
      <c r="H11" s="286"/>
      <c r="I11" s="286" t="str">
        <f>IF($E11="","",VLOOKUP($E11,#REF!,4))</f>
        <v/>
      </c>
      <c r="J11" s="238"/>
      <c r="K11" s="239"/>
      <c r="L11" s="251"/>
      <c r="M11" s="239" t="s">
        <v>319</v>
      </c>
      <c r="N11" s="252"/>
      <c r="O11" s="250"/>
      <c r="P11" s="250"/>
      <c r="Q11" s="128"/>
      <c r="R11" s="129"/>
      <c r="S11" s="130"/>
      <c r="T11" s="130"/>
      <c r="U11" s="265" t="str">
        <f>Birók!P25</f>
        <v xml:space="preserve"> </v>
      </c>
      <c r="V11" s="130"/>
      <c r="W11" s="130"/>
      <c r="X11" s="130"/>
      <c r="Y11" s="345"/>
      <c r="Z11" s="345"/>
      <c r="AA11" s="345" t="s">
        <v>100</v>
      </c>
      <c r="AB11" s="336">
        <v>25</v>
      </c>
      <c r="AC11" s="336">
        <v>15</v>
      </c>
      <c r="AD11" s="336">
        <v>10</v>
      </c>
      <c r="AE11" s="336">
        <v>6</v>
      </c>
      <c r="AF11" s="336">
        <v>3</v>
      </c>
      <c r="AG11" s="336">
        <v>1</v>
      </c>
      <c r="AH11" s="336">
        <v>0</v>
      </c>
      <c r="AI11" s="321"/>
      <c r="AJ11" s="321"/>
      <c r="AK11" s="321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0"/>
      <c r="C12" s="241"/>
      <c r="D12" s="241"/>
      <c r="E12" s="370"/>
      <c r="F12" s="371"/>
      <c r="G12" s="371"/>
      <c r="H12" s="372"/>
      <c r="I12" s="383" t="s">
        <v>0</v>
      </c>
      <c r="J12" s="132"/>
      <c r="K12" s="244" t="s">
        <v>202</v>
      </c>
      <c r="L12" s="253"/>
      <c r="M12" s="239"/>
      <c r="N12" s="252"/>
      <c r="O12" s="250"/>
      <c r="P12" s="250"/>
      <c r="Q12" s="128"/>
      <c r="R12" s="129"/>
      <c r="S12" s="130"/>
      <c r="T12" s="130"/>
      <c r="U12" s="265" t="str">
        <f>Birók!P26</f>
        <v xml:space="preserve"> </v>
      </c>
      <c r="V12" s="130"/>
      <c r="W12" s="130"/>
      <c r="X12" s="130"/>
      <c r="Y12" s="345"/>
      <c r="Z12" s="345"/>
      <c r="AA12" s="345" t="s">
        <v>105</v>
      </c>
      <c r="AB12" s="336">
        <v>15</v>
      </c>
      <c r="AC12" s="336">
        <v>10</v>
      </c>
      <c r="AD12" s="336">
        <v>6</v>
      </c>
      <c r="AE12" s="336">
        <v>3</v>
      </c>
      <c r="AF12" s="336">
        <v>1</v>
      </c>
      <c r="AG12" s="336">
        <v>0</v>
      </c>
      <c r="AH12" s="336">
        <v>0</v>
      </c>
      <c r="AI12" s="321"/>
      <c r="AJ12" s="321"/>
      <c r="AK12" s="321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34" t="str">
        <f>IF($E13="","",VLOOKUP($E13,#REF!,14))</f>
        <v/>
      </c>
      <c r="C13" s="235" t="str">
        <f>IF($E13="","",VLOOKUP($E13,#REF!,15))</f>
        <v/>
      </c>
      <c r="D13" s="235" t="str">
        <f>IF($E13="","",VLOOKUP($E13,#REF!,5))</f>
        <v/>
      </c>
      <c r="E13" s="369"/>
      <c r="F13" s="412" t="s">
        <v>207</v>
      </c>
      <c r="G13" s="412" t="s">
        <v>208</v>
      </c>
      <c r="H13" s="286"/>
      <c r="I13" s="286" t="str">
        <f>IF($E13="","",VLOOKUP($E13,#REF!,4))</f>
        <v/>
      </c>
      <c r="J13" s="254"/>
      <c r="K13" s="239" t="s">
        <v>316</v>
      </c>
      <c r="L13" s="239"/>
      <c r="M13" s="239"/>
      <c r="N13" s="252"/>
      <c r="O13" s="250"/>
      <c r="P13" s="250"/>
      <c r="Q13" s="128"/>
      <c r="R13" s="129"/>
      <c r="S13" s="130"/>
      <c r="T13" s="130"/>
      <c r="U13" s="265" t="str">
        <f>Birók!P27</f>
        <v xml:space="preserve"> </v>
      </c>
      <c r="V13" s="130"/>
      <c r="W13" s="130"/>
      <c r="X13" s="130"/>
      <c r="Y13" s="345"/>
      <c r="Z13" s="345"/>
      <c r="AA13" s="345" t="s">
        <v>101</v>
      </c>
      <c r="AB13" s="336">
        <v>10</v>
      </c>
      <c r="AC13" s="336">
        <v>6</v>
      </c>
      <c r="AD13" s="336">
        <v>3</v>
      </c>
      <c r="AE13" s="336">
        <v>1</v>
      </c>
      <c r="AF13" s="336">
        <v>0</v>
      </c>
      <c r="AG13" s="336">
        <v>0</v>
      </c>
      <c r="AH13" s="336">
        <v>0</v>
      </c>
      <c r="AI13" s="321"/>
      <c r="AJ13" s="321"/>
      <c r="AK13" s="321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0"/>
      <c r="C14" s="241"/>
      <c r="D14" s="241"/>
      <c r="E14" s="370"/>
      <c r="F14" s="371"/>
      <c r="G14" s="371"/>
      <c r="H14" s="372"/>
      <c r="I14" s="371"/>
      <c r="J14" s="248"/>
      <c r="K14" s="239"/>
      <c r="L14" s="239"/>
      <c r="M14" s="383" t="s">
        <v>0</v>
      </c>
      <c r="N14" s="133"/>
      <c r="O14" s="244" t="s">
        <v>199</v>
      </c>
      <c r="P14" s="249"/>
      <c r="Q14" s="128"/>
      <c r="R14" s="129"/>
      <c r="S14" s="130"/>
      <c r="T14" s="130"/>
      <c r="U14" s="265" t="str">
        <f>Birók!P28</f>
        <v xml:space="preserve"> </v>
      </c>
      <c r="V14" s="130"/>
      <c r="W14" s="130"/>
      <c r="X14" s="130"/>
      <c r="Y14" s="345"/>
      <c r="Z14" s="345"/>
      <c r="AA14" s="345" t="s">
        <v>102</v>
      </c>
      <c r="AB14" s="336">
        <v>3</v>
      </c>
      <c r="AC14" s="336">
        <v>2</v>
      </c>
      <c r="AD14" s="336">
        <v>1</v>
      </c>
      <c r="AE14" s="336">
        <v>0</v>
      </c>
      <c r="AF14" s="336">
        <v>0</v>
      </c>
      <c r="AG14" s="336">
        <v>0</v>
      </c>
      <c r="AH14" s="336">
        <v>0</v>
      </c>
      <c r="AI14" s="321"/>
      <c r="AJ14" s="321"/>
      <c r="AK14" s="321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85">
        <v>5</v>
      </c>
      <c r="B15" s="234" t="str">
        <f>IF($E15="","",VLOOKUP($E15,#REF!,14))</f>
        <v/>
      </c>
      <c r="C15" s="235" t="str">
        <f>IF($E15="","",VLOOKUP($E15,#REF!,15))</f>
        <v/>
      </c>
      <c r="D15" s="235" t="str">
        <f>IF($E15="","",VLOOKUP($E15,#REF!,5))</f>
        <v/>
      </c>
      <c r="E15" s="369"/>
      <c r="F15" s="412" t="s">
        <v>268</v>
      </c>
      <c r="G15" s="412" t="s">
        <v>200</v>
      </c>
      <c r="H15" s="286"/>
      <c r="I15" s="286" t="str">
        <f>IF($E15="","",VLOOKUP($E15,#REF!,4))</f>
        <v/>
      </c>
      <c r="J15" s="256"/>
      <c r="K15" s="239"/>
      <c r="L15" s="239"/>
      <c r="M15" s="239"/>
      <c r="N15" s="252"/>
      <c r="O15" s="239" t="s">
        <v>334</v>
      </c>
      <c r="P15" s="250"/>
      <c r="Q15" s="128"/>
      <c r="R15" s="129"/>
      <c r="S15" s="130"/>
      <c r="T15" s="130"/>
      <c r="U15" s="265" t="str">
        <f>Birók!P29</f>
        <v xml:space="preserve"> </v>
      </c>
      <c r="V15" s="130"/>
      <c r="W15" s="130"/>
      <c r="X15" s="130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21"/>
      <c r="AJ15" s="321"/>
      <c r="AK15" s="321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0"/>
      <c r="C16" s="241"/>
      <c r="D16" s="241"/>
      <c r="E16" s="370"/>
      <c r="F16" s="371"/>
      <c r="G16" s="371"/>
      <c r="H16" s="372"/>
      <c r="I16" s="383" t="s">
        <v>0</v>
      </c>
      <c r="J16" s="132"/>
      <c r="K16" s="244" t="s">
        <v>199</v>
      </c>
      <c r="L16" s="244"/>
      <c r="M16" s="239"/>
      <c r="N16" s="252"/>
      <c r="O16" s="383"/>
      <c r="P16" s="250"/>
      <c r="Q16" s="128"/>
      <c r="R16" s="129"/>
      <c r="S16" s="130"/>
      <c r="T16" s="130"/>
      <c r="U16" s="266" t="str">
        <f>Birók!P30</f>
        <v>Egyik sem</v>
      </c>
      <c r="V16" s="130"/>
      <c r="W16" s="130"/>
      <c r="X16" s="130"/>
      <c r="Y16" s="345"/>
      <c r="Z16" s="345"/>
      <c r="AA16" s="345" t="s">
        <v>63</v>
      </c>
      <c r="AB16" s="336">
        <v>150</v>
      </c>
      <c r="AC16" s="336">
        <v>120</v>
      </c>
      <c r="AD16" s="336">
        <v>90</v>
      </c>
      <c r="AE16" s="336">
        <v>60</v>
      </c>
      <c r="AF16" s="336">
        <v>40</v>
      </c>
      <c r="AG16" s="336">
        <v>25</v>
      </c>
      <c r="AH16" s="336">
        <v>15</v>
      </c>
      <c r="AI16" s="321"/>
      <c r="AJ16" s="321"/>
      <c r="AK16" s="321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34" t="str">
        <f>IF($E17="","",VLOOKUP($E17,#REF!,14))</f>
        <v/>
      </c>
      <c r="C17" s="235" t="str">
        <f>IF($E17="","",VLOOKUP($E17,#REF!,15))</f>
        <v/>
      </c>
      <c r="D17" s="235" t="str">
        <f>IF($E17="","",VLOOKUP($E17,#REF!,5))</f>
        <v/>
      </c>
      <c r="E17" s="369"/>
      <c r="F17" s="412" t="s">
        <v>204</v>
      </c>
      <c r="G17" s="412" t="s">
        <v>205</v>
      </c>
      <c r="H17" s="286"/>
      <c r="I17" s="286" t="str">
        <f>IF($E17="","",VLOOKUP($E17,#REF!,4))</f>
        <v/>
      </c>
      <c r="J17" s="246"/>
      <c r="K17" s="239" t="s">
        <v>330</v>
      </c>
      <c r="L17" s="247"/>
      <c r="M17" s="239"/>
      <c r="N17" s="252"/>
      <c r="O17" s="250"/>
      <c r="P17" s="250"/>
      <c r="Q17" s="128"/>
      <c r="R17" s="129"/>
      <c r="S17" s="130"/>
      <c r="T17" s="130"/>
      <c r="U17" s="130"/>
      <c r="V17" s="130"/>
      <c r="W17" s="130"/>
      <c r="X17" s="130"/>
      <c r="Y17" s="345"/>
      <c r="Z17" s="345"/>
      <c r="AA17" s="345" t="s">
        <v>93</v>
      </c>
      <c r="AB17" s="336">
        <v>120</v>
      </c>
      <c r="AC17" s="336">
        <v>90</v>
      </c>
      <c r="AD17" s="336">
        <v>60</v>
      </c>
      <c r="AE17" s="336">
        <v>40</v>
      </c>
      <c r="AF17" s="336">
        <v>25</v>
      </c>
      <c r="AG17" s="336">
        <v>15</v>
      </c>
      <c r="AH17" s="336">
        <v>8</v>
      </c>
      <c r="AI17" s="321"/>
      <c r="AJ17" s="321"/>
      <c r="AK17" s="321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0"/>
      <c r="C18" s="241"/>
      <c r="D18" s="241"/>
      <c r="E18" s="370"/>
      <c r="F18" s="371"/>
      <c r="G18" s="371"/>
      <c r="H18" s="372"/>
      <c r="I18" s="371"/>
      <c r="J18" s="248"/>
      <c r="K18" s="383" t="s">
        <v>0</v>
      </c>
      <c r="L18" s="133"/>
      <c r="M18" s="244" t="s">
        <v>199</v>
      </c>
      <c r="N18" s="257"/>
      <c r="O18" s="250"/>
      <c r="P18" s="250"/>
      <c r="Q18" s="128"/>
      <c r="R18" s="129"/>
      <c r="S18" s="130"/>
      <c r="T18" s="130"/>
      <c r="U18" s="130"/>
      <c r="V18" s="130"/>
      <c r="W18" s="130"/>
      <c r="X18" s="130"/>
      <c r="Y18" s="345"/>
      <c r="Z18" s="345"/>
      <c r="AA18" s="345" t="s">
        <v>94</v>
      </c>
      <c r="AB18" s="336">
        <v>90</v>
      </c>
      <c r="AC18" s="336">
        <v>60</v>
      </c>
      <c r="AD18" s="336">
        <v>40</v>
      </c>
      <c r="AE18" s="336">
        <v>25</v>
      </c>
      <c r="AF18" s="336">
        <v>15</v>
      </c>
      <c r="AG18" s="336">
        <v>8</v>
      </c>
      <c r="AH18" s="336">
        <v>4</v>
      </c>
      <c r="AI18" s="321"/>
      <c r="AJ18" s="321"/>
      <c r="AK18" s="321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34" t="str">
        <f>IF($E19="","",VLOOKUP($E19,#REF!,14))</f>
        <v/>
      </c>
      <c r="C19" s="235" t="str">
        <f>IF($E19="","",VLOOKUP($E19,#REF!,15))</f>
        <v/>
      </c>
      <c r="D19" s="235" t="str">
        <f>IF($E19="","",VLOOKUP($E19,#REF!,5))</f>
        <v/>
      </c>
      <c r="E19" s="369"/>
      <c r="F19" s="412" t="s">
        <v>197</v>
      </c>
      <c r="G19" s="412" t="s">
        <v>138</v>
      </c>
      <c r="H19" s="286"/>
      <c r="I19" s="286" t="str">
        <f>IF($E19="","",VLOOKUP($E19,#REF!,4))</f>
        <v/>
      </c>
      <c r="J19" s="238"/>
      <c r="K19" s="239"/>
      <c r="L19" s="251"/>
      <c r="M19" s="239" t="s">
        <v>309</v>
      </c>
      <c r="N19" s="250"/>
      <c r="O19" s="250"/>
      <c r="P19" s="250"/>
      <c r="Q19" s="128"/>
      <c r="R19" s="129"/>
      <c r="S19" s="130"/>
      <c r="T19" s="130"/>
      <c r="U19" s="130"/>
      <c r="V19" s="130"/>
      <c r="W19" s="130"/>
      <c r="X19" s="130"/>
      <c r="Y19" s="345"/>
      <c r="Z19" s="345"/>
      <c r="AA19" s="345" t="s">
        <v>95</v>
      </c>
      <c r="AB19" s="336">
        <v>60</v>
      </c>
      <c r="AC19" s="336">
        <v>40</v>
      </c>
      <c r="AD19" s="336">
        <v>25</v>
      </c>
      <c r="AE19" s="336">
        <v>15</v>
      </c>
      <c r="AF19" s="336">
        <v>8</v>
      </c>
      <c r="AG19" s="336">
        <v>4</v>
      </c>
      <c r="AH19" s="336">
        <v>2</v>
      </c>
      <c r="AI19" s="321"/>
      <c r="AJ19" s="321"/>
      <c r="AK19" s="321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0"/>
      <c r="C20" s="241"/>
      <c r="D20" s="241"/>
      <c r="E20" s="162"/>
      <c r="F20" s="242"/>
      <c r="G20" s="242"/>
      <c r="H20" s="243"/>
      <c r="I20" s="383" t="s">
        <v>0</v>
      </c>
      <c r="J20" s="132"/>
      <c r="K20" s="244" t="s">
        <v>201</v>
      </c>
      <c r="L20" s="253"/>
      <c r="M20" s="239"/>
      <c r="N20" s="250"/>
      <c r="O20" s="250"/>
      <c r="P20" s="250"/>
      <c r="Q20" s="128"/>
      <c r="R20" s="129"/>
      <c r="S20" s="130"/>
      <c r="T20" s="130"/>
      <c r="U20" s="130"/>
      <c r="V20" s="130"/>
      <c r="W20" s="130"/>
      <c r="X20" s="130"/>
      <c r="Y20" s="345"/>
      <c r="Z20" s="345"/>
      <c r="AA20" s="345" t="s">
        <v>96</v>
      </c>
      <c r="AB20" s="336">
        <v>40</v>
      </c>
      <c r="AC20" s="336">
        <v>25</v>
      </c>
      <c r="AD20" s="336">
        <v>15</v>
      </c>
      <c r="AE20" s="336">
        <v>8</v>
      </c>
      <c r="AF20" s="336">
        <v>4</v>
      </c>
      <c r="AG20" s="336">
        <v>2</v>
      </c>
      <c r="AH20" s="336">
        <v>1</v>
      </c>
      <c r="AI20" s="321"/>
      <c r="AJ20" s="321"/>
      <c r="AK20" s="321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88">
        <v>8</v>
      </c>
      <c r="B21" s="234" t="str">
        <f>IF($E21="","",VLOOKUP($E21,#REF!,14))</f>
        <v/>
      </c>
      <c r="C21" s="235" t="str">
        <f>IF($E21="","",VLOOKUP($E21,#REF!,15))</f>
        <v/>
      </c>
      <c r="D21" s="235" t="str">
        <f>IF($E21="","",VLOOKUP($E21,#REF!,5))</f>
        <v/>
      </c>
      <c r="E21" s="236"/>
      <c r="F21" s="411" t="s">
        <v>201</v>
      </c>
      <c r="G21" s="411" t="s">
        <v>200</v>
      </c>
      <c r="H21" s="287"/>
      <c r="I21" s="287" t="str">
        <f>IF($E21="","",VLOOKUP($E21,#REF!,4))</f>
        <v/>
      </c>
      <c r="J21" s="254"/>
      <c r="K21" s="239" t="s">
        <v>315</v>
      </c>
      <c r="L21" s="239"/>
      <c r="M21" s="239"/>
      <c r="N21" s="250"/>
      <c r="O21" s="250"/>
      <c r="P21" s="250"/>
      <c r="Q21" s="128"/>
      <c r="R21" s="129"/>
      <c r="S21" s="130"/>
      <c r="T21" s="130"/>
      <c r="U21" s="130"/>
      <c r="V21" s="130"/>
      <c r="W21" s="130"/>
      <c r="X21" s="130"/>
      <c r="Y21" s="345"/>
      <c r="Z21" s="345"/>
      <c r="AA21" s="345" t="s">
        <v>97</v>
      </c>
      <c r="AB21" s="336">
        <v>25</v>
      </c>
      <c r="AC21" s="336">
        <v>15</v>
      </c>
      <c r="AD21" s="336">
        <v>10</v>
      </c>
      <c r="AE21" s="336">
        <v>6</v>
      </c>
      <c r="AF21" s="336">
        <v>3</v>
      </c>
      <c r="AG21" s="336">
        <v>1</v>
      </c>
      <c r="AH21" s="336">
        <v>0</v>
      </c>
      <c r="AI21" s="321"/>
      <c r="AJ21" s="321"/>
      <c r="AK21" s="321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69"/>
      <c r="B22" s="126"/>
      <c r="C22" s="126"/>
      <c r="D22" s="126"/>
      <c r="E22" s="162"/>
      <c r="F22" s="126"/>
      <c r="G22" s="126"/>
      <c r="H22" s="126"/>
      <c r="I22" s="126"/>
      <c r="J22" s="162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45"/>
      <c r="Z22" s="345"/>
      <c r="AA22" s="345" t="s">
        <v>98</v>
      </c>
      <c r="AB22" s="336">
        <v>15</v>
      </c>
      <c r="AC22" s="336">
        <v>10</v>
      </c>
      <c r="AD22" s="336">
        <v>6</v>
      </c>
      <c r="AE22" s="336">
        <v>3</v>
      </c>
      <c r="AF22" s="336">
        <v>1</v>
      </c>
      <c r="AG22" s="336">
        <v>0</v>
      </c>
      <c r="AH22" s="336">
        <v>0</v>
      </c>
      <c r="AI22" s="321"/>
      <c r="AJ22" s="321"/>
      <c r="AK22" s="321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3"/>
      <c r="B23" s="162"/>
      <c r="C23" s="162"/>
      <c r="D23" s="162"/>
      <c r="E23" s="162"/>
      <c r="F23" s="126"/>
      <c r="G23" s="126"/>
      <c r="H23" s="130"/>
      <c r="I23" s="259"/>
      <c r="J23" s="162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45"/>
      <c r="Z23" s="345"/>
      <c r="AA23" s="345" t="s">
        <v>99</v>
      </c>
      <c r="AB23" s="336">
        <v>10</v>
      </c>
      <c r="AC23" s="336">
        <v>6</v>
      </c>
      <c r="AD23" s="336">
        <v>3</v>
      </c>
      <c r="AE23" s="336">
        <v>1</v>
      </c>
      <c r="AF23" s="336">
        <v>0</v>
      </c>
      <c r="AG23" s="336">
        <v>0</v>
      </c>
      <c r="AH23" s="336">
        <v>0</v>
      </c>
      <c r="AI23" s="321"/>
      <c r="AJ23" s="321"/>
      <c r="AK23" s="321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3"/>
      <c r="B24" s="126"/>
      <c r="C24" s="126"/>
      <c r="D24" s="126"/>
      <c r="E24" s="162"/>
      <c r="F24" s="126"/>
      <c r="G24" s="126"/>
      <c r="H24" s="126"/>
      <c r="I24" s="126"/>
      <c r="J24" s="162"/>
      <c r="K24" s="126"/>
      <c r="L24" s="260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45"/>
      <c r="Z24" s="345"/>
      <c r="AA24" s="345" t="s">
        <v>100</v>
      </c>
      <c r="AB24" s="336">
        <v>6</v>
      </c>
      <c r="AC24" s="336">
        <v>3</v>
      </c>
      <c r="AD24" s="336">
        <v>1</v>
      </c>
      <c r="AE24" s="336">
        <v>0</v>
      </c>
      <c r="AF24" s="336">
        <v>0</v>
      </c>
      <c r="AG24" s="336">
        <v>0</v>
      </c>
      <c r="AH24" s="336">
        <v>0</v>
      </c>
      <c r="AI24" s="321"/>
      <c r="AJ24" s="321"/>
      <c r="AK24" s="321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3"/>
      <c r="B25" s="162"/>
      <c r="C25" s="162" t="s">
        <v>335</v>
      </c>
      <c r="D25" s="162"/>
      <c r="E25" s="162"/>
      <c r="F25" s="126"/>
      <c r="G25" s="126"/>
      <c r="H25" s="130"/>
      <c r="I25" s="126"/>
      <c r="J25" s="162"/>
      <c r="K25" s="259"/>
      <c r="L25" s="162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45"/>
      <c r="Z25" s="345"/>
      <c r="AA25" s="345" t="s">
        <v>105</v>
      </c>
      <c r="AB25" s="336">
        <v>3</v>
      </c>
      <c r="AC25" s="336">
        <v>2</v>
      </c>
      <c r="AD25" s="336">
        <v>1</v>
      </c>
      <c r="AE25" s="336">
        <v>0</v>
      </c>
      <c r="AF25" s="336">
        <v>0</v>
      </c>
      <c r="AG25" s="336">
        <v>0</v>
      </c>
      <c r="AH25" s="336">
        <v>0</v>
      </c>
      <c r="AI25" s="321"/>
      <c r="AJ25" s="321"/>
      <c r="AK25" s="321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3"/>
      <c r="B26" s="126"/>
      <c r="C26" s="126"/>
      <c r="D26" s="126"/>
      <c r="E26" s="162"/>
      <c r="F26" s="126"/>
      <c r="G26" s="126"/>
      <c r="H26" s="126"/>
      <c r="I26" s="126"/>
      <c r="J26" s="162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1"/>
      <c r="AJ26" s="321"/>
      <c r="AK26" s="321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3"/>
      <c r="B27" s="162"/>
      <c r="C27" s="162"/>
      <c r="D27" s="162"/>
      <c r="E27" s="162"/>
      <c r="F27" s="126"/>
      <c r="G27" s="126"/>
      <c r="H27" s="130"/>
      <c r="I27" s="259"/>
      <c r="J27" s="162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1"/>
      <c r="AJ27" s="321"/>
      <c r="AK27" s="321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3"/>
      <c r="B28" s="126"/>
      <c r="C28" s="126" t="s">
        <v>269</v>
      </c>
      <c r="D28" s="422" t="s">
        <v>207</v>
      </c>
      <c r="E28" s="162"/>
      <c r="F28" s="126" t="s">
        <v>336</v>
      </c>
      <c r="G28" s="126"/>
      <c r="H28" s="126"/>
      <c r="I28" s="126"/>
      <c r="J28" s="162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56"/>
      <c r="AJ28" s="356"/>
      <c r="AK28" s="356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3"/>
      <c r="B29" s="162"/>
      <c r="C29" s="423" t="s">
        <v>204</v>
      </c>
      <c r="D29" s="162"/>
      <c r="E29" s="162" t="s">
        <v>197</v>
      </c>
      <c r="F29" s="126" t="s">
        <v>337</v>
      </c>
      <c r="G29" s="126"/>
      <c r="H29" s="130"/>
      <c r="I29" s="126"/>
      <c r="J29" s="162"/>
      <c r="K29" s="126"/>
      <c r="L29" s="126"/>
      <c r="M29" s="259"/>
      <c r="N29" s="162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56"/>
      <c r="AJ29" s="356"/>
      <c r="AK29" s="356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3"/>
      <c r="B30" s="126"/>
      <c r="C30" s="126"/>
      <c r="D30" s="126"/>
      <c r="E30" s="162"/>
      <c r="F30" s="126"/>
      <c r="G30" s="126"/>
      <c r="H30" s="126"/>
      <c r="I30" s="126"/>
      <c r="J30" s="162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56"/>
      <c r="AJ30" s="356"/>
      <c r="AK30" s="356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3"/>
      <c r="B31" s="162"/>
      <c r="C31" s="162" t="s">
        <v>207</v>
      </c>
      <c r="D31" s="423" t="s">
        <v>204</v>
      </c>
      <c r="E31" s="162" t="s">
        <v>317</v>
      </c>
      <c r="F31" s="126"/>
      <c r="G31" s="126"/>
      <c r="H31" s="130"/>
      <c r="I31" s="259"/>
      <c r="J31" s="162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56"/>
      <c r="AJ31" s="356"/>
      <c r="AK31" s="356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3"/>
      <c r="B32" s="126"/>
      <c r="C32" s="126"/>
      <c r="D32" s="126"/>
      <c r="E32" s="162"/>
      <c r="F32" s="126"/>
      <c r="G32" s="126"/>
      <c r="H32" s="126"/>
      <c r="I32" s="126"/>
      <c r="J32" s="162"/>
      <c r="K32" s="126"/>
      <c r="L32" s="260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56"/>
      <c r="AJ32" s="356"/>
      <c r="AK32" s="356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3"/>
      <c r="B33" s="162"/>
      <c r="C33" s="162"/>
      <c r="D33" s="162"/>
      <c r="E33" s="162"/>
      <c r="F33" s="126"/>
      <c r="G33" s="126"/>
      <c r="H33" s="130"/>
      <c r="I33" s="126"/>
      <c r="J33" s="162"/>
      <c r="K33" s="259"/>
      <c r="L33" s="162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56"/>
      <c r="AJ33" s="356"/>
      <c r="AK33" s="356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3"/>
      <c r="B34" s="126"/>
      <c r="C34" s="126"/>
      <c r="D34" s="126"/>
      <c r="E34" s="162"/>
      <c r="F34" s="126"/>
      <c r="G34" s="126"/>
      <c r="H34" s="126"/>
      <c r="I34" s="126"/>
      <c r="J34" s="162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56"/>
      <c r="AJ34" s="356"/>
      <c r="AK34" s="356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3"/>
      <c r="B35" s="162"/>
      <c r="C35" s="162"/>
      <c r="D35" s="162"/>
      <c r="E35" s="162"/>
      <c r="F35" s="126"/>
      <c r="G35" s="126"/>
      <c r="H35" s="130"/>
      <c r="I35" s="259"/>
      <c r="J35" s="162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56"/>
      <c r="AJ35" s="356"/>
      <c r="AK35" s="356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69"/>
      <c r="B36" s="126"/>
      <c r="C36" s="126"/>
      <c r="D36" s="126"/>
      <c r="E36" s="162"/>
      <c r="F36" s="126"/>
      <c r="G36" s="126"/>
      <c r="H36" s="126"/>
      <c r="I36" s="126"/>
      <c r="J36" s="162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56"/>
      <c r="AJ36" s="356"/>
      <c r="AK36" s="356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3"/>
      <c r="B37" s="162"/>
      <c r="C37" s="162"/>
      <c r="D37" s="162"/>
      <c r="E37" s="162"/>
      <c r="F37" s="255"/>
      <c r="G37" s="255"/>
      <c r="H37" s="258"/>
      <c r="I37" s="239"/>
      <c r="J37" s="248"/>
      <c r="K37" s="239"/>
      <c r="L37" s="239"/>
      <c r="M37" s="239"/>
      <c r="N37" s="250"/>
      <c r="O37" s="250"/>
      <c r="P37" s="250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56"/>
      <c r="AJ37" s="356"/>
      <c r="AK37" s="356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69"/>
      <c r="B38" s="126"/>
      <c r="C38" s="126"/>
      <c r="D38" s="126"/>
      <c r="E38" s="162"/>
      <c r="F38" s="126"/>
      <c r="G38" s="126"/>
      <c r="H38" s="126"/>
      <c r="I38" s="126"/>
      <c r="J38" s="162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56"/>
      <c r="AJ38" s="356"/>
      <c r="AK38" s="356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3"/>
      <c r="B39" s="162"/>
      <c r="C39" s="162"/>
      <c r="D39" s="162"/>
      <c r="E39" s="162"/>
      <c r="F39" s="126"/>
      <c r="G39" s="126"/>
      <c r="H39" s="130"/>
      <c r="I39" s="259"/>
      <c r="J39" s="162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56"/>
      <c r="AJ39" s="356"/>
      <c r="AK39" s="356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3"/>
      <c r="B40" s="126"/>
      <c r="C40" s="126"/>
      <c r="D40" s="126"/>
      <c r="E40" s="162"/>
      <c r="F40" s="126"/>
      <c r="G40" s="126"/>
      <c r="H40" s="126"/>
      <c r="I40" s="126"/>
      <c r="J40" s="162"/>
      <c r="K40" s="126"/>
      <c r="L40" s="260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56"/>
      <c r="AJ40" s="356"/>
      <c r="AK40" s="356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3"/>
      <c r="B41" s="162"/>
      <c r="C41" s="162"/>
      <c r="D41" s="162"/>
      <c r="E41" s="162"/>
      <c r="F41" s="126"/>
      <c r="G41" s="126"/>
      <c r="H41" s="130"/>
      <c r="I41" s="126"/>
      <c r="J41" s="162"/>
      <c r="K41" s="259"/>
      <c r="L41" s="162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56"/>
      <c r="AJ41" s="356"/>
      <c r="AK41" s="356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3"/>
      <c r="B42" s="126"/>
      <c r="C42" s="126"/>
      <c r="D42" s="126"/>
      <c r="E42" s="162"/>
      <c r="F42" s="126"/>
      <c r="G42" s="126"/>
      <c r="H42" s="126"/>
      <c r="I42" s="126"/>
      <c r="J42" s="162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56"/>
      <c r="AJ42" s="356"/>
      <c r="AK42" s="356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3"/>
      <c r="B43" s="162"/>
      <c r="C43" s="162"/>
      <c r="D43" s="162"/>
      <c r="E43" s="162"/>
      <c r="F43" s="126"/>
      <c r="G43" s="126"/>
      <c r="H43" s="130"/>
      <c r="I43" s="259"/>
      <c r="J43" s="162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56"/>
      <c r="AJ43" s="356"/>
      <c r="AK43" s="356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3"/>
      <c r="B44" s="126"/>
      <c r="C44" s="126"/>
      <c r="D44" s="126"/>
      <c r="E44" s="162"/>
      <c r="F44" s="126"/>
      <c r="G44" s="126"/>
      <c r="H44" s="126"/>
      <c r="I44" s="126"/>
      <c r="J44" s="162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56"/>
      <c r="AJ44" s="356"/>
      <c r="AK44" s="356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3"/>
      <c r="B45" s="162"/>
      <c r="C45" s="162"/>
      <c r="D45" s="162"/>
      <c r="E45" s="162"/>
      <c r="F45" s="126"/>
      <c r="G45" s="126"/>
      <c r="H45" s="130"/>
      <c r="I45" s="126"/>
      <c r="J45" s="162"/>
      <c r="K45" s="126"/>
      <c r="L45" s="126"/>
      <c r="M45" s="259"/>
      <c r="N45" s="162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56"/>
      <c r="AJ45" s="356"/>
      <c r="AK45" s="356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3"/>
      <c r="B46" s="126"/>
      <c r="C46" s="126"/>
      <c r="D46" s="126"/>
      <c r="E46" s="162"/>
      <c r="F46" s="126"/>
      <c r="G46" s="126"/>
      <c r="H46" s="126"/>
      <c r="I46" s="126"/>
      <c r="J46" s="162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56"/>
      <c r="AJ46" s="356"/>
      <c r="AK46" s="356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3"/>
      <c r="B47" s="162"/>
      <c r="C47" s="162"/>
      <c r="D47" s="162"/>
      <c r="E47" s="162"/>
      <c r="F47" s="126"/>
      <c r="G47" s="126"/>
      <c r="H47" s="130"/>
      <c r="I47" s="259"/>
      <c r="J47" s="162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56"/>
      <c r="AJ47" s="356"/>
      <c r="AK47" s="356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3"/>
      <c r="B48" s="126"/>
      <c r="C48" s="126"/>
      <c r="D48" s="126"/>
      <c r="E48" s="162"/>
      <c r="F48" s="126"/>
      <c r="G48" s="126"/>
      <c r="H48" s="126"/>
      <c r="I48" s="126"/>
      <c r="J48" s="162"/>
      <c r="K48" s="126"/>
      <c r="L48" s="260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56"/>
      <c r="AJ48" s="356"/>
      <c r="AK48" s="356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3"/>
      <c r="B49" s="162"/>
      <c r="C49" s="162"/>
      <c r="D49" s="162"/>
      <c r="E49" s="162"/>
      <c r="F49" s="126"/>
      <c r="G49" s="126"/>
      <c r="H49" s="130"/>
      <c r="I49" s="126"/>
      <c r="J49" s="162"/>
      <c r="K49" s="259"/>
      <c r="L49" s="162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56"/>
      <c r="AJ49" s="356"/>
      <c r="AK49" s="356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3"/>
      <c r="B50" s="126"/>
      <c r="C50" s="126"/>
      <c r="D50" s="126"/>
      <c r="E50" s="162"/>
      <c r="F50" s="126"/>
      <c r="G50" s="126"/>
      <c r="H50" s="126"/>
      <c r="I50" s="126"/>
      <c r="J50" s="162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56"/>
      <c r="AJ50" s="356"/>
      <c r="AK50" s="356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3"/>
      <c r="B51" s="162"/>
      <c r="C51" s="162"/>
      <c r="D51" s="162"/>
      <c r="E51" s="162"/>
      <c r="F51" s="126"/>
      <c r="G51" s="126"/>
      <c r="H51" s="130"/>
      <c r="I51" s="259"/>
      <c r="J51" s="162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56"/>
      <c r="AJ51" s="356"/>
      <c r="AK51" s="356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69"/>
      <c r="B52" s="126"/>
      <c r="C52" s="126"/>
      <c r="D52" s="126"/>
      <c r="E52" s="162"/>
      <c r="F52" s="393"/>
      <c r="G52" s="393"/>
      <c r="H52" s="393"/>
      <c r="I52" s="393"/>
      <c r="J52" s="162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56"/>
      <c r="AJ52" s="356"/>
      <c r="AK52" s="356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394"/>
      <c r="G53" s="394"/>
      <c r="H53" s="394"/>
      <c r="I53" s="394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56"/>
      <c r="AJ53" s="356"/>
      <c r="AK53" s="356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44</v>
      </c>
      <c r="B54" s="141"/>
      <c r="C54" s="141"/>
      <c r="D54" s="207"/>
      <c r="E54" s="142" t="s">
        <v>4</v>
      </c>
      <c r="F54" s="143" t="s">
        <v>46</v>
      </c>
      <c r="G54" s="142"/>
      <c r="H54" s="144"/>
      <c r="I54" s="145"/>
      <c r="J54" s="142" t="s">
        <v>4</v>
      </c>
      <c r="K54" s="143" t="s">
        <v>53</v>
      </c>
      <c r="L54" s="146"/>
      <c r="M54" s="143" t="s">
        <v>54</v>
      </c>
      <c r="N54" s="147"/>
      <c r="O54" s="148" t="s">
        <v>55</v>
      </c>
      <c r="P54" s="148"/>
      <c r="Q54" s="149"/>
      <c r="R54" s="150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357"/>
      <c r="AJ54" s="357"/>
      <c r="AK54" s="357"/>
      <c r="AL54" s="84"/>
      <c r="AM54" s="84"/>
      <c r="AN54" s="84"/>
      <c r="AO54" s="84"/>
      <c r="AP54" s="84"/>
      <c r="AQ54" s="84"/>
      <c r="AR54" s="84"/>
      <c r="AS54" s="84"/>
    </row>
    <row r="55" spans="1:45" s="18" customFormat="1" ht="9" customHeight="1" x14ac:dyDescent="0.25">
      <c r="A55" s="278" t="s">
        <v>45</v>
      </c>
      <c r="B55" s="279"/>
      <c r="C55" s="280"/>
      <c r="D55" s="281"/>
      <c r="E55" s="152">
        <v>1</v>
      </c>
      <c r="F55" s="84" t="e">
        <f>IF(E55&gt;$R$62,,UPPER(VLOOKUP(E55,#REF!,2)))</f>
        <v>#REF!</v>
      </c>
      <c r="G55" s="152"/>
      <c r="H55" s="84"/>
      <c r="I55" s="83"/>
      <c r="J55" s="270" t="s">
        <v>5</v>
      </c>
      <c r="K55" s="82"/>
      <c r="L55" s="271"/>
      <c r="M55" s="82"/>
      <c r="N55" s="272"/>
      <c r="O55" s="273" t="s">
        <v>47</v>
      </c>
      <c r="P55" s="274"/>
      <c r="Q55" s="274"/>
      <c r="R55" s="272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357"/>
      <c r="AJ55" s="357"/>
      <c r="AK55" s="357"/>
      <c r="AL55" s="84"/>
      <c r="AM55" s="84"/>
      <c r="AN55" s="84"/>
      <c r="AO55" s="84"/>
      <c r="AP55" s="84"/>
      <c r="AQ55" s="84"/>
      <c r="AR55" s="84"/>
      <c r="AS55" s="84"/>
    </row>
    <row r="56" spans="1:45" s="18" customFormat="1" ht="9" customHeight="1" x14ac:dyDescent="0.25">
      <c r="A56" s="282" t="s">
        <v>52</v>
      </c>
      <c r="B56" s="164"/>
      <c r="C56" s="283"/>
      <c r="D56" s="284"/>
      <c r="E56" s="152">
        <v>2</v>
      </c>
      <c r="F56" s="84" t="e">
        <f>IF(E56&gt;$R$62,,UPPER(VLOOKUP(E56,#REF!,2)))</f>
        <v>#REF!</v>
      </c>
      <c r="G56" s="152"/>
      <c r="H56" s="84"/>
      <c r="I56" s="83"/>
      <c r="J56" s="270" t="s">
        <v>6</v>
      </c>
      <c r="K56" s="82"/>
      <c r="L56" s="271"/>
      <c r="M56" s="82"/>
      <c r="N56" s="272"/>
      <c r="O56" s="156"/>
      <c r="P56" s="275"/>
      <c r="Q56" s="164"/>
      <c r="R56" s="276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357"/>
      <c r="AJ56" s="357"/>
      <c r="AK56" s="357"/>
      <c r="AL56" s="84"/>
      <c r="AM56" s="84"/>
      <c r="AN56" s="84"/>
      <c r="AO56" s="84"/>
      <c r="AP56" s="84"/>
      <c r="AQ56" s="84"/>
      <c r="AR56" s="84"/>
      <c r="AS56" s="84"/>
    </row>
    <row r="57" spans="1:45" s="18" customFormat="1" ht="9" customHeight="1" x14ac:dyDescent="0.25">
      <c r="A57" s="179"/>
      <c r="B57" s="180"/>
      <c r="C57" s="205"/>
      <c r="D57" s="181"/>
      <c r="E57" s="152"/>
      <c r="F57" s="84"/>
      <c r="G57" s="152"/>
      <c r="H57" s="84"/>
      <c r="I57" s="83"/>
      <c r="J57" s="270" t="s">
        <v>7</v>
      </c>
      <c r="K57" s="82"/>
      <c r="L57" s="271"/>
      <c r="M57" s="82"/>
      <c r="N57" s="272"/>
      <c r="O57" s="273" t="s">
        <v>48</v>
      </c>
      <c r="P57" s="274"/>
      <c r="Q57" s="274"/>
      <c r="R57" s="272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357"/>
      <c r="AJ57" s="357"/>
      <c r="AK57" s="357"/>
      <c r="AL57" s="84"/>
      <c r="AM57" s="84"/>
      <c r="AN57" s="84"/>
      <c r="AO57" s="84"/>
      <c r="AP57" s="84"/>
      <c r="AQ57" s="84"/>
      <c r="AR57" s="84"/>
      <c r="AS57" s="84"/>
    </row>
    <row r="58" spans="1:45" s="18" customFormat="1" ht="9" customHeight="1" x14ac:dyDescent="0.25">
      <c r="A58" s="154"/>
      <c r="B58" s="120"/>
      <c r="C58" s="120"/>
      <c r="D58" s="155"/>
      <c r="E58" s="152"/>
      <c r="F58" s="84"/>
      <c r="G58" s="152"/>
      <c r="H58" s="84"/>
      <c r="I58" s="83"/>
      <c r="J58" s="270" t="s">
        <v>8</v>
      </c>
      <c r="K58" s="82"/>
      <c r="L58" s="271"/>
      <c r="M58" s="82"/>
      <c r="N58" s="272"/>
      <c r="O58" s="82"/>
      <c r="P58" s="271"/>
      <c r="Q58" s="82"/>
      <c r="R58" s="272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357"/>
      <c r="AJ58" s="357"/>
      <c r="AK58" s="357"/>
      <c r="AL58" s="84"/>
      <c r="AM58" s="84"/>
      <c r="AN58" s="84"/>
      <c r="AO58" s="84"/>
      <c r="AP58" s="84"/>
      <c r="AQ58" s="84"/>
      <c r="AR58" s="84"/>
      <c r="AS58" s="84"/>
    </row>
    <row r="59" spans="1:45" s="18" customFormat="1" ht="9" customHeight="1" x14ac:dyDescent="0.25">
      <c r="A59" s="168"/>
      <c r="B59" s="182"/>
      <c r="C59" s="182"/>
      <c r="D59" s="206"/>
      <c r="E59" s="152"/>
      <c r="F59" s="84"/>
      <c r="G59" s="152"/>
      <c r="H59" s="84"/>
      <c r="I59" s="83"/>
      <c r="J59" s="270" t="s">
        <v>9</v>
      </c>
      <c r="K59" s="82"/>
      <c r="L59" s="271"/>
      <c r="M59" s="82"/>
      <c r="N59" s="272"/>
      <c r="O59" s="164"/>
      <c r="P59" s="275"/>
      <c r="Q59" s="164"/>
      <c r="R59" s="276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357"/>
      <c r="AJ59" s="357"/>
      <c r="AK59" s="357"/>
      <c r="AL59" s="84"/>
      <c r="AM59" s="84"/>
      <c r="AN59" s="84"/>
      <c r="AO59" s="84"/>
      <c r="AP59" s="84"/>
      <c r="AQ59" s="84"/>
      <c r="AR59" s="84"/>
      <c r="AS59" s="84"/>
    </row>
    <row r="60" spans="1:45" s="18" customFormat="1" ht="9" customHeight="1" x14ac:dyDescent="0.25">
      <c r="A60" s="169"/>
      <c r="B60" s="22"/>
      <c r="C60" s="120"/>
      <c r="D60" s="155"/>
      <c r="E60" s="152"/>
      <c r="F60" s="84"/>
      <c r="G60" s="152"/>
      <c r="H60" s="84"/>
      <c r="I60" s="83"/>
      <c r="J60" s="270" t="s">
        <v>10</v>
      </c>
      <c r="K60" s="82"/>
      <c r="L60" s="271"/>
      <c r="M60" s="82"/>
      <c r="N60" s="272"/>
      <c r="O60" s="273" t="s">
        <v>33</v>
      </c>
      <c r="P60" s="274"/>
      <c r="Q60" s="274"/>
      <c r="R60" s="272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357"/>
      <c r="AJ60" s="357"/>
      <c r="AK60" s="357"/>
      <c r="AL60" s="84"/>
      <c r="AM60" s="84"/>
      <c r="AN60" s="84"/>
      <c r="AO60" s="84"/>
      <c r="AP60" s="84"/>
      <c r="AQ60" s="84"/>
      <c r="AR60" s="84"/>
      <c r="AS60" s="84"/>
    </row>
    <row r="61" spans="1:45" s="18" customFormat="1" ht="9" customHeight="1" x14ac:dyDescent="0.25">
      <c r="A61" s="169"/>
      <c r="B61" s="22"/>
      <c r="C61" s="161"/>
      <c r="D61" s="177"/>
      <c r="E61" s="152"/>
      <c r="F61" s="84"/>
      <c r="G61" s="152"/>
      <c r="H61" s="84"/>
      <c r="I61" s="83"/>
      <c r="J61" s="270" t="s">
        <v>11</v>
      </c>
      <c r="K61" s="82"/>
      <c r="L61" s="271"/>
      <c r="M61" s="82"/>
      <c r="N61" s="272"/>
      <c r="O61" s="82"/>
      <c r="P61" s="271"/>
      <c r="Q61" s="82"/>
      <c r="R61" s="272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357"/>
      <c r="AJ61" s="357"/>
      <c r="AK61" s="357"/>
      <c r="AL61" s="84"/>
      <c r="AM61" s="84"/>
      <c r="AN61" s="84"/>
      <c r="AO61" s="84"/>
      <c r="AP61" s="84"/>
      <c r="AQ61" s="84"/>
      <c r="AR61" s="84"/>
      <c r="AS61" s="84"/>
    </row>
    <row r="62" spans="1:45" s="18" customFormat="1" ht="9" customHeight="1" x14ac:dyDescent="0.25">
      <c r="A62" s="170"/>
      <c r="B62" s="167"/>
      <c r="C62" s="204"/>
      <c r="D62" s="178"/>
      <c r="E62" s="157"/>
      <c r="F62" s="156"/>
      <c r="G62" s="157"/>
      <c r="H62" s="156"/>
      <c r="I62" s="158"/>
      <c r="J62" s="277" t="s">
        <v>12</v>
      </c>
      <c r="K62" s="164"/>
      <c r="L62" s="275"/>
      <c r="M62" s="164"/>
      <c r="N62" s="276"/>
      <c r="O62" s="164" t="str">
        <f>R4</f>
        <v>Dénes Tibor</v>
      </c>
      <c r="P62" s="275"/>
      <c r="Q62" s="164"/>
      <c r="R62" s="159" t="e">
        <f>MIN(4,#REF!)</f>
        <v>#REF!</v>
      </c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357"/>
      <c r="AJ62" s="357"/>
      <c r="AK62" s="357"/>
      <c r="AL62" s="84"/>
      <c r="AM62" s="84"/>
      <c r="AN62" s="84"/>
      <c r="AO62" s="84"/>
      <c r="AP62" s="84"/>
      <c r="AQ62" s="84"/>
      <c r="AR62" s="84"/>
      <c r="AS62" s="84"/>
    </row>
    <row r="63" spans="1:45" x14ac:dyDescent="0.25"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L63" s="267"/>
      <c r="AM63" s="267"/>
      <c r="AN63" s="267"/>
      <c r="AO63" s="267"/>
      <c r="AP63" s="267"/>
      <c r="AQ63" s="267"/>
      <c r="AR63" s="267"/>
      <c r="AS63" s="267"/>
    </row>
    <row r="64" spans="1:45" x14ac:dyDescent="0.25"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L64" s="267"/>
      <c r="AM64" s="267"/>
      <c r="AN64" s="267"/>
      <c r="AO64" s="267"/>
      <c r="AP64" s="267"/>
      <c r="AQ64" s="267"/>
      <c r="AR64" s="267"/>
      <c r="AS64" s="267"/>
    </row>
    <row r="65" spans="20:45" x14ac:dyDescent="0.25"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L65" s="267"/>
      <c r="AM65" s="267"/>
      <c r="AN65" s="267"/>
      <c r="AO65" s="267"/>
      <c r="AP65" s="267"/>
      <c r="AQ65" s="267"/>
      <c r="AR65" s="267"/>
      <c r="AS65" s="267"/>
    </row>
    <row r="66" spans="20:45" x14ac:dyDescent="0.25"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L66" s="267"/>
      <c r="AM66" s="267"/>
      <c r="AN66" s="267"/>
      <c r="AO66" s="267"/>
      <c r="AP66" s="267"/>
      <c r="AQ66" s="267"/>
      <c r="AR66" s="267"/>
      <c r="AS66" s="267"/>
    </row>
    <row r="67" spans="20:45" x14ac:dyDescent="0.25"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L67" s="267"/>
      <c r="AM67" s="267"/>
      <c r="AN67" s="267"/>
      <c r="AO67" s="267"/>
      <c r="AP67" s="267"/>
      <c r="AQ67" s="267"/>
      <c r="AR67" s="267"/>
      <c r="AS67" s="267"/>
    </row>
    <row r="68" spans="20:45" x14ac:dyDescent="0.25"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L68" s="267"/>
      <c r="AM68" s="267"/>
      <c r="AN68" s="267"/>
      <c r="AO68" s="267"/>
      <c r="AP68" s="267"/>
      <c r="AQ68" s="267"/>
      <c r="AR68" s="267"/>
      <c r="AS68" s="267"/>
    </row>
    <row r="69" spans="20:45" x14ac:dyDescent="0.25"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L69" s="267"/>
      <c r="AM69" s="267"/>
      <c r="AN69" s="267"/>
      <c r="AO69" s="267"/>
      <c r="AP69" s="267"/>
      <c r="AQ69" s="267"/>
      <c r="AR69" s="267"/>
      <c r="AS69" s="267"/>
    </row>
    <row r="70" spans="20:45" x14ac:dyDescent="0.25"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L70" s="267"/>
      <c r="AM70" s="267"/>
      <c r="AN70" s="267"/>
      <c r="AO70" s="267"/>
      <c r="AP70" s="267"/>
      <c r="AQ70" s="267"/>
      <c r="AR70" s="267"/>
      <c r="AS70" s="267"/>
    </row>
    <row r="71" spans="20:45" x14ac:dyDescent="0.25"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L71" s="267"/>
      <c r="AM71" s="267"/>
      <c r="AN71" s="267"/>
      <c r="AO71" s="267"/>
      <c r="AP71" s="267"/>
      <c r="AQ71" s="267"/>
      <c r="AR71" s="267"/>
      <c r="AS71" s="267"/>
    </row>
    <row r="72" spans="20:45" x14ac:dyDescent="0.25"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L72" s="267"/>
      <c r="AM72" s="267"/>
      <c r="AN72" s="267"/>
      <c r="AO72" s="267"/>
      <c r="AP72" s="267"/>
      <c r="AQ72" s="267"/>
      <c r="AR72" s="267"/>
      <c r="AS72" s="267"/>
    </row>
    <row r="73" spans="20:45" x14ac:dyDescent="0.25"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L73" s="267"/>
      <c r="AM73" s="267"/>
      <c r="AN73" s="267"/>
      <c r="AO73" s="267"/>
      <c r="AP73" s="267"/>
      <c r="AQ73" s="267"/>
      <c r="AR73" s="267"/>
      <c r="AS73" s="267"/>
    </row>
    <row r="74" spans="20:45" x14ac:dyDescent="0.25"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L74" s="267"/>
      <c r="AM74" s="267"/>
      <c r="AN74" s="267"/>
      <c r="AO74" s="267"/>
      <c r="AP74" s="267"/>
      <c r="AQ74" s="267"/>
      <c r="AR74" s="267"/>
      <c r="AS74" s="267"/>
    </row>
    <row r="75" spans="20:45" x14ac:dyDescent="0.25"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L75" s="267"/>
      <c r="AM75" s="267"/>
      <c r="AN75" s="267"/>
      <c r="AO75" s="267"/>
      <c r="AP75" s="267"/>
      <c r="AQ75" s="267"/>
      <c r="AR75" s="267"/>
      <c r="AS75" s="267"/>
    </row>
    <row r="76" spans="20:45" x14ac:dyDescent="0.25"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L76" s="267"/>
      <c r="AM76" s="267"/>
      <c r="AN76" s="267"/>
      <c r="AO76" s="267"/>
      <c r="AP76" s="267"/>
      <c r="AQ76" s="267"/>
      <c r="AR76" s="267"/>
      <c r="AS76" s="267"/>
    </row>
    <row r="77" spans="20:45" x14ac:dyDescent="0.25"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L77" s="267"/>
      <c r="AM77" s="267"/>
      <c r="AN77" s="267"/>
      <c r="AO77" s="267"/>
      <c r="AP77" s="267"/>
      <c r="AQ77" s="267"/>
      <c r="AR77" s="267"/>
      <c r="AS77" s="267"/>
    </row>
    <row r="78" spans="20:45" x14ac:dyDescent="0.25"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L78" s="267"/>
      <c r="AM78" s="267"/>
      <c r="AN78" s="267"/>
      <c r="AO78" s="267"/>
      <c r="AP78" s="267"/>
      <c r="AQ78" s="267"/>
      <c r="AR78" s="267"/>
      <c r="AS78" s="267"/>
    </row>
    <row r="79" spans="20:45" x14ac:dyDescent="0.25"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L79" s="267"/>
      <c r="AM79" s="267"/>
      <c r="AN79" s="267"/>
      <c r="AO79" s="267"/>
      <c r="AP79" s="267"/>
      <c r="AQ79" s="267"/>
      <c r="AR79" s="267"/>
      <c r="AS79" s="267"/>
    </row>
    <row r="80" spans="20:45" x14ac:dyDescent="0.25"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L80" s="267"/>
      <c r="AM80" s="267"/>
      <c r="AN80" s="267"/>
      <c r="AO80" s="267"/>
      <c r="AP80" s="267"/>
      <c r="AQ80" s="267"/>
      <c r="AR80" s="267"/>
      <c r="AS80" s="267"/>
    </row>
    <row r="81" spans="20:45" x14ac:dyDescent="0.25"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L81" s="267"/>
      <c r="AM81" s="267"/>
      <c r="AN81" s="267"/>
      <c r="AO81" s="267"/>
      <c r="AP81" s="267"/>
      <c r="AQ81" s="267"/>
      <c r="AR81" s="267"/>
      <c r="AS81" s="267"/>
    </row>
    <row r="82" spans="20:45" x14ac:dyDescent="0.25"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L82" s="267"/>
      <c r="AM82" s="267"/>
      <c r="AN82" s="267"/>
      <c r="AO82" s="267"/>
      <c r="AP82" s="267"/>
      <c r="AQ82" s="267"/>
      <c r="AR82" s="267"/>
      <c r="AS82" s="267"/>
    </row>
    <row r="83" spans="20:45" x14ac:dyDescent="0.25"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L83" s="267"/>
      <c r="AM83" s="267"/>
      <c r="AN83" s="267"/>
      <c r="AO83" s="267"/>
      <c r="AP83" s="267"/>
      <c r="AQ83" s="267"/>
      <c r="AR83" s="267"/>
      <c r="AS83" s="267"/>
    </row>
    <row r="84" spans="20:45" x14ac:dyDescent="0.25"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L84" s="267"/>
      <c r="AM84" s="267"/>
      <c r="AN84" s="267"/>
      <c r="AO84" s="267"/>
      <c r="AP84" s="267"/>
      <c r="AQ84" s="267"/>
      <c r="AR84" s="267"/>
      <c r="AS84" s="267"/>
    </row>
    <row r="85" spans="20:45" x14ac:dyDescent="0.25"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L85" s="267"/>
      <c r="AM85" s="267"/>
      <c r="AN85" s="267"/>
      <c r="AO85" s="267"/>
      <c r="AP85" s="267"/>
      <c r="AQ85" s="267"/>
      <c r="AR85" s="267"/>
      <c r="AS85" s="267"/>
    </row>
    <row r="86" spans="20:45" x14ac:dyDescent="0.25"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L86" s="267"/>
      <c r="AM86" s="267"/>
      <c r="AN86" s="267"/>
      <c r="AO86" s="267"/>
      <c r="AP86" s="267"/>
      <c r="AQ86" s="267"/>
      <c r="AR86" s="267"/>
      <c r="AS86" s="267"/>
    </row>
    <row r="87" spans="20:45" x14ac:dyDescent="0.25"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L87" s="267"/>
      <c r="AM87" s="267"/>
      <c r="AN87" s="267"/>
      <c r="AO87" s="267"/>
      <c r="AP87" s="267"/>
      <c r="AQ87" s="267"/>
      <c r="AR87" s="267"/>
      <c r="AS87" s="267"/>
    </row>
    <row r="88" spans="20:45" x14ac:dyDescent="0.25"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L88" s="267"/>
      <c r="AM88" s="267"/>
      <c r="AN88" s="267"/>
      <c r="AO88" s="267"/>
      <c r="AP88" s="267"/>
      <c r="AQ88" s="267"/>
      <c r="AR88" s="267"/>
      <c r="AS88" s="267"/>
    </row>
    <row r="89" spans="20:45" x14ac:dyDescent="0.25"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L89" s="267"/>
      <c r="AM89" s="267"/>
      <c r="AN89" s="267"/>
      <c r="AO89" s="267"/>
      <c r="AP89" s="267"/>
      <c r="AQ89" s="267"/>
      <c r="AR89" s="267"/>
      <c r="AS89" s="267"/>
    </row>
    <row r="90" spans="20:45" x14ac:dyDescent="0.25"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L90" s="267"/>
      <c r="AM90" s="267"/>
      <c r="AN90" s="267"/>
      <c r="AO90" s="267"/>
      <c r="AP90" s="267"/>
      <c r="AQ90" s="267"/>
      <c r="AR90" s="267"/>
      <c r="AS90" s="267"/>
    </row>
    <row r="91" spans="20:45" x14ac:dyDescent="0.25"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L91" s="267"/>
      <c r="AM91" s="267"/>
      <c r="AN91" s="267"/>
      <c r="AO91" s="267"/>
      <c r="AP91" s="267"/>
      <c r="AQ91" s="267"/>
      <c r="AR91" s="267"/>
      <c r="AS91" s="267"/>
    </row>
    <row r="92" spans="20:45" x14ac:dyDescent="0.25"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L92" s="267"/>
      <c r="AM92" s="267"/>
      <c r="AN92" s="267"/>
      <c r="AO92" s="267"/>
      <c r="AP92" s="267"/>
      <c r="AQ92" s="267"/>
      <c r="AR92" s="267"/>
      <c r="AS92" s="267"/>
    </row>
    <row r="93" spans="20:45" x14ac:dyDescent="0.25"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L93" s="267"/>
      <c r="AM93" s="267"/>
      <c r="AN93" s="267"/>
      <c r="AO93" s="267"/>
      <c r="AP93" s="267"/>
      <c r="AQ93" s="267"/>
      <c r="AR93" s="267"/>
      <c r="AS93" s="267"/>
    </row>
    <row r="94" spans="20:45" x14ac:dyDescent="0.25"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L94" s="267"/>
      <c r="AM94" s="267"/>
      <c r="AN94" s="267"/>
      <c r="AO94" s="267"/>
      <c r="AP94" s="267"/>
      <c r="AQ94" s="267"/>
      <c r="AR94" s="267"/>
      <c r="AS94" s="267"/>
    </row>
    <row r="95" spans="20:45" x14ac:dyDescent="0.25"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L95" s="267"/>
      <c r="AM95" s="267"/>
      <c r="AN95" s="267"/>
      <c r="AO95" s="267"/>
      <c r="AP95" s="267"/>
      <c r="AQ95" s="267"/>
      <c r="AR95" s="267"/>
      <c r="AS95" s="267"/>
    </row>
    <row r="96" spans="20:45" x14ac:dyDescent="0.25"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L96" s="267"/>
      <c r="AM96" s="267"/>
      <c r="AN96" s="267"/>
      <c r="AO96" s="267"/>
      <c r="AP96" s="267"/>
      <c r="AQ96" s="267"/>
      <c r="AR96" s="267"/>
      <c r="AS96" s="267"/>
    </row>
    <row r="97" spans="20:45" x14ac:dyDescent="0.25"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L97" s="267"/>
      <c r="AM97" s="267"/>
      <c r="AN97" s="267"/>
      <c r="AO97" s="267"/>
      <c r="AP97" s="267"/>
      <c r="AQ97" s="267"/>
      <c r="AR97" s="267"/>
      <c r="AS97" s="267"/>
    </row>
    <row r="98" spans="20:45" x14ac:dyDescent="0.25"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L98" s="267"/>
      <c r="AM98" s="267"/>
      <c r="AN98" s="267"/>
      <c r="AO98" s="267"/>
      <c r="AP98" s="267"/>
      <c r="AQ98" s="267"/>
      <c r="AR98" s="267"/>
      <c r="AS98" s="267"/>
    </row>
    <row r="99" spans="20:45" x14ac:dyDescent="0.25"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L99" s="267"/>
      <c r="AM99" s="267"/>
      <c r="AN99" s="267"/>
      <c r="AO99" s="267"/>
      <c r="AP99" s="267"/>
      <c r="AQ99" s="267"/>
      <c r="AR99" s="267"/>
      <c r="AS99" s="267"/>
    </row>
    <row r="100" spans="20:45" x14ac:dyDescent="0.25"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L100" s="267"/>
      <c r="AM100" s="267"/>
      <c r="AN100" s="267"/>
      <c r="AO100" s="267"/>
      <c r="AP100" s="267"/>
      <c r="AQ100" s="267"/>
      <c r="AR100" s="267"/>
      <c r="AS100" s="267"/>
    </row>
    <row r="101" spans="20:45" x14ac:dyDescent="0.25"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L101" s="267"/>
      <c r="AM101" s="267"/>
      <c r="AN101" s="267"/>
      <c r="AO101" s="267"/>
      <c r="AP101" s="267"/>
      <c r="AQ101" s="267"/>
      <c r="AR101" s="267"/>
      <c r="AS101" s="267"/>
    </row>
    <row r="102" spans="20:45" x14ac:dyDescent="0.25"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L102" s="267"/>
      <c r="AM102" s="267"/>
      <c r="AN102" s="267"/>
      <c r="AO102" s="267"/>
      <c r="AP102" s="267"/>
      <c r="AQ102" s="267"/>
      <c r="AR102" s="267"/>
      <c r="AS102" s="267"/>
    </row>
    <row r="103" spans="20:45" x14ac:dyDescent="0.25"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L103" s="267"/>
      <c r="AM103" s="267"/>
      <c r="AN103" s="267"/>
      <c r="AO103" s="267"/>
      <c r="AP103" s="267"/>
      <c r="AQ103" s="267"/>
      <c r="AR103" s="267"/>
      <c r="AS103" s="267"/>
    </row>
    <row r="104" spans="20:45" x14ac:dyDescent="0.25"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L104" s="267"/>
      <c r="AM104" s="267"/>
      <c r="AN104" s="267"/>
      <c r="AO104" s="267"/>
      <c r="AP104" s="267"/>
      <c r="AQ104" s="267"/>
      <c r="AR104" s="267"/>
      <c r="AS104" s="267"/>
    </row>
    <row r="105" spans="20:45" x14ac:dyDescent="0.25"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L105" s="267"/>
      <c r="AM105" s="267"/>
      <c r="AN105" s="267"/>
      <c r="AO105" s="267"/>
      <c r="AP105" s="267"/>
      <c r="AQ105" s="267"/>
      <c r="AR105" s="267"/>
      <c r="AS105" s="267"/>
    </row>
    <row r="106" spans="20:45" x14ac:dyDescent="0.25"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L106" s="267"/>
      <c r="AM106" s="267"/>
      <c r="AN106" s="267"/>
      <c r="AO106" s="267"/>
      <c r="AP106" s="267"/>
      <c r="AQ106" s="267"/>
      <c r="AR106" s="267"/>
      <c r="AS106" s="267"/>
    </row>
    <row r="107" spans="20:45" x14ac:dyDescent="0.25"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L107" s="267"/>
      <c r="AM107" s="267"/>
      <c r="AN107" s="267"/>
      <c r="AO107" s="267"/>
      <c r="AP107" s="267"/>
      <c r="AQ107" s="267"/>
      <c r="AR107" s="267"/>
      <c r="AS107" s="267"/>
    </row>
    <row r="108" spans="20:45" x14ac:dyDescent="0.25"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L108" s="267"/>
      <c r="AM108" s="267"/>
      <c r="AN108" s="267"/>
      <c r="AO108" s="267"/>
      <c r="AP108" s="267"/>
      <c r="AQ108" s="267"/>
      <c r="AR108" s="267"/>
      <c r="AS108" s="267"/>
    </row>
    <row r="109" spans="20:45" x14ac:dyDescent="0.25"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L109" s="267"/>
      <c r="AM109" s="267"/>
      <c r="AN109" s="267"/>
      <c r="AO109" s="267"/>
      <c r="AP109" s="267"/>
      <c r="AQ109" s="267"/>
      <c r="AR109" s="267"/>
      <c r="AS109" s="267"/>
    </row>
    <row r="110" spans="20:45" x14ac:dyDescent="0.25"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L110" s="267"/>
      <c r="AM110" s="267"/>
      <c r="AN110" s="267"/>
      <c r="AO110" s="267"/>
      <c r="AP110" s="267"/>
      <c r="AQ110" s="267"/>
      <c r="AR110" s="267"/>
      <c r="AS110" s="267"/>
    </row>
    <row r="111" spans="20:45" x14ac:dyDescent="0.25"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L111" s="267"/>
      <c r="AM111" s="267"/>
      <c r="AN111" s="267"/>
      <c r="AO111" s="267"/>
      <c r="AP111" s="267"/>
      <c r="AQ111" s="267"/>
      <c r="AR111" s="267"/>
      <c r="AS111" s="267"/>
    </row>
    <row r="112" spans="20:45" x14ac:dyDescent="0.25"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L112" s="267"/>
      <c r="AM112" s="267"/>
      <c r="AN112" s="267"/>
      <c r="AO112" s="267"/>
      <c r="AP112" s="267"/>
      <c r="AQ112" s="267"/>
      <c r="AR112" s="267"/>
      <c r="AS112" s="267"/>
    </row>
    <row r="113" spans="20:45" x14ac:dyDescent="0.25"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L113" s="267"/>
      <c r="AM113" s="267"/>
      <c r="AN113" s="267"/>
      <c r="AO113" s="267"/>
      <c r="AP113" s="267"/>
      <c r="AQ113" s="267"/>
      <c r="AR113" s="267"/>
      <c r="AS113" s="267"/>
    </row>
    <row r="114" spans="20:45" x14ac:dyDescent="0.25"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L114" s="267"/>
      <c r="AM114" s="267"/>
      <c r="AN114" s="267"/>
      <c r="AO114" s="267"/>
      <c r="AP114" s="267"/>
      <c r="AQ114" s="267"/>
      <c r="AR114" s="267"/>
      <c r="AS114" s="267"/>
    </row>
    <row r="115" spans="20:45" x14ac:dyDescent="0.25"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L115" s="267"/>
      <c r="AM115" s="267"/>
      <c r="AN115" s="267"/>
      <c r="AO115" s="267"/>
      <c r="AP115" s="267"/>
      <c r="AQ115" s="267"/>
      <c r="AR115" s="267"/>
      <c r="AS115" s="267"/>
    </row>
    <row r="116" spans="20:45" x14ac:dyDescent="0.25"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L116" s="267"/>
      <c r="AM116" s="267"/>
      <c r="AN116" s="267"/>
      <c r="AO116" s="267"/>
      <c r="AP116" s="267"/>
      <c r="AQ116" s="267"/>
      <c r="AR116" s="267"/>
      <c r="AS116" s="267"/>
    </row>
    <row r="117" spans="20:45" x14ac:dyDescent="0.25"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L117" s="267"/>
      <c r="AM117" s="267"/>
      <c r="AN117" s="267"/>
      <c r="AO117" s="267"/>
      <c r="AP117" s="267"/>
      <c r="AQ117" s="267"/>
      <c r="AR117" s="267"/>
      <c r="AS117" s="267"/>
    </row>
    <row r="118" spans="20:45" x14ac:dyDescent="0.25"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L118" s="267"/>
      <c r="AM118" s="267"/>
      <c r="AN118" s="267"/>
      <c r="AO118" s="267"/>
      <c r="AP118" s="267"/>
      <c r="AQ118" s="267"/>
      <c r="AR118" s="267"/>
      <c r="AS118" s="267"/>
    </row>
    <row r="119" spans="20:45" x14ac:dyDescent="0.25"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L119" s="267"/>
      <c r="AM119" s="267"/>
      <c r="AN119" s="267"/>
      <c r="AO119" s="267"/>
      <c r="AP119" s="267"/>
      <c r="AQ119" s="267"/>
      <c r="AR119" s="267"/>
      <c r="AS119" s="267"/>
    </row>
    <row r="120" spans="20:45" x14ac:dyDescent="0.25"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L120" s="267"/>
      <c r="AM120" s="267"/>
      <c r="AN120" s="267"/>
      <c r="AO120" s="267"/>
      <c r="AP120" s="267"/>
      <c r="AQ120" s="267"/>
      <c r="AR120" s="267"/>
      <c r="AS120" s="267"/>
    </row>
    <row r="121" spans="20:45" x14ac:dyDescent="0.25"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L121" s="267"/>
      <c r="AM121" s="267"/>
      <c r="AN121" s="267"/>
      <c r="AO121" s="267"/>
      <c r="AP121" s="267"/>
      <c r="AQ121" s="267"/>
      <c r="AR121" s="267"/>
      <c r="AS121" s="267"/>
    </row>
    <row r="122" spans="20:45" x14ac:dyDescent="0.25"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L122" s="267"/>
      <c r="AM122" s="267"/>
      <c r="AN122" s="267"/>
      <c r="AO122" s="267"/>
      <c r="AP122" s="267"/>
      <c r="AQ122" s="267"/>
      <c r="AR122" s="267"/>
      <c r="AS122" s="267"/>
    </row>
    <row r="123" spans="20:45" x14ac:dyDescent="0.25"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L123" s="267"/>
      <c r="AM123" s="267"/>
      <c r="AN123" s="267"/>
      <c r="AO123" s="267"/>
      <c r="AP123" s="267"/>
      <c r="AQ123" s="267"/>
      <c r="AR123" s="267"/>
      <c r="AS123" s="267"/>
    </row>
    <row r="124" spans="20:45" x14ac:dyDescent="0.25"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L124" s="267"/>
      <c r="AM124" s="267"/>
      <c r="AN124" s="267"/>
      <c r="AO124" s="267"/>
      <c r="AP124" s="267"/>
      <c r="AQ124" s="267"/>
      <c r="AR124" s="267"/>
      <c r="AS124" s="267"/>
    </row>
    <row r="125" spans="20:45" x14ac:dyDescent="0.25"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L125" s="267"/>
      <c r="AM125" s="267"/>
      <c r="AN125" s="267"/>
      <c r="AO125" s="267"/>
      <c r="AP125" s="267"/>
      <c r="AQ125" s="267"/>
      <c r="AR125" s="267"/>
      <c r="AS125" s="267"/>
    </row>
    <row r="126" spans="20:45" x14ac:dyDescent="0.25"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L126" s="267"/>
      <c r="AM126" s="267"/>
      <c r="AN126" s="267"/>
      <c r="AO126" s="267"/>
      <c r="AP126" s="267"/>
      <c r="AQ126" s="267"/>
      <c r="AR126" s="267"/>
      <c r="AS126" s="267"/>
    </row>
    <row r="127" spans="20:45" x14ac:dyDescent="0.25"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L127" s="267"/>
      <c r="AM127" s="267"/>
      <c r="AN127" s="267"/>
      <c r="AO127" s="267"/>
      <c r="AP127" s="267"/>
      <c r="AQ127" s="267"/>
      <c r="AR127" s="267"/>
      <c r="AS127" s="267"/>
    </row>
    <row r="128" spans="20:45" x14ac:dyDescent="0.25"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L128" s="267"/>
      <c r="AM128" s="267"/>
      <c r="AN128" s="267"/>
      <c r="AO128" s="267"/>
      <c r="AP128" s="267"/>
      <c r="AQ128" s="267"/>
      <c r="AR128" s="267"/>
      <c r="AS128" s="267"/>
    </row>
    <row r="129" spans="20:45" x14ac:dyDescent="0.25"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L129" s="267"/>
      <c r="AM129" s="267"/>
      <c r="AN129" s="267"/>
      <c r="AO129" s="267"/>
      <c r="AP129" s="267"/>
      <c r="AQ129" s="267"/>
      <c r="AR129" s="267"/>
      <c r="AS129" s="267"/>
    </row>
    <row r="130" spans="20:45" x14ac:dyDescent="0.25"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L130" s="267"/>
      <c r="AM130" s="267"/>
      <c r="AN130" s="267"/>
      <c r="AO130" s="267"/>
      <c r="AP130" s="267"/>
      <c r="AQ130" s="267"/>
      <c r="AR130" s="267"/>
      <c r="AS130" s="267"/>
    </row>
    <row r="131" spans="20:45" x14ac:dyDescent="0.25"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L131" s="267"/>
      <c r="AM131" s="267"/>
      <c r="AN131" s="267"/>
      <c r="AO131" s="267"/>
      <c r="AP131" s="267"/>
      <c r="AQ131" s="267"/>
      <c r="AR131" s="267"/>
      <c r="AS131" s="267"/>
    </row>
    <row r="132" spans="20:45" x14ac:dyDescent="0.25"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L132" s="267"/>
      <c r="AM132" s="267"/>
      <c r="AN132" s="267"/>
      <c r="AO132" s="267"/>
      <c r="AP132" s="267"/>
      <c r="AQ132" s="267"/>
      <c r="AR132" s="267"/>
      <c r="AS132" s="267"/>
    </row>
    <row r="133" spans="20:45" x14ac:dyDescent="0.25"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L133" s="267"/>
      <c r="AM133" s="267"/>
      <c r="AN133" s="267"/>
      <c r="AO133" s="267"/>
      <c r="AP133" s="267"/>
      <c r="AQ133" s="267"/>
      <c r="AR133" s="267"/>
      <c r="AS133" s="267"/>
    </row>
    <row r="134" spans="20:45" x14ac:dyDescent="0.25"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L134" s="267"/>
      <c r="AM134" s="267"/>
      <c r="AN134" s="267"/>
      <c r="AO134" s="267"/>
      <c r="AP134" s="267"/>
      <c r="AQ134" s="267"/>
      <c r="AR134" s="267"/>
      <c r="AS134" s="267"/>
    </row>
    <row r="135" spans="20:45" x14ac:dyDescent="0.25"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L135" s="267"/>
      <c r="AM135" s="267"/>
      <c r="AN135" s="267"/>
      <c r="AO135" s="267"/>
      <c r="AP135" s="267"/>
      <c r="AQ135" s="267"/>
      <c r="AR135" s="267"/>
      <c r="AS135" s="267"/>
    </row>
    <row r="136" spans="20:45" x14ac:dyDescent="0.25"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L136" s="267"/>
      <c r="AM136" s="267"/>
      <c r="AN136" s="267"/>
      <c r="AO136" s="267"/>
      <c r="AP136" s="267"/>
      <c r="AQ136" s="267"/>
      <c r="AR136" s="267"/>
      <c r="AS136" s="267"/>
    </row>
    <row r="137" spans="20:45" x14ac:dyDescent="0.25"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L137" s="267"/>
      <c r="AM137" s="267"/>
      <c r="AN137" s="267"/>
      <c r="AO137" s="267"/>
      <c r="AP137" s="267"/>
      <c r="AQ137" s="267"/>
      <c r="AR137" s="267"/>
      <c r="AS137" s="267"/>
    </row>
    <row r="138" spans="20:45" x14ac:dyDescent="0.25"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L138" s="267"/>
      <c r="AM138" s="267"/>
      <c r="AN138" s="267"/>
      <c r="AO138" s="267"/>
      <c r="AP138" s="267"/>
      <c r="AQ138" s="267"/>
      <c r="AR138" s="267"/>
      <c r="AS138" s="267"/>
    </row>
    <row r="139" spans="20:45" x14ac:dyDescent="0.25"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L139" s="267"/>
      <c r="AM139" s="267"/>
      <c r="AN139" s="267"/>
      <c r="AO139" s="267"/>
      <c r="AP139" s="267"/>
      <c r="AQ139" s="267"/>
      <c r="AR139" s="267"/>
      <c r="AS139" s="267"/>
    </row>
    <row r="140" spans="20:45" x14ac:dyDescent="0.25"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L140" s="267"/>
      <c r="AM140" s="267"/>
      <c r="AN140" s="267"/>
      <c r="AO140" s="267"/>
      <c r="AP140" s="267"/>
      <c r="AQ140" s="267"/>
      <c r="AR140" s="267"/>
      <c r="AS140" s="267"/>
    </row>
  </sheetData>
  <mergeCells count="1">
    <mergeCell ref="A4:C4"/>
  </mergeCells>
  <phoneticPr fontId="61" type="noConversion"/>
  <conditionalFormatting sqref="B22 B24 B26 B28 B30 B32 B34 B36 B38 B40 B42 B44 B46 B48 B50 B52">
    <cfRule type="cellIs" dxfId="109" priority="7" stopIfTrue="1" operator="equal">
      <formula>"QA"</formula>
    </cfRule>
    <cfRule type="cellIs" dxfId="108" priority="8" stopIfTrue="1" operator="equal">
      <formula>"DA"</formula>
    </cfRule>
  </conditionalFormatting>
  <conditionalFormatting sqref="E7 E21">
    <cfRule type="expression" dxfId="107" priority="5" stopIfTrue="1">
      <formula>$E7&lt;5</formula>
    </cfRule>
  </conditionalFormatting>
  <conditionalFormatting sqref="E22 E24 E26 E28 E30 E32 E34 E36 E38 E40 E42 E44 E46 E48 E50 E52">
    <cfRule type="expression" dxfId="106" priority="13" stopIfTrue="1">
      <formula>AND($E22&lt;9,$C22&gt;0)</formula>
    </cfRule>
  </conditionalFormatting>
  <conditionalFormatting sqref="F7 F9 F11 F13 F15 F17 F19 F21:F22">
    <cfRule type="cellIs" dxfId="105" priority="4" stopIfTrue="1" operator="equal">
      <formula>"Bye"</formula>
    </cfRule>
  </conditionalFormatting>
  <conditionalFormatting sqref="F24 F26 F28 F30 F32 F34 F36 F38 F40 F42 F44 F46 F48 F50">
    <cfRule type="cellIs" dxfId="104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3" priority="12" stopIfTrue="1">
      <formula>AND($E22&lt;9,$C22&gt;0)</formula>
    </cfRule>
  </conditionalFormatting>
  <conditionalFormatting sqref="H7 H9 H11 H13 H15 H17 H19 H21">
    <cfRule type="expression" dxfId="102" priority="17" stopIfTrue="1">
      <formula>AND($E7&lt;9,$C7&gt;0)</formula>
    </cfRule>
  </conditionalFormatting>
  <conditionalFormatting sqref="I8 K10 I12 M14 I16 K18 I20 I23 K25 I27 M29 I31 K33 I35 I39 K41 I43 M45 I47 K49 I51">
    <cfRule type="expression" dxfId="101" priority="14" stopIfTrue="1">
      <formula>AND($O$1="CU",I8="Umpire")</formula>
    </cfRule>
    <cfRule type="expression" dxfId="100" priority="15" stopIfTrue="1">
      <formula>AND($O$1="CU",I8&lt;&gt;"Umpire",J8&lt;&gt;"")</formula>
    </cfRule>
    <cfRule type="expression" dxfId="99" priority="16" stopIfTrue="1">
      <formula>AND($O$1="CU",I8&lt;&gt;"Umpire")</formula>
    </cfRule>
  </conditionalFormatting>
  <conditionalFormatting sqref="J8 L10 J12 N14 J16 L18 J20 R62">
    <cfRule type="expression" dxfId="98" priority="6" stopIfTrue="1">
      <formula>$O$1="CU"</formula>
    </cfRule>
  </conditionalFormatting>
  <conditionalFormatting sqref="K8 M10 K12 O14 K16 M18 K20 K23 M25 K27 O29 K31 M33 K35 K39 M41 K43 O45 K47 M49 K51">
    <cfRule type="expression" dxfId="97" priority="9" stopIfTrue="1">
      <formula>J8="as"</formula>
    </cfRule>
    <cfRule type="expression" dxfId="96" priority="10" stopIfTrue="1">
      <formula>J8="bs"</formula>
    </cfRule>
  </conditionalFormatting>
  <conditionalFormatting sqref="O16">
    <cfRule type="expression" dxfId="95" priority="1" stopIfTrue="1">
      <formula>AND($O$1="CU",O16="Umpire")</formula>
    </cfRule>
    <cfRule type="expression" dxfId="94" priority="2" stopIfTrue="1">
      <formula>AND($O$1="CU",O16&lt;&gt;"Umpire",P16&lt;&gt;"")</formula>
    </cfRule>
    <cfRule type="expression" dxfId="93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F4BAC38D-04D0-4243-85DE-401205A9404B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678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678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0F4E-1DA6-4683-9AC7-F813B0B34604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M17" sqref="M17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210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211</v>
      </c>
      <c r="C7" s="91" t="s">
        <v>186</v>
      </c>
      <c r="D7" s="92"/>
      <c r="E7" s="203"/>
      <c r="F7" s="384"/>
      <c r="G7" s="396">
        <v>70</v>
      </c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212</v>
      </c>
      <c r="C8" s="91" t="s">
        <v>162</v>
      </c>
      <c r="D8" s="92"/>
      <c r="E8" s="203"/>
      <c r="F8" s="208"/>
      <c r="G8" s="92">
        <v>135</v>
      </c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213</v>
      </c>
      <c r="C9" s="91" t="s">
        <v>149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214</v>
      </c>
      <c r="C10" s="91" t="s">
        <v>215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 t="s">
        <v>216</v>
      </c>
      <c r="C11" s="91" t="s">
        <v>217</v>
      </c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 t="s">
        <v>218</v>
      </c>
      <c r="C12" s="91" t="s">
        <v>219</v>
      </c>
      <c r="D12" s="92"/>
      <c r="E12" s="203"/>
      <c r="F12" s="208"/>
      <c r="G12" s="92">
        <v>135</v>
      </c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 t="s">
        <v>220</v>
      </c>
      <c r="C13" s="91" t="s">
        <v>221</v>
      </c>
      <c r="D13" s="92"/>
      <c r="E13" s="203"/>
      <c r="F13" s="208"/>
      <c r="G13" s="92">
        <v>127</v>
      </c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92" priority="7" stopIfTrue="1">
      <formula>$O7&gt;=1</formula>
    </cfRule>
  </conditionalFormatting>
  <conditionalFormatting sqref="B7:D14">
    <cfRule type="expression" dxfId="91" priority="5" stopIfTrue="1">
      <formula>$O7&gt;=1</formula>
    </cfRule>
  </conditionalFormatting>
  <conditionalFormatting sqref="B7:D27">
    <cfRule type="expression" dxfId="90" priority="1" stopIfTrue="1">
      <formula>$Q7&gt;=1</formula>
    </cfRule>
  </conditionalFormatting>
  <conditionalFormatting sqref="E7:E27">
    <cfRule type="expression" dxfId="89" priority="2" stopIfTrue="1">
      <formula>AND(ROUNDDOWN(($A$4-E7)/365.25,0)&lt;=13,G7&lt;&gt;"OK")</formula>
    </cfRule>
    <cfRule type="expression" dxfId="88" priority="3" stopIfTrue="1">
      <formula>AND(ROUNDDOWN(($A$4-E7)/365.25,0)&lt;=14,G7&lt;&gt;"OK")</formula>
    </cfRule>
    <cfRule type="expression" dxfId="87" priority="4" stopIfTrue="1">
      <formula>AND(ROUNDDOWN(($A$4-E7)/365.25,0)&lt;=17,G7&lt;&gt;"OK")</formula>
    </cfRule>
  </conditionalFormatting>
  <conditionalFormatting sqref="E7:E134">
    <cfRule type="expression" dxfId="86" priority="8" stopIfTrue="1">
      <formula>AND(ROUNDDOWN(($A$4-E7)/365.25,0)&lt;=13,#REF!&lt;&gt;"OK")</formula>
    </cfRule>
    <cfRule type="expression" dxfId="85" priority="9" stopIfTrue="1">
      <formula>AND(ROUNDDOWN(($A$4-E7)/365.25,0)&lt;=14,#REF!&lt;&gt;"OK")</formula>
    </cfRule>
    <cfRule type="expression" dxfId="84" priority="10" stopIfTrue="1">
      <formula>AND(ROUNDDOWN(($A$4-E7)/365.25,0)&lt;=17,#REF!&lt;&gt;"OK")</formula>
    </cfRule>
  </conditionalFormatting>
  <conditionalFormatting sqref="H7:H134">
    <cfRule type="cellIs" dxfId="83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2097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CE64F-C523-4748-ACE4-767D08C1095D}">
  <sheetPr>
    <tabColor indexed="11"/>
  </sheetPr>
  <dimension ref="A1:AK49"/>
  <sheetViews>
    <sheetView topLeftCell="A2" workbookViewId="0">
      <selection activeCell="I7" sqref="I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210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335" t="s">
        <v>77</v>
      </c>
      <c r="R3" s="336" t="s">
        <v>83</v>
      </c>
      <c r="S3" s="336" t="s">
        <v>78</v>
      </c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233" t="s">
        <v>152</v>
      </c>
      <c r="M4" s="231"/>
      <c r="N4" s="296"/>
      <c r="O4" s="297"/>
      <c r="P4" s="296"/>
      <c r="Q4" s="337" t="s">
        <v>84</v>
      </c>
      <c r="R4" s="338" t="s">
        <v>79</v>
      </c>
      <c r="S4" s="338" t="s">
        <v>80</v>
      </c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Q5" s="339" t="s">
        <v>85</v>
      </c>
      <c r="R5" s="340" t="s">
        <v>81</v>
      </c>
      <c r="S5" s="340" t="s">
        <v>82</v>
      </c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329" t="s">
        <v>63</v>
      </c>
      <c r="B7" s="341"/>
      <c r="C7" s="291" t="str">
        <f>IF($B7="","",VLOOKUP($B7,#REF!,5))</f>
        <v/>
      </c>
      <c r="D7" s="291" t="str">
        <f>IF($B7="","",VLOOKUP($B7,#REF!,15))</f>
        <v/>
      </c>
      <c r="E7" s="411" t="s">
        <v>211</v>
      </c>
      <c r="F7" s="290"/>
      <c r="G7" s="411" t="s">
        <v>186</v>
      </c>
      <c r="H7" s="290"/>
      <c r="I7" s="287" t="str">
        <f>IF($B7="","",VLOOKUP($B7,#REF!,4))</f>
        <v/>
      </c>
      <c r="J7" s="267"/>
      <c r="K7" s="418" t="s">
        <v>348</v>
      </c>
      <c r="L7" s="347" t="e">
        <f>IF(K7="","",CONCATENATE(VLOOKUP($Y$3,$AB$1:$AK$1,K7)," pont"))</f>
        <v>#N/A</v>
      </c>
      <c r="M7" s="353"/>
      <c r="Q7" s="335" t="s">
        <v>77</v>
      </c>
      <c r="R7" s="390" t="s">
        <v>113</v>
      </c>
      <c r="S7" s="390" t="s">
        <v>115</v>
      </c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42"/>
      <c r="C8" s="299"/>
      <c r="D8" s="299"/>
      <c r="E8" s="299"/>
      <c r="F8" s="299"/>
      <c r="G8" s="299"/>
      <c r="H8" s="299"/>
      <c r="I8" s="299"/>
      <c r="J8" s="267"/>
      <c r="K8" s="298"/>
      <c r="L8" s="298"/>
      <c r="M8" s="354"/>
      <c r="Q8" s="337" t="s">
        <v>84</v>
      </c>
      <c r="R8" s="391" t="s">
        <v>114</v>
      </c>
      <c r="S8" s="391" t="s">
        <v>116</v>
      </c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43"/>
      <c r="C9" s="291" t="str">
        <f>IF($B9="","",VLOOKUP($B9,#REF!,5))</f>
        <v/>
      </c>
      <c r="D9" s="291" t="str">
        <f>IF($B9="","",VLOOKUP($B9,#REF!,15))</f>
        <v/>
      </c>
      <c r="E9" s="412" t="s">
        <v>212</v>
      </c>
      <c r="F9" s="292"/>
      <c r="G9" s="412" t="s">
        <v>162</v>
      </c>
      <c r="H9" s="292"/>
      <c r="I9" s="286" t="str">
        <f>IF($B9="","",VLOOKUP($B9,#REF!,4))</f>
        <v/>
      </c>
      <c r="J9" s="267"/>
      <c r="K9" s="418" t="s">
        <v>344</v>
      </c>
      <c r="L9" s="347" t="e">
        <f>IF(K9="","",CONCATENATE(VLOOKUP($Y$3,$AB$1:$AK$1,K9)," pont"))</f>
        <v>#N/A</v>
      </c>
      <c r="M9" s="353"/>
      <c r="Q9" s="339" t="s">
        <v>85</v>
      </c>
      <c r="R9" s="392" t="s">
        <v>89</v>
      </c>
      <c r="S9" s="392" t="s">
        <v>117</v>
      </c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42"/>
      <c r="C10" s="299"/>
      <c r="D10" s="299"/>
      <c r="E10" s="299"/>
      <c r="F10" s="299"/>
      <c r="G10" s="299"/>
      <c r="H10" s="299"/>
      <c r="I10" s="299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43"/>
      <c r="C11" s="291" t="str">
        <f>IF($B11="","",VLOOKUP($B11,#REF!,5))</f>
        <v/>
      </c>
      <c r="D11" s="291" t="str">
        <f>IF($B11="","",VLOOKUP($B11,#REF!,15))</f>
        <v/>
      </c>
      <c r="E11" s="412" t="s">
        <v>218</v>
      </c>
      <c r="F11" s="292"/>
      <c r="G11" s="412" t="s">
        <v>219</v>
      </c>
      <c r="H11" s="292"/>
      <c r="I11" s="286" t="str">
        <f>IF($B11="","",VLOOKUP($B11,#REF!,4))</f>
        <v/>
      </c>
      <c r="J11" s="267"/>
      <c r="K11" s="418" t="s">
        <v>339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67"/>
      <c r="B12" s="329"/>
      <c r="C12" s="321"/>
      <c r="D12" s="267"/>
      <c r="E12" s="267"/>
      <c r="F12" s="267"/>
      <c r="G12" s="267"/>
      <c r="H12" s="267"/>
      <c r="I12" s="26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329" t="s">
        <v>70</v>
      </c>
      <c r="B13" s="341"/>
      <c r="C13" s="291" t="str">
        <f>IF($B13="","",VLOOKUP($B13,#REF!,5))</f>
        <v/>
      </c>
      <c r="D13" s="291" t="str">
        <f>IF($B13="","",VLOOKUP($B13,#REF!,15))</f>
        <v/>
      </c>
      <c r="E13" s="411" t="s">
        <v>220</v>
      </c>
      <c r="F13" s="290"/>
      <c r="G13" s="411" t="s">
        <v>221</v>
      </c>
      <c r="H13" s="290"/>
      <c r="I13" s="287" t="str">
        <f>IF($B13="","",VLOOKUP($B13,#REF!,4))</f>
        <v/>
      </c>
      <c r="J13" s="267"/>
      <c r="K13" s="418" t="s">
        <v>340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98"/>
      <c r="B14" s="342"/>
      <c r="C14" s="299"/>
      <c r="D14" s="299"/>
      <c r="E14" s="299"/>
      <c r="F14" s="299"/>
      <c r="G14" s="299"/>
      <c r="H14" s="299"/>
      <c r="I14" s="299"/>
      <c r="J14" s="267"/>
      <c r="K14" s="298"/>
      <c r="L14" s="298"/>
      <c r="M14" s="354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98" t="s">
        <v>71</v>
      </c>
      <c r="B15" s="343"/>
      <c r="C15" s="291" t="str">
        <f>IF($B15="","",VLOOKUP($B15,#REF!,5))</f>
        <v/>
      </c>
      <c r="D15" s="291" t="str">
        <f>IF($B15="","",VLOOKUP($B15,#REF!,15))</f>
        <v/>
      </c>
      <c r="E15" s="412" t="s">
        <v>216</v>
      </c>
      <c r="F15" s="292"/>
      <c r="G15" s="412" t="s">
        <v>217</v>
      </c>
      <c r="H15" s="292"/>
      <c r="I15" s="286" t="str">
        <f>IF($B15="","",VLOOKUP($B15,#REF!,4))</f>
        <v/>
      </c>
      <c r="J15" s="267"/>
      <c r="K15" s="418" t="s">
        <v>338</v>
      </c>
      <c r="L15" s="347" t="e">
        <f>IF(K15="","",CONCATENATE(VLOOKUP($Y$3,$AB$1:$AK$1,K15)," pont"))</f>
        <v>#N/A</v>
      </c>
      <c r="M15" s="353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98"/>
      <c r="B16" s="342"/>
      <c r="C16" s="299"/>
      <c r="D16" s="299"/>
      <c r="E16" s="299"/>
      <c r="F16" s="299"/>
      <c r="G16" s="299"/>
      <c r="H16" s="299"/>
      <c r="I16" s="299"/>
      <c r="J16" s="267"/>
      <c r="K16" s="298"/>
      <c r="L16" s="298"/>
      <c r="M16" s="354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98" t="s">
        <v>72</v>
      </c>
      <c r="B17" s="343"/>
      <c r="C17" s="291" t="str">
        <f>IF($B17="","",VLOOKUP($B17,#REF!,5))</f>
        <v/>
      </c>
      <c r="D17" s="291" t="str">
        <f>IF($B17="","",VLOOKUP($B17,#REF!,15))</f>
        <v/>
      </c>
      <c r="E17" s="412" t="s">
        <v>214</v>
      </c>
      <c r="F17" s="292"/>
      <c r="G17" s="412" t="s">
        <v>215</v>
      </c>
      <c r="H17" s="292"/>
      <c r="I17" s="286" t="str">
        <f>IF($B17="","",VLOOKUP($B17,#REF!,4))</f>
        <v/>
      </c>
      <c r="J17" s="267"/>
      <c r="K17" s="418" t="s">
        <v>347</v>
      </c>
      <c r="L17" s="347" t="e">
        <f>IF(K17="","",CONCATENATE(VLOOKUP($Y$3,$AB$1:$AK$1,K17)," pont"))</f>
        <v>#N/A</v>
      </c>
      <c r="M17" s="353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x14ac:dyDescent="0.25">
      <c r="A18" s="298"/>
      <c r="B18" s="342"/>
      <c r="C18" s="299"/>
      <c r="D18" s="299"/>
      <c r="E18" s="299"/>
      <c r="F18" s="299"/>
      <c r="G18" s="299"/>
      <c r="H18" s="299"/>
      <c r="I18" s="299"/>
      <c r="J18" s="267"/>
      <c r="K18" s="298"/>
      <c r="L18" s="298"/>
      <c r="M18" s="354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x14ac:dyDescent="0.25">
      <c r="A19" s="298" t="s">
        <v>76</v>
      </c>
      <c r="B19" s="343"/>
      <c r="C19" s="291" t="str">
        <f>IF($B19="","",VLOOKUP($B19,#REF!,5))</f>
        <v/>
      </c>
      <c r="D19" s="291" t="str">
        <f>IF($B19="","",VLOOKUP($B19,#REF!,15))</f>
        <v/>
      </c>
      <c r="E19" s="412" t="s">
        <v>213</v>
      </c>
      <c r="F19" s="292"/>
      <c r="G19" s="412" t="s">
        <v>149</v>
      </c>
      <c r="H19" s="292"/>
      <c r="I19" s="286" t="str">
        <f>IF($B19="","",VLOOKUP($B19,#REF!,4))</f>
        <v/>
      </c>
      <c r="J19" s="267"/>
      <c r="K19" s="418" t="s">
        <v>346</v>
      </c>
      <c r="L19" s="347" t="e">
        <f>IF(K19="","",CONCATENATE(VLOOKUP($Y$3,$AB$1:$AK$1,K19)," pont"))</f>
        <v>#N/A</v>
      </c>
      <c r="M19" s="353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267"/>
      <c r="B22" s="430"/>
      <c r="C22" s="430"/>
      <c r="D22" s="431" t="str">
        <f>E7</f>
        <v>Marosvölgyi</v>
      </c>
      <c r="E22" s="431"/>
      <c r="F22" s="431" t="str">
        <f>E9</f>
        <v>Seres</v>
      </c>
      <c r="G22" s="431"/>
      <c r="H22" s="431" t="str">
        <f>E11</f>
        <v>Rendek</v>
      </c>
      <c r="I22" s="431"/>
      <c r="J22" s="267"/>
      <c r="K22" s="267"/>
      <c r="L22" s="267"/>
      <c r="M22" s="330" t="s">
        <v>67</v>
      </c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ht="18.75" customHeight="1" x14ac:dyDescent="0.25">
      <c r="A23" s="328" t="s">
        <v>63</v>
      </c>
      <c r="B23" s="434" t="str">
        <f>E7</f>
        <v>Marosvölgyi</v>
      </c>
      <c r="C23" s="434"/>
      <c r="D23" s="435"/>
      <c r="E23" s="435"/>
      <c r="F23" s="442" t="s">
        <v>327</v>
      </c>
      <c r="G23" s="437"/>
      <c r="H23" s="442" t="s">
        <v>327</v>
      </c>
      <c r="I23" s="437"/>
      <c r="J23" s="267"/>
      <c r="K23" s="267"/>
      <c r="L23" s="267"/>
      <c r="M23" s="420" t="s">
        <v>340</v>
      </c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ht="18.75" customHeight="1" x14ac:dyDescent="0.25">
      <c r="A24" s="328" t="s">
        <v>64</v>
      </c>
      <c r="B24" s="434" t="str">
        <f>E9</f>
        <v>Seres</v>
      </c>
      <c r="C24" s="434"/>
      <c r="D24" s="442" t="s">
        <v>326</v>
      </c>
      <c r="E24" s="437"/>
      <c r="F24" s="435"/>
      <c r="G24" s="435"/>
      <c r="H24" s="436" t="s">
        <v>313</v>
      </c>
      <c r="I24" s="437"/>
      <c r="J24" s="267"/>
      <c r="K24" s="267"/>
      <c r="L24" s="267"/>
      <c r="M24" s="420" t="s">
        <v>339</v>
      </c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ht="18.75" customHeight="1" x14ac:dyDescent="0.25">
      <c r="A25" s="328" t="s">
        <v>65</v>
      </c>
      <c r="B25" s="434" t="str">
        <f>E11</f>
        <v>Rendek</v>
      </c>
      <c r="C25" s="434"/>
      <c r="D25" s="442" t="s">
        <v>326</v>
      </c>
      <c r="E25" s="437"/>
      <c r="F25" s="436" t="s">
        <v>316</v>
      </c>
      <c r="G25" s="437"/>
      <c r="H25" s="435"/>
      <c r="I25" s="435"/>
      <c r="J25" s="267"/>
      <c r="K25" s="267"/>
      <c r="L25" s="267"/>
      <c r="M25" s="420" t="s">
        <v>338</v>
      </c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332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ht="18.75" customHeight="1" x14ac:dyDescent="0.25">
      <c r="A27" s="267"/>
      <c r="B27" s="430"/>
      <c r="C27" s="430"/>
      <c r="D27" s="431" t="str">
        <f>E13</f>
        <v>Bodó</v>
      </c>
      <c r="E27" s="431"/>
      <c r="F27" s="431" t="str">
        <f>E15</f>
        <v>Kőszegi</v>
      </c>
      <c r="G27" s="431"/>
      <c r="H27" s="431" t="str">
        <f>E17</f>
        <v>Zsombok</v>
      </c>
      <c r="I27" s="431"/>
      <c r="J27" s="431" t="str">
        <f>E19</f>
        <v>Gáncs</v>
      </c>
      <c r="K27" s="431"/>
      <c r="L27" s="267"/>
      <c r="M27" s="332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ht="18.75" customHeight="1" x14ac:dyDescent="0.25">
      <c r="A28" s="328" t="s">
        <v>70</v>
      </c>
      <c r="B28" s="434" t="str">
        <f>E13</f>
        <v>Bodó</v>
      </c>
      <c r="C28" s="434"/>
      <c r="D28" s="435"/>
      <c r="E28" s="435"/>
      <c r="F28" s="436" t="s">
        <v>328</v>
      </c>
      <c r="G28" s="437"/>
      <c r="H28" s="436" t="s">
        <v>304</v>
      </c>
      <c r="I28" s="437"/>
      <c r="J28" s="440" t="s">
        <v>341</v>
      </c>
      <c r="K28" s="431"/>
      <c r="L28" s="267"/>
      <c r="M28" s="420" t="s">
        <v>339</v>
      </c>
    </row>
    <row r="29" spans="1:37" ht="18.75" customHeight="1" x14ac:dyDescent="0.25">
      <c r="A29" s="328" t="s">
        <v>71</v>
      </c>
      <c r="B29" s="434" t="str">
        <f>E15</f>
        <v>Kőszegi</v>
      </c>
      <c r="C29" s="434"/>
      <c r="D29" s="436" t="s">
        <v>329</v>
      </c>
      <c r="E29" s="437"/>
      <c r="F29" s="435"/>
      <c r="G29" s="435"/>
      <c r="H29" s="436" t="s">
        <v>317</v>
      </c>
      <c r="I29" s="437"/>
      <c r="J29" s="436" t="s">
        <v>315</v>
      </c>
      <c r="K29" s="437"/>
      <c r="L29" s="267"/>
      <c r="M29" s="420" t="s">
        <v>338</v>
      </c>
    </row>
    <row r="30" spans="1:37" ht="18.75" customHeight="1" x14ac:dyDescent="0.25">
      <c r="A30" s="328" t="s">
        <v>72</v>
      </c>
      <c r="B30" s="434" t="str">
        <f>E17</f>
        <v>Zsombok</v>
      </c>
      <c r="C30" s="434"/>
      <c r="D30" s="436" t="s">
        <v>295</v>
      </c>
      <c r="E30" s="437"/>
      <c r="F30" s="436" t="s">
        <v>320</v>
      </c>
      <c r="G30" s="437"/>
      <c r="H30" s="435"/>
      <c r="I30" s="435"/>
      <c r="J30" s="436" t="s">
        <v>342</v>
      </c>
      <c r="K30" s="437"/>
      <c r="L30" s="267"/>
      <c r="M30" s="420" t="s">
        <v>344</v>
      </c>
    </row>
    <row r="31" spans="1:37" ht="18.75" customHeight="1" x14ac:dyDescent="0.25">
      <c r="A31" s="328" t="s">
        <v>76</v>
      </c>
      <c r="B31" s="434" t="str">
        <f>E19</f>
        <v>Gáncs</v>
      </c>
      <c r="C31" s="434"/>
      <c r="D31" s="436" t="s">
        <v>343</v>
      </c>
      <c r="E31" s="437"/>
      <c r="F31" s="436" t="s">
        <v>311</v>
      </c>
      <c r="G31" s="437"/>
      <c r="H31" s="440" t="s">
        <v>334</v>
      </c>
      <c r="I31" s="431"/>
      <c r="J31" s="435"/>
      <c r="K31" s="435"/>
      <c r="L31" s="267"/>
      <c r="M31" s="420" t="s">
        <v>340</v>
      </c>
    </row>
    <row r="32" spans="1:37" ht="18.75" customHeight="1" x14ac:dyDescent="0.25">
      <c r="A32" s="160"/>
      <c r="B32" s="333"/>
      <c r="C32" s="333"/>
      <c r="D32" s="160"/>
      <c r="E32" s="160"/>
      <c r="F32" s="160"/>
      <c r="G32" s="160"/>
      <c r="H32" s="160"/>
      <c r="I32" s="160"/>
      <c r="J32" s="267"/>
      <c r="K32" s="267"/>
      <c r="L32" s="267"/>
      <c r="M32" s="334"/>
    </row>
    <row r="33" spans="1:18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8" x14ac:dyDescent="0.25">
      <c r="A34" s="267" t="s">
        <v>57</v>
      </c>
      <c r="B34" s="267"/>
      <c r="C34" s="445" t="s">
        <v>218</v>
      </c>
      <c r="D34" s="446"/>
      <c r="E34" s="298" t="s">
        <v>74</v>
      </c>
      <c r="F34" s="447" t="s">
        <v>216</v>
      </c>
      <c r="G34" s="447"/>
      <c r="H34" s="267"/>
      <c r="I34" s="421" t="s">
        <v>300</v>
      </c>
      <c r="J34" s="267"/>
      <c r="K34" s="267"/>
      <c r="L34" s="267"/>
      <c r="M34" s="267"/>
    </row>
    <row r="35" spans="1:18" x14ac:dyDescent="0.25">
      <c r="A35" s="267"/>
      <c r="B35" s="267"/>
      <c r="C35" s="267"/>
      <c r="D35" s="267"/>
      <c r="E35" s="267"/>
      <c r="F35" s="298"/>
      <c r="G35" s="298"/>
      <c r="H35" s="267"/>
      <c r="I35" s="267"/>
      <c r="J35" s="267"/>
      <c r="K35" s="267"/>
      <c r="L35" s="267"/>
      <c r="M35" s="267"/>
    </row>
    <row r="36" spans="1:18" x14ac:dyDescent="0.25">
      <c r="A36" s="267" t="s">
        <v>73</v>
      </c>
      <c r="B36" s="267"/>
      <c r="C36" s="445" t="s">
        <v>212</v>
      </c>
      <c r="D36" s="446"/>
      <c r="E36" s="298" t="s">
        <v>74</v>
      </c>
      <c r="F36" s="447" t="s">
        <v>220</v>
      </c>
      <c r="G36" s="447"/>
      <c r="H36" s="267"/>
      <c r="I36" s="421" t="s">
        <v>319</v>
      </c>
      <c r="J36" s="267"/>
      <c r="K36" s="267"/>
      <c r="L36" s="267"/>
      <c r="M36" s="267"/>
    </row>
    <row r="37" spans="1:18" x14ac:dyDescent="0.25">
      <c r="A37" s="267"/>
      <c r="B37" s="267"/>
      <c r="C37" s="298"/>
      <c r="D37" s="298"/>
      <c r="E37" s="298"/>
      <c r="F37" s="298"/>
      <c r="G37" s="298"/>
      <c r="H37" s="267"/>
      <c r="I37" s="267"/>
      <c r="J37" s="267"/>
      <c r="K37" s="267"/>
      <c r="L37" s="267"/>
      <c r="M37" s="267"/>
    </row>
    <row r="38" spans="1:18" x14ac:dyDescent="0.25">
      <c r="A38" s="267" t="s">
        <v>75</v>
      </c>
      <c r="B38" s="267"/>
      <c r="C38" s="445" t="s">
        <v>211</v>
      </c>
      <c r="D38" s="446"/>
      <c r="E38" s="298" t="s">
        <v>74</v>
      </c>
      <c r="F38" s="447" t="s">
        <v>213</v>
      </c>
      <c r="G38" s="447"/>
      <c r="H38" s="267"/>
      <c r="I38" s="421" t="s">
        <v>345</v>
      </c>
      <c r="J38" s="267"/>
      <c r="K38" s="267"/>
      <c r="L38" s="267"/>
      <c r="M38" s="267"/>
    </row>
    <row r="39" spans="1:18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8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45"/>
      <c r="M40" s="267"/>
    </row>
    <row r="41" spans="1:18" x14ac:dyDescent="0.25">
      <c r="A41" s="140" t="s">
        <v>44</v>
      </c>
      <c r="B41" s="141"/>
      <c r="C41" s="207"/>
      <c r="D41" s="304" t="s">
        <v>4</v>
      </c>
      <c r="E41" s="305" t="s">
        <v>46</v>
      </c>
      <c r="F41" s="319"/>
      <c r="G41" s="304" t="s">
        <v>4</v>
      </c>
      <c r="H41" s="305" t="s">
        <v>53</v>
      </c>
      <c r="I41" s="166"/>
      <c r="J41" s="305" t="s">
        <v>54</v>
      </c>
      <c r="K41" s="165" t="s">
        <v>55</v>
      </c>
      <c r="L41" s="33"/>
      <c r="M41" s="319"/>
      <c r="P41" s="300"/>
      <c r="Q41" s="300"/>
      <c r="R41" s="301"/>
    </row>
    <row r="42" spans="1:18" x14ac:dyDescent="0.25">
      <c r="A42" s="278" t="s">
        <v>45</v>
      </c>
      <c r="B42" s="279"/>
      <c r="C42" s="281"/>
      <c r="D42" s="306">
        <v>1</v>
      </c>
      <c r="E42" s="438" t="e">
        <f>IF(D42&gt;$R$44,,UPPER(VLOOKUP(D42,#REF!,2)))</f>
        <v>#REF!</v>
      </c>
      <c r="F42" s="438"/>
      <c r="G42" s="313" t="s">
        <v>5</v>
      </c>
      <c r="H42" s="279"/>
      <c r="I42" s="307"/>
      <c r="J42" s="314"/>
      <c r="K42" s="273" t="s">
        <v>47</v>
      </c>
      <c r="L42" s="320"/>
      <c r="M42" s="308"/>
      <c r="P42" s="302"/>
      <c r="Q42" s="302"/>
      <c r="R42" s="153"/>
    </row>
    <row r="43" spans="1:18" x14ac:dyDescent="0.25">
      <c r="A43" s="282" t="s">
        <v>52</v>
      </c>
      <c r="B43" s="164"/>
      <c r="C43" s="284"/>
      <c r="D43" s="309">
        <v>2</v>
      </c>
      <c r="E43" s="439" t="e">
        <f>IF(D43&gt;$R$44,,UPPER(VLOOKUP(D43,#REF!,2)))</f>
        <v>#REF!</v>
      </c>
      <c r="F43" s="439"/>
      <c r="G43" s="315" t="s">
        <v>6</v>
      </c>
      <c r="H43" s="82"/>
      <c r="I43" s="271"/>
      <c r="J43" s="83"/>
      <c r="K43" s="317"/>
      <c r="L43" s="245"/>
      <c r="M43" s="312"/>
      <c r="P43" s="153"/>
      <c r="Q43" s="151"/>
      <c r="R43" s="153"/>
    </row>
    <row r="44" spans="1:18" x14ac:dyDescent="0.25">
      <c r="A44" s="179"/>
      <c r="B44" s="180"/>
      <c r="C44" s="181"/>
      <c r="D44" s="309"/>
      <c r="E44" s="84"/>
      <c r="F44" s="267"/>
      <c r="G44" s="315" t="s">
        <v>7</v>
      </c>
      <c r="H44" s="82"/>
      <c r="I44" s="271"/>
      <c r="J44" s="83"/>
      <c r="K44" s="273" t="s">
        <v>48</v>
      </c>
      <c r="L44" s="320"/>
      <c r="M44" s="308"/>
      <c r="P44" s="302"/>
      <c r="Q44" s="302"/>
      <c r="R44" s="303" t="e">
        <f>MIN(4,#REF!)</f>
        <v>#REF!</v>
      </c>
    </row>
    <row r="45" spans="1:18" x14ac:dyDescent="0.25">
      <c r="A45" s="154"/>
      <c r="B45" s="120"/>
      <c r="C45" s="155"/>
      <c r="D45" s="309"/>
      <c r="E45" s="84"/>
      <c r="F45" s="267"/>
      <c r="G45" s="315" t="s">
        <v>8</v>
      </c>
      <c r="H45" s="82"/>
      <c r="I45" s="271"/>
      <c r="J45" s="83"/>
      <c r="K45" s="318"/>
      <c r="L45" s="267"/>
      <c r="M45" s="310"/>
      <c r="P45" s="153"/>
      <c r="Q45" s="151"/>
      <c r="R45" s="153"/>
    </row>
    <row r="46" spans="1:18" x14ac:dyDescent="0.25">
      <c r="A46" s="168"/>
      <c r="B46" s="182"/>
      <c r="C46" s="206"/>
      <c r="D46" s="309"/>
      <c r="E46" s="84"/>
      <c r="F46" s="267"/>
      <c r="G46" s="315" t="s">
        <v>9</v>
      </c>
      <c r="H46" s="82"/>
      <c r="I46" s="271"/>
      <c r="J46" s="83"/>
      <c r="K46" s="282"/>
      <c r="L46" s="245"/>
      <c r="M46" s="312"/>
      <c r="P46" s="153"/>
      <c r="Q46" s="151"/>
      <c r="R46" s="153"/>
    </row>
    <row r="47" spans="1:18" x14ac:dyDescent="0.25">
      <c r="A47" s="169"/>
      <c r="B47" s="22"/>
      <c r="C47" s="155"/>
      <c r="D47" s="309"/>
      <c r="E47" s="84"/>
      <c r="F47" s="267"/>
      <c r="G47" s="315" t="s">
        <v>10</v>
      </c>
      <c r="H47" s="82"/>
      <c r="I47" s="271"/>
      <c r="J47" s="83"/>
      <c r="K47" s="273" t="s">
        <v>33</v>
      </c>
      <c r="L47" s="320"/>
      <c r="M47" s="308"/>
      <c r="P47" s="302"/>
      <c r="Q47" s="302"/>
      <c r="R47" s="153"/>
    </row>
    <row r="48" spans="1:18" x14ac:dyDescent="0.25">
      <c r="A48" s="169"/>
      <c r="B48" s="22"/>
      <c r="C48" s="177"/>
      <c r="D48" s="309"/>
      <c r="E48" s="84"/>
      <c r="F48" s="267"/>
      <c r="G48" s="315" t="s">
        <v>11</v>
      </c>
      <c r="H48" s="82"/>
      <c r="I48" s="271"/>
      <c r="J48" s="83"/>
      <c r="K48" s="318"/>
      <c r="L48" s="267"/>
      <c r="M48" s="310"/>
      <c r="P48" s="153"/>
      <c r="Q48" s="151"/>
      <c r="R48" s="153"/>
    </row>
    <row r="49" spans="1:18" x14ac:dyDescent="0.25">
      <c r="A49" s="170"/>
      <c r="B49" s="167"/>
      <c r="C49" s="178"/>
      <c r="D49" s="311"/>
      <c r="E49" s="156"/>
      <c r="F49" s="245"/>
      <c r="G49" s="316" t="s">
        <v>12</v>
      </c>
      <c r="H49" s="164"/>
      <c r="I49" s="275"/>
      <c r="J49" s="158"/>
      <c r="K49" s="282" t="str">
        <f>L4</f>
        <v>Dénes Tibor</v>
      </c>
      <c r="L49" s="245"/>
      <c r="M49" s="312"/>
      <c r="P49" s="153"/>
      <c r="Q49" s="151"/>
      <c r="R49" s="303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 E19">
    <cfRule type="cellIs" dxfId="82" priority="2" stopIfTrue="1" operator="equal">
      <formula>"Bye"</formula>
    </cfRule>
  </conditionalFormatting>
  <conditionalFormatting sqref="R44 R49">
    <cfRule type="expression" dxfId="8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7D000-9EBA-4099-9459-620D277E6E77}">
  <sheetPr>
    <tabColor indexed="42"/>
  </sheetPr>
  <dimension ref="A1:R134"/>
  <sheetViews>
    <sheetView showGridLines="0" showZeros="0" zoomScale="85" zoomScaleNormal="85" workbookViewId="0">
      <pane ySplit="6" topLeftCell="A7" activePane="bottomLeft" state="frozen"/>
      <selection activeCell="C12" sqref="C12"/>
      <selection pane="bottomLeft" activeCell="E14" sqref="E14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222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224</v>
      </c>
      <c r="C7" s="91" t="s">
        <v>192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207</v>
      </c>
      <c r="C8" s="91" t="s">
        <v>225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223</v>
      </c>
      <c r="C9" s="91" t="s">
        <v>226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227</v>
      </c>
      <c r="C10" s="91" t="s">
        <v>228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 t="s">
        <v>231</v>
      </c>
      <c r="C11" s="91" t="s">
        <v>232</v>
      </c>
      <c r="D11" s="92"/>
      <c r="E11" s="203"/>
      <c r="F11" s="208"/>
      <c r="G11" s="92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 t="s">
        <v>233</v>
      </c>
      <c r="C12" s="91" t="s">
        <v>234</v>
      </c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417">
        <v>7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365"/>
      <c r="G14" s="92"/>
      <c r="H14" s="190"/>
      <c r="I14" s="188"/>
      <c r="J14" s="192"/>
      <c r="K14" s="188"/>
      <c r="L14" s="413"/>
      <c r="M14" s="92"/>
      <c r="N14" s="414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2 A14:D134">
    <cfRule type="expression" dxfId="80" priority="7" stopIfTrue="1">
      <formula>$O7&gt;=1</formula>
    </cfRule>
  </conditionalFormatting>
  <conditionalFormatting sqref="B7:D10 B14:D27">
    <cfRule type="expression" dxfId="79" priority="1" stopIfTrue="1">
      <formula>$Q7&gt;=1</formula>
    </cfRule>
  </conditionalFormatting>
  <conditionalFormatting sqref="B11:D12">
    <cfRule type="expression" dxfId="78" priority="59" stopIfTrue="1">
      <formula>$Q12&gt;=1</formula>
    </cfRule>
  </conditionalFormatting>
  <conditionalFormatting sqref="E7:E12 E14:E27">
    <cfRule type="expression" dxfId="77" priority="2" stopIfTrue="1">
      <formula>AND(ROUNDDOWN(($A$4-E7)/365.25,0)&lt;=13,G7&lt;&gt;"OK")</formula>
    </cfRule>
    <cfRule type="expression" dxfId="76" priority="3" stopIfTrue="1">
      <formula>AND(ROUNDDOWN(($A$4-E7)/365.25,0)&lt;=14,G7&lt;&gt;"OK")</formula>
    </cfRule>
    <cfRule type="expression" dxfId="75" priority="4" stopIfTrue="1">
      <formula>AND(ROUNDDOWN(($A$4-E7)/365.25,0)&lt;=17,G7&lt;&gt;"OK")</formula>
    </cfRule>
  </conditionalFormatting>
  <conditionalFormatting sqref="E7:E12 E14:E134">
    <cfRule type="expression" dxfId="74" priority="8" stopIfTrue="1">
      <formula>AND(ROUNDDOWN(($A$4-E7)/365.25,0)&lt;=13,#REF!&lt;&gt;"OK")</formula>
    </cfRule>
    <cfRule type="expression" dxfId="73" priority="9" stopIfTrue="1">
      <formula>AND(ROUNDDOWN(($A$4-E7)/365.25,0)&lt;=14,#REF!&lt;&gt;"OK")</formula>
    </cfRule>
    <cfRule type="expression" dxfId="72" priority="10" stopIfTrue="1">
      <formula>AND(ROUNDDOWN(($A$4-E7)/365.25,0)&lt;=17,#REF!&lt;&gt;"OK")</formula>
    </cfRule>
  </conditionalFormatting>
  <conditionalFormatting sqref="H7:H12 H14:H134">
    <cfRule type="cellIs" dxfId="71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414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Pest Várnegye Diákolimpia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>
        <f>Altalanos!$A$10</f>
        <v>0</v>
      </c>
      <c r="B5" s="54">
        <f>Altalanos!$C$10</f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27" t="s">
        <v>25</v>
      </c>
      <c r="B6" s="427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75" t="s">
        <v>26</v>
      </c>
      <c r="B20" s="176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58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59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1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F432C-8DEF-4343-8E95-4FC8AA32D3D3}">
  <sheetPr>
    <tabColor indexed="11"/>
  </sheetPr>
  <dimension ref="A1:AK49"/>
  <sheetViews>
    <sheetView topLeftCell="A4" workbookViewId="0">
      <selection activeCell="K11" sqref="K1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222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335" t="s">
        <v>77</v>
      </c>
      <c r="R3" s="336" t="s">
        <v>83</v>
      </c>
      <c r="S3" s="336" t="s">
        <v>78</v>
      </c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233" t="s">
        <v>152</v>
      </c>
      <c r="M4" s="231"/>
      <c r="N4" s="296"/>
      <c r="O4" s="297"/>
      <c r="P4" s="296"/>
      <c r="Q4" s="337" t="s">
        <v>84</v>
      </c>
      <c r="R4" s="338" t="s">
        <v>79</v>
      </c>
      <c r="S4" s="338" t="s">
        <v>80</v>
      </c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Q5" s="339" t="s">
        <v>85</v>
      </c>
      <c r="R5" s="340" t="s">
        <v>81</v>
      </c>
      <c r="S5" s="340" t="s">
        <v>82</v>
      </c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329" t="s">
        <v>63</v>
      </c>
      <c r="B7" s="341"/>
      <c r="C7" s="291" t="str">
        <f>IF($B7="","",VLOOKUP($B7,#REF!,5))</f>
        <v/>
      </c>
      <c r="D7" s="291" t="str">
        <f>IF($B7="","",VLOOKUP($B7,#REF!,15))</f>
        <v/>
      </c>
      <c r="E7" s="411" t="s">
        <v>223</v>
      </c>
      <c r="F7" s="290"/>
      <c r="G7" s="411" t="s">
        <v>226</v>
      </c>
      <c r="H7" s="290"/>
      <c r="I7" s="287" t="str">
        <f>IF($B7="","",VLOOKUP($B7,#REF!,4))</f>
        <v/>
      </c>
      <c r="J7" s="267"/>
      <c r="K7" s="418" t="s">
        <v>346</v>
      </c>
      <c r="L7" s="347" t="e">
        <f>IF(K7="","",CONCATENATE(VLOOKUP($Y$3,$AB$1:$AK$1,K7)," pont"))</f>
        <v>#N/A</v>
      </c>
      <c r="M7" s="353"/>
      <c r="Q7" s="335" t="s">
        <v>77</v>
      </c>
      <c r="R7" s="390" t="s">
        <v>113</v>
      </c>
      <c r="S7" s="390" t="s">
        <v>115</v>
      </c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42"/>
      <c r="C8" s="299"/>
      <c r="D8" s="299"/>
      <c r="E8" s="299"/>
      <c r="F8" s="299"/>
      <c r="G8" s="299"/>
      <c r="H8" s="299"/>
      <c r="I8" s="299"/>
      <c r="J8" s="267"/>
      <c r="K8" s="298"/>
      <c r="L8" s="298"/>
      <c r="M8" s="354"/>
      <c r="Q8" s="337" t="s">
        <v>84</v>
      </c>
      <c r="R8" s="391" t="s">
        <v>114</v>
      </c>
      <c r="S8" s="391" t="s">
        <v>116</v>
      </c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43"/>
      <c r="C9" s="291" t="str">
        <f>IF($B9="","",VLOOKUP($B9,#REF!,5))</f>
        <v/>
      </c>
      <c r="D9" s="291" t="str">
        <f>IF($B9="","",VLOOKUP($B9,#REF!,15))</f>
        <v/>
      </c>
      <c r="E9" s="412" t="s">
        <v>227</v>
      </c>
      <c r="F9" s="292"/>
      <c r="G9" s="412" t="s">
        <v>228</v>
      </c>
      <c r="H9" s="292"/>
      <c r="I9" s="286" t="str">
        <f>IF($B9="","",VLOOKUP($B9,#REF!,4))</f>
        <v/>
      </c>
      <c r="J9" s="267"/>
      <c r="K9" s="418" t="s">
        <v>344</v>
      </c>
      <c r="L9" s="347" t="e">
        <f>IF(K9="","",CONCATENATE(VLOOKUP($Y$3,$AB$1:$AK$1,K9)," pont"))</f>
        <v>#N/A</v>
      </c>
      <c r="M9" s="353"/>
      <c r="Q9" s="339" t="s">
        <v>85</v>
      </c>
      <c r="R9" s="392" t="s">
        <v>89</v>
      </c>
      <c r="S9" s="392" t="s">
        <v>117</v>
      </c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42"/>
      <c r="C10" s="299"/>
      <c r="D10" s="299"/>
      <c r="E10" s="299"/>
      <c r="F10" s="299"/>
      <c r="G10" s="299"/>
      <c r="H10" s="299"/>
      <c r="I10" s="299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43"/>
      <c r="C11" s="291" t="str">
        <f>IF($B11="","",VLOOKUP($B11,#REF!,5))</f>
        <v/>
      </c>
      <c r="D11" s="291" t="str">
        <f>IF($B11="","",VLOOKUP($B11,#REF!,15))</f>
        <v/>
      </c>
      <c r="E11" s="412" t="s">
        <v>224</v>
      </c>
      <c r="F11" s="292"/>
      <c r="G11" s="412" t="s">
        <v>192</v>
      </c>
      <c r="H11" s="292"/>
      <c r="I11" s="286" t="str">
        <f>IF($B11="","",VLOOKUP($B11,#REF!,4))</f>
        <v/>
      </c>
      <c r="J11" s="267"/>
      <c r="K11" s="418" t="s">
        <v>338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67"/>
      <c r="B12" s="329"/>
      <c r="C12" s="321"/>
      <c r="D12" s="267"/>
      <c r="E12" s="267"/>
      <c r="F12" s="267"/>
      <c r="G12" s="267"/>
      <c r="H12" s="267"/>
      <c r="I12" s="26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329" t="s">
        <v>70</v>
      </c>
      <c r="B13" s="341"/>
      <c r="C13" s="291" t="str">
        <f>IF($B13="","",VLOOKUP($B13,#REF!,5))</f>
        <v/>
      </c>
      <c r="D13" s="291" t="str">
        <f>IF($B13="","",VLOOKUP($B13,#REF!,15))</f>
        <v/>
      </c>
      <c r="E13" s="411" t="s">
        <v>207</v>
      </c>
      <c r="F13" s="290"/>
      <c r="G13" s="411" t="s">
        <v>225</v>
      </c>
      <c r="H13" s="290"/>
      <c r="I13" s="287" t="str">
        <f>IF($B13="","",VLOOKUP($B13,#REF!,4))</f>
        <v/>
      </c>
      <c r="J13" s="267"/>
      <c r="K13" s="418" t="s">
        <v>340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98"/>
      <c r="B14" s="342"/>
      <c r="C14" s="299"/>
      <c r="D14" s="299"/>
      <c r="E14" s="299"/>
      <c r="F14" s="299"/>
      <c r="G14" s="299"/>
      <c r="H14" s="299"/>
      <c r="I14" s="299"/>
      <c r="J14" s="267"/>
      <c r="K14" s="298"/>
      <c r="L14" s="298"/>
      <c r="M14" s="354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98" t="s">
        <v>71</v>
      </c>
      <c r="B15" s="343"/>
      <c r="C15" s="291" t="str">
        <f>IF($B15="","",VLOOKUP($B15,#REF!,5))</f>
        <v/>
      </c>
      <c r="D15" s="291" t="str">
        <f>IF($B15="","",VLOOKUP($B15,#REF!,15))</f>
        <v/>
      </c>
      <c r="E15" s="412" t="s">
        <v>270</v>
      </c>
      <c r="F15" s="292"/>
      <c r="G15" s="412" t="s">
        <v>232</v>
      </c>
      <c r="H15" s="292"/>
      <c r="I15" s="286" t="str">
        <f>IF($B15="","",VLOOKUP($B15,#REF!,4))</f>
        <v/>
      </c>
      <c r="J15" s="267"/>
      <c r="K15" s="418" t="s">
        <v>338</v>
      </c>
      <c r="L15" s="347" t="e">
        <f>IF(K15="","",CONCATENATE(VLOOKUP($Y$3,$AB$1:$AK$1,K15)," pont"))</f>
        <v>#N/A</v>
      </c>
      <c r="M15" s="353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98"/>
      <c r="B16" s="342"/>
      <c r="C16" s="299"/>
      <c r="D16" s="299"/>
      <c r="E16" s="299"/>
      <c r="F16" s="299"/>
      <c r="G16" s="299"/>
      <c r="H16" s="299"/>
      <c r="I16" s="299"/>
      <c r="J16" s="267"/>
      <c r="K16" s="298"/>
      <c r="L16" s="298"/>
      <c r="M16" s="354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98" t="s">
        <v>72</v>
      </c>
      <c r="B17" s="343"/>
      <c r="C17" s="291" t="str">
        <f>IF($B17="","",VLOOKUP($B17,#REF!,5))</f>
        <v/>
      </c>
      <c r="D17" s="291" t="str">
        <f>IF($B17="","",VLOOKUP($B17,#REF!,15))</f>
        <v/>
      </c>
      <c r="E17" s="412" t="s">
        <v>233</v>
      </c>
      <c r="F17" s="292"/>
      <c r="G17" s="412" t="s">
        <v>234</v>
      </c>
      <c r="H17" s="292"/>
      <c r="I17" s="286" t="str">
        <f>IF($B17="","",VLOOKUP($B17,#REF!,4))</f>
        <v/>
      </c>
      <c r="J17" s="267"/>
      <c r="K17" s="418" t="s">
        <v>352</v>
      </c>
      <c r="L17" s="347" t="e">
        <f>IF(K17="","",CONCATENATE(VLOOKUP($Y$3,$AB$1:$AK$1,K17)," pont"))</f>
        <v>#N/A</v>
      </c>
      <c r="M17" s="353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x14ac:dyDescent="0.25">
      <c r="A18" s="298"/>
      <c r="B18" s="342"/>
      <c r="C18" s="299"/>
      <c r="D18" s="299"/>
      <c r="E18" s="299"/>
      <c r="F18" s="299"/>
      <c r="G18" s="299"/>
      <c r="H18" s="299"/>
      <c r="I18" s="299"/>
      <c r="J18" s="267"/>
      <c r="K18" s="298"/>
      <c r="L18" s="298"/>
      <c r="M18" s="354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x14ac:dyDescent="0.25">
      <c r="A19" s="298" t="s">
        <v>76</v>
      </c>
      <c r="B19" s="343"/>
      <c r="C19" s="291" t="str">
        <f>IF($B19="","",VLOOKUP($B19,#REF!,5))</f>
        <v/>
      </c>
      <c r="D19" s="291" t="str">
        <f>IF($B19="","",VLOOKUP($B19,#REF!,15))</f>
        <v/>
      </c>
      <c r="E19" s="412"/>
      <c r="F19" s="292"/>
      <c r="G19" s="412"/>
      <c r="H19" s="292"/>
      <c r="I19" s="286" t="str">
        <f>IF($B19="","",VLOOKUP($B19,#REF!,4))</f>
        <v/>
      </c>
      <c r="J19" s="267"/>
      <c r="K19" s="352"/>
      <c r="L19" s="347" t="str">
        <f>IF(K19="","",CONCATENATE(VLOOKUP($Y$3,$AB$1:$AK$1,K19)," pont"))</f>
        <v/>
      </c>
      <c r="M19" s="353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267"/>
      <c r="B22" s="430"/>
      <c r="C22" s="430"/>
      <c r="D22" s="431" t="str">
        <f>E7</f>
        <v>Rácz</v>
      </c>
      <c r="E22" s="431"/>
      <c r="F22" s="431" t="str">
        <f>E9</f>
        <v>Kacsándi</v>
      </c>
      <c r="G22" s="431"/>
      <c r="H22" s="431" t="str">
        <f>E11</f>
        <v>Papp</v>
      </c>
      <c r="I22" s="431"/>
      <c r="J22" s="267"/>
      <c r="K22" s="267"/>
      <c r="L22" s="267"/>
      <c r="M22" s="330" t="s">
        <v>67</v>
      </c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ht="18.75" customHeight="1" x14ac:dyDescent="0.25">
      <c r="A23" s="328" t="s">
        <v>63</v>
      </c>
      <c r="B23" s="434" t="str">
        <f>E7</f>
        <v>Rácz</v>
      </c>
      <c r="C23" s="434"/>
      <c r="D23" s="435"/>
      <c r="E23" s="435"/>
      <c r="F23" s="436" t="s">
        <v>311</v>
      </c>
      <c r="G23" s="437"/>
      <c r="H23" s="436" t="s">
        <v>311</v>
      </c>
      <c r="I23" s="437"/>
      <c r="J23" s="267"/>
      <c r="K23" s="267"/>
      <c r="L23" s="267"/>
      <c r="M23" s="420" t="s">
        <v>340</v>
      </c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ht="18.75" customHeight="1" x14ac:dyDescent="0.25">
      <c r="A24" s="328" t="s">
        <v>64</v>
      </c>
      <c r="B24" s="434" t="str">
        <f>E9</f>
        <v>Kacsándi</v>
      </c>
      <c r="C24" s="434"/>
      <c r="D24" s="436" t="s">
        <v>315</v>
      </c>
      <c r="E24" s="437"/>
      <c r="F24" s="435"/>
      <c r="G24" s="435"/>
      <c r="H24" s="436" t="s">
        <v>294</v>
      </c>
      <c r="I24" s="437"/>
      <c r="J24" s="267"/>
      <c r="K24" s="267"/>
      <c r="L24" s="267"/>
      <c r="M24" s="420" t="s">
        <v>339</v>
      </c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ht="18.75" customHeight="1" x14ac:dyDescent="0.25">
      <c r="A25" s="328" t="s">
        <v>65</v>
      </c>
      <c r="B25" s="434" t="str">
        <f>E11</f>
        <v>Papp</v>
      </c>
      <c r="C25" s="434"/>
      <c r="D25" s="436" t="s">
        <v>315</v>
      </c>
      <c r="E25" s="437"/>
      <c r="F25" s="436" t="s">
        <v>300</v>
      </c>
      <c r="G25" s="437"/>
      <c r="H25" s="435"/>
      <c r="I25" s="435"/>
      <c r="J25" s="267"/>
      <c r="K25" s="267"/>
      <c r="L25" s="267"/>
      <c r="M25" s="420" t="s">
        <v>338</v>
      </c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332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ht="18.75" customHeight="1" x14ac:dyDescent="0.25">
      <c r="A27" s="267"/>
      <c r="B27" s="430"/>
      <c r="C27" s="430"/>
      <c r="D27" s="431" t="str">
        <f>E13</f>
        <v>Jánosovits</v>
      </c>
      <c r="E27" s="431"/>
      <c r="F27" s="431" t="str">
        <f>E15</f>
        <v xml:space="preserve">Sárkány </v>
      </c>
      <c r="G27" s="431"/>
      <c r="H27" s="431" t="str">
        <f>E17</f>
        <v>Vida</v>
      </c>
      <c r="I27" s="431"/>
      <c r="J27" s="431"/>
      <c r="K27" s="431"/>
      <c r="L27" s="267"/>
      <c r="M27" s="332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ht="18.75" customHeight="1" x14ac:dyDescent="0.25">
      <c r="A28" s="328" t="s">
        <v>70</v>
      </c>
      <c r="B28" s="434" t="str">
        <f>E13</f>
        <v>Jánosovits</v>
      </c>
      <c r="C28" s="434"/>
      <c r="D28" s="435"/>
      <c r="E28" s="435"/>
      <c r="F28" s="436" t="s">
        <v>295</v>
      </c>
      <c r="G28" s="437"/>
      <c r="H28" s="442" t="s">
        <v>326</v>
      </c>
      <c r="I28" s="437"/>
      <c r="J28" s="431"/>
      <c r="K28" s="431"/>
      <c r="L28" s="267"/>
      <c r="M28" s="420" t="s">
        <v>339</v>
      </c>
    </row>
    <row r="29" spans="1:37" ht="18.75" customHeight="1" x14ac:dyDescent="0.25">
      <c r="A29" s="328" t="s">
        <v>71</v>
      </c>
      <c r="B29" s="434" t="str">
        <f>E15</f>
        <v xml:space="preserve">Sárkány </v>
      </c>
      <c r="C29" s="434"/>
      <c r="D29" s="436" t="s">
        <v>304</v>
      </c>
      <c r="E29" s="437"/>
      <c r="F29" s="435"/>
      <c r="G29" s="435"/>
      <c r="H29" s="442" t="s">
        <v>349</v>
      </c>
      <c r="I29" s="437"/>
      <c r="J29" s="437"/>
      <c r="K29" s="437"/>
      <c r="L29" s="267"/>
      <c r="M29" s="420" t="s">
        <v>338</v>
      </c>
    </row>
    <row r="30" spans="1:37" ht="18.75" customHeight="1" x14ac:dyDescent="0.25">
      <c r="A30" s="328" t="s">
        <v>72</v>
      </c>
      <c r="B30" s="434" t="str">
        <f>E17</f>
        <v>Vida</v>
      </c>
      <c r="C30" s="434"/>
      <c r="D30" s="442" t="s">
        <v>350</v>
      </c>
      <c r="E30" s="437"/>
      <c r="F30" s="442" t="s">
        <v>350</v>
      </c>
      <c r="G30" s="437"/>
      <c r="H30" s="435"/>
      <c r="I30" s="435"/>
      <c r="J30" s="437"/>
      <c r="K30" s="437"/>
      <c r="L30" s="267"/>
      <c r="M30" s="420" t="s">
        <v>340</v>
      </c>
    </row>
    <row r="31" spans="1:37" ht="18.75" customHeight="1" x14ac:dyDescent="0.25">
      <c r="A31" s="328" t="s">
        <v>76</v>
      </c>
      <c r="B31" s="434"/>
      <c r="C31" s="434"/>
      <c r="D31" s="437"/>
      <c r="E31" s="437"/>
      <c r="F31" s="437"/>
      <c r="G31" s="437"/>
      <c r="H31" s="431"/>
      <c r="I31" s="431"/>
      <c r="J31" s="435"/>
      <c r="K31" s="435"/>
      <c r="L31" s="267"/>
      <c r="M31" s="331"/>
    </row>
    <row r="32" spans="1:37" ht="18.75" customHeight="1" x14ac:dyDescent="0.25">
      <c r="A32" s="160"/>
      <c r="B32" s="333"/>
      <c r="C32" s="333"/>
      <c r="D32" s="160"/>
      <c r="E32" s="160"/>
      <c r="F32" s="160"/>
      <c r="G32" s="160"/>
      <c r="H32" s="160"/>
      <c r="I32" s="160"/>
      <c r="J32" s="267"/>
      <c r="K32" s="267"/>
      <c r="L32" s="267"/>
      <c r="M32" s="334"/>
    </row>
    <row r="33" spans="1:18" x14ac:dyDescent="0.25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8" x14ac:dyDescent="0.25">
      <c r="A34" s="267" t="s">
        <v>57</v>
      </c>
      <c r="B34" s="267"/>
      <c r="C34" s="445" t="s">
        <v>224</v>
      </c>
      <c r="D34" s="446"/>
      <c r="E34" s="298" t="s">
        <v>74</v>
      </c>
      <c r="F34" s="447" t="s">
        <v>231</v>
      </c>
      <c r="G34" s="447"/>
      <c r="H34" s="267"/>
      <c r="I34" s="421" t="s">
        <v>315</v>
      </c>
      <c r="J34" s="267"/>
      <c r="K34" s="267"/>
      <c r="L34" s="267"/>
      <c r="M34" s="267"/>
    </row>
    <row r="35" spans="1:18" x14ac:dyDescent="0.25">
      <c r="A35" s="267"/>
      <c r="B35" s="267"/>
      <c r="C35" s="267"/>
      <c r="D35" s="267"/>
      <c r="E35" s="267"/>
      <c r="F35" s="298"/>
      <c r="G35" s="298"/>
      <c r="H35" s="267"/>
      <c r="I35" s="267"/>
      <c r="J35" s="267"/>
      <c r="K35" s="267"/>
      <c r="L35" s="267"/>
      <c r="M35" s="267"/>
    </row>
    <row r="36" spans="1:18" x14ac:dyDescent="0.25">
      <c r="A36" s="267" t="s">
        <v>73</v>
      </c>
      <c r="B36" s="267"/>
      <c r="C36" s="445" t="s">
        <v>227</v>
      </c>
      <c r="D36" s="446"/>
      <c r="E36" s="298" t="s">
        <v>74</v>
      </c>
      <c r="F36" s="447" t="s">
        <v>207</v>
      </c>
      <c r="G36" s="447"/>
      <c r="H36" s="267"/>
      <c r="I36" s="421" t="s">
        <v>351</v>
      </c>
      <c r="J36" s="267"/>
      <c r="K36" s="267"/>
      <c r="L36" s="267"/>
      <c r="M36" s="267"/>
    </row>
    <row r="37" spans="1:18" x14ac:dyDescent="0.25">
      <c r="A37" s="267"/>
      <c r="B37" s="267"/>
      <c r="C37" s="298"/>
      <c r="D37" s="298"/>
      <c r="E37" s="298"/>
      <c r="F37" s="298"/>
      <c r="G37" s="298"/>
      <c r="H37" s="267"/>
      <c r="I37" s="267"/>
      <c r="J37" s="267"/>
      <c r="K37" s="267"/>
      <c r="L37" s="267"/>
      <c r="M37" s="267"/>
    </row>
    <row r="38" spans="1:18" x14ac:dyDescent="0.25">
      <c r="A38" s="267" t="s">
        <v>75</v>
      </c>
      <c r="B38" s="267"/>
      <c r="C38" s="447" t="s">
        <v>223</v>
      </c>
      <c r="D38" s="447"/>
      <c r="E38" s="298" t="s">
        <v>74</v>
      </c>
      <c r="F38" s="445" t="s">
        <v>233</v>
      </c>
      <c r="G38" s="446"/>
      <c r="H38" s="267"/>
      <c r="I38" s="421" t="s">
        <v>345</v>
      </c>
      <c r="J38" s="267"/>
      <c r="K38" s="267"/>
      <c r="L38" s="267"/>
      <c r="M38" s="267"/>
    </row>
    <row r="39" spans="1:18" x14ac:dyDescent="0.25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</row>
    <row r="40" spans="1:18" x14ac:dyDescent="0.25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45"/>
      <c r="M40" s="267"/>
    </row>
    <row r="41" spans="1:18" x14ac:dyDescent="0.25">
      <c r="A41" s="140" t="s">
        <v>44</v>
      </c>
      <c r="B41" s="141"/>
      <c r="C41" s="207"/>
      <c r="D41" s="304" t="s">
        <v>4</v>
      </c>
      <c r="E41" s="305" t="s">
        <v>46</v>
      </c>
      <c r="F41" s="319"/>
      <c r="G41" s="304" t="s">
        <v>4</v>
      </c>
      <c r="H41" s="305" t="s">
        <v>53</v>
      </c>
      <c r="I41" s="166"/>
      <c r="J41" s="305" t="s">
        <v>54</v>
      </c>
      <c r="K41" s="165" t="s">
        <v>55</v>
      </c>
      <c r="L41" s="33"/>
      <c r="M41" s="319"/>
      <c r="P41" s="300"/>
      <c r="Q41" s="300"/>
      <c r="R41" s="301"/>
    </row>
    <row r="42" spans="1:18" x14ac:dyDescent="0.25">
      <c r="A42" s="278" t="s">
        <v>45</v>
      </c>
      <c r="B42" s="279"/>
      <c r="C42" s="281"/>
      <c r="D42" s="306">
        <v>1</v>
      </c>
      <c r="E42" s="438" t="e">
        <f>IF(D42&gt;$R$44,,UPPER(VLOOKUP(D42,#REF!,2)))</f>
        <v>#REF!</v>
      </c>
      <c r="F42" s="438"/>
      <c r="G42" s="313" t="s">
        <v>5</v>
      </c>
      <c r="H42" s="279"/>
      <c r="I42" s="307"/>
      <c r="J42" s="314"/>
      <c r="K42" s="273" t="s">
        <v>47</v>
      </c>
      <c r="L42" s="320"/>
      <c r="M42" s="308"/>
      <c r="P42" s="302"/>
      <c r="Q42" s="302"/>
      <c r="R42" s="153"/>
    </row>
    <row r="43" spans="1:18" x14ac:dyDescent="0.25">
      <c r="A43" s="282" t="s">
        <v>52</v>
      </c>
      <c r="B43" s="164"/>
      <c r="C43" s="284"/>
      <c r="D43" s="309">
        <v>2</v>
      </c>
      <c r="E43" s="439" t="e">
        <f>IF(D43&gt;$R$44,,UPPER(VLOOKUP(D43,#REF!,2)))</f>
        <v>#REF!</v>
      </c>
      <c r="F43" s="439"/>
      <c r="G43" s="315" t="s">
        <v>6</v>
      </c>
      <c r="H43" s="82"/>
      <c r="I43" s="271"/>
      <c r="J43" s="83"/>
      <c r="K43" s="317"/>
      <c r="L43" s="245"/>
      <c r="M43" s="312"/>
      <c r="P43" s="153"/>
      <c r="Q43" s="151"/>
      <c r="R43" s="153"/>
    </row>
    <row r="44" spans="1:18" x14ac:dyDescent="0.25">
      <c r="A44" s="179"/>
      <c r="B44" s="180"/>
      <c r="C44" s="181"/>
      <c r="D44" s="309"/>
      <c r="E44" s="84"/>
      <c r="F44" s="267"/>
      <c r="G44" s="315" t="s">
        <v>7</v>
      </c>
      <c r="H44" s="82"/>
      <c r="I44" s="271"/>
      <c r="J44" s="83"/>
      <c r="K44" s="273" t="s">
        <v>48</v>
      </c>
      <c r="L44" s="320"/>
      <c r="M44" s="308"/>
      <c r="P44" s="302"/>
      <c r="Q44" s="302"/>
      <c r="R44" s="303" t="e">
        <f>MIN(4,#REF!)</f>
        <v>#REF!</v>
      </c>
    </row>
    <row r="45" spans="1:18" x14ac:dyDescent="0.25">
      <c r="A45" s="154"/>
      <c r="B45" s="120"/>
      <c r="C45" s="155"/>
      <c r="D45" s="309"/>
      <c r="E45" s="84"/>
      <c r="F45" s="267"/>
      <c r="G45" s="315" t="s">
        <v>8</v>
      </c>
      <c r="H45" s="82"/>
      <c r="I45" s="271"/>
      <c r="J45" s="83"/>
      <c r="K45" s="318"/>
      <c r="L45" s="267"/>
      <c r="M45" s="310"/>
      <c r="P45" s="153"/>
      <c r="Q45" s="151"/>
      <c r="R45" s="153"/>
    </row>
    <row r="46" spans="1:18" x14ac:dyDescent="0.25">
      <c r="A46" s="168"/>
      <c r="B46" s="182"/>
      <c r="C46" s="206"/>
      <c r="D46" s="309"/>
      <c r="E46" s="84"/>
      <c r="F46" s="267"/>
      <c r="G46" s="315" t="s">
        <v>9</v>
      </c>
      <c r="H46" s="82"/>
      <c r="I46" s="271"/>
      <c r="J46" s="83"/>
      <c r="K46" s="282"/>
      <c r="L46" s="245"/>
      <c r="M46" s="312"/>
      <c r="P46" s="153"/>
      <c r="Q46" s="151"/>
      <c r="R46" s="153"/>
    </row>
    <row r="47" spans="1:18" x14ac:dyDescent="0.25">
      <c r="A47" s="169"/>
      <c r="B47" s="22"/>
      <c r="C47" s="155"/>
      <c r="D47" s="309"/>
      <c r="E47" s="84"/>
      <c r="F47" s="267"/>
      <c r="G47" s="315" t="s">
        <v>10</v>
      </c>
      <c r="H47" s="82"/>
      <c r="I47" s="271"/>
      <c r="J47" s="83"/>
      <c r="K47" s="273" t="s">
        <v>33</v>
      </c>
      <c r="L47" s="320"/>
      <c r="M47" s="308"/>
      <c r="P47" s="302"/>
      <c r="Q47" s="302"/>
      <c r="R47" s="153"/>
    </row>
    <row r="48" spans="1:18" x14ac:dyDescent="0.25">
      <c r="A48" s="169"/>
      <c r="B48" s="22"/>
      <c r="C48" s="177"/>
      <c r="D48" s="309"/>
      <c r="E48" s="84"/>
      <c r="F48" s="267"/>
      <c r="G48" s="315" t="s">
        <v>11</v>
      </c>
      <c r="H48" s="82"/>
      <c r="I48" s="271"/>
      <c r="J48" s="83"/>
      <c r="K48" s="318"/>
      <c r="L48" s="267"/>
      <c r="M48" s="310"/>
      <c r="P48" s="153"/>
      <c r="Q48" s="151"/>
      <c r="R48" s="153"/>
    </row>
    <row r="49" spans="1:18" x14ac:dyDescent="0.25">
      <c r="A49" s="170"/>
      <c r="B49" s="167"/>
      <c r="C49" s="178"/>
      <c r="D49" s="311"/>
      <c r="E49" s="156"/>
      <c r="F49" s="245"/>
      <c r="G49" s="316" t="s">
        <v>12</v>
      </c>
      <c r="H49" s="164"/>
      <c r="I49" s="275"/>
      <c r="J49" s="158"/>
      <c r="K49" s="282" t="str">
        <f>L4</f>
        <v>Dénes Tibor</v>
      </c>
      <c r="L49" s="245"/>
      <c r="M49" s="312"/>
      <c r="P49" s="153"/>
      <c r="Q49" s="151"/>
      <c r="R49" s="303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 E19">
    <cfRule type="cellIs" dxfId="70" priority="2" stopIfTrue="1" operator="equal">
      <formula>"Bye"</formula>
    </cfRule>
  </conditionalFormatting>
  <conditionalFormatting sqref="R44 R49">
    <cfRule type="expression" dxfId="69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8C25-5AE0-4D62-9E95-3248A658B17E}">
  <sheetPr>
    <tabColor indexed="42"/>
  </sheetPr>
  <dimension ref="A1:R134"/>
  <sheetViews>
    <sheetView showGridLines="0" showZeros="0" zoomScale="145" zoomScaleNormal="145" workbookViewId="0">
      <pane ySplit="6" topLeftCell="A7" activePane="bottomLeft" state="frozen"/>
      <selection activeCell="C12" sqref="C12"/>
      <selection pane="bottomLeft" activeCell="B10" sqref="B10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235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236</v>
      </c>
      <c r="C7" s="91" t="s">
        <v>237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204</v>
      </c>
      <c r="C8" s="91" t="s">
        <v>238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239</v>
      </c>
      <c r="C9" s="91" t="s">
        <v>237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6"/>
      <c r="O9" s="365"/>
    </row>
    <row r="10" spans="1:18" s="11" customFormat="1" ht="18.899999999999999" customHeight="1" x14ac:dyDescent="0.25">
      <c r="A10" s="193">
        <v>4</v>
      </c>
      <c r="B10" s="91" t="s">
        <v>189</v>
      </c>
      <c r="C10" s="91" t="s">
        <v>240</v>
      </c>
      <c r="D10" s="92"/>
      <c r="E10" s="203"/>
      <c r="F10" s="208"/>
      <c r="G10" s="396"/>
      <c r="H10" s="190"/>
      <c r="I10" s="188"/>
      <c r="J10" s="192"/>
      <c r="K10" s="188"/>
      <c r="L10" s="185"/>
      <c r="M10" s="92"/>
      <c r="N10" s="367"/>
      <c r="O10" s="365"/>
    </row>
    <row r="11" spans="1:18" s="11" customFormat="1" ht="18.899999999999999" customHeight="1" x14ac:dyDescent="0.25">
      <c r="A11" s="193">
        <v>5</v>
      </c>
      <c r="B11" s="91" t="s">
        <v>185</v>
      </c>
      <c r="C11" s="91" t="s">
        <v>241</v>
      </c>
      <c r="D11" s="92"/>
      <c r="E11" s="203"/>
      <c r="F11" s="208"/>
      <c r="G11" s="92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 t="s">
        <v>242</v>
      </c>
      <c r="C12" s="91" t="s">
        <v>120</v>
      </c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 t="s">
        <v>243</v>
      </c>
      <c r="C13" s="91" t="s">
        <v>244</v>
      </c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 t="s">
        <v>245</v>
      </c>
      <c r="C14" s="91" t="s">
        <v>170</v>
      </c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8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111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93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111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93"/>
      <c r="O26" s="208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362"/>
      <c r="G27" s="362"/>
      <c r="H27" s="190"/>
      <c r="I27" s="188"/>
      <c r="J27" s="192"/>
      <c r="K27" s="188"/>
      <c r="L27" s="185"/>
      <c r="M27" s="93"/>
      <c r="N27" s="93"/>
      <c r="O27" s="93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111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81"/>
      <c r="H29" s="190"/>
      <c r="I29" s="188"/>
      <c r="J29" s="192"/>
      <c r="K29" s="188"/>
      <c r="L29" s="185"/>
      <c r="M29" s="93"/>
      <c r="N29" s="111">
        <f t="shared" ref="N29:N92" si="0">IF(L29="DA",1,IF(L29="WC",2,IF(L29="SE",3,IF(L29="Q",4,IF(L29="LL",5,999)))))</f>
        <v>999</v>
      </c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si="0"/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 t="e">
        <f>IF(AND(O32="",#REF!&gt;0,#REF!&lt;5),I32,)</f>
        <v>#REF!</v>
      </c>
      <c r="I32" s="188" t="str">
        <f>IF(D32="","ZZZ9",IF(AND(#REF!&gt;0,#REF!&lt;5),D32&amp;#REF!,D32&amp;"9"))</f>
        <v>ZZZ9</v>
      </c>
      <c r="J32" s="192">
        <f t="shared" ref="J32:J95" si="1">IF(O32="",999,O32)</f>
        <v>999</v>
      </c>
      <c r="K32" s="188">
        <f t="shared" ref="K32:K95" si="2">IF(N32=999,999,1)</f>
        <v>999</v>
      </c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si="1"/>
        <v>999</v>
      </c>
      <c r="K33" s="188">
        <f t="shared" si="2"/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49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50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51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52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53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54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55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56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57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58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59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60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61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62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63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64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65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66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67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68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69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70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71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72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73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74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75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76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77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78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79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80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81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82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83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84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85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86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87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88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ref="N93:N121" si="3">IF(L93="DA",1,IF(L93="WC",2,IF(L93="SE",3,IF(L93="Q",4,IF(L93="LL",5,999)))))</f>
        <v>999</v>
      </c>
      <c r="O93" s="93"/>
    </row>
    <row r="94" spans="1:15" s="11" customFormat="1" ht="18.899999999999999" customHeight="1" x14ac:dyDescent="0.25">
      <c r="A94" s="193">
        <v>89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si="3"/>
        <v>999</v>
      </c>
      <c r="O94" s="93"/>
    </row>
    <row r="95" spans="1:15" s="11" customFormat="1" ht="18.899999999999999" customHeight="1" x14ac:dyDescent="0.25">
      <c r="A95" s="193">
        <v>90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91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ref="J96:J121" si="4">IF(O96="",999,O96)</f>
        <v>999</v>
      </c>
      <c r="K96" s="188">
        <f t="shared" ref="K96:K121" si="5">IF(N96=999,999,1)</f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92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si="4"/>
        <v>999</v>
      </c>
      <c r="K97" s="188">
        <f t="shared" si="5"/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93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94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95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96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97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98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99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100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101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102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103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104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105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106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107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108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109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110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111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112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113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114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115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116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117</v>
      </c>
      <c r="B122" s="91"/>
      <c r="C122" s="91"/>
      <c r="D122" s="92"/>
      <c r="E122" s="203"/>
      <c r="F122" s="362"/>
      <c r="G122" s="381"/>
      <c r="H122" s="190"/>
      <c r="I122" s="188"/>
      <c r="J122" s="192"/>
      <c r="K122" s="188"/>
      <c r="L122" s="185"/>
      <c r="M122" s="93"/>
      <c r="N122" s="111"/>
      <c r="O122" s="93"/>
    </row>
    <row r="123" spans="1:15" s="11" customFormat="1" ht="18.899999999999999" customHeight="1" x14ac:dyDescent="0.25">
      <c r="A123" s="193">
        <v>118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119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120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121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122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123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124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125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126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127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128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/>
      <c r="B134"/>
      <c r="C134"/>
      <c r="D134" s="40"/>
      <c r="E134" s="374"/>
      <c r="F134" s="90"/>
      <c r="G134" s="382"/>
      <c r="H134" s="40"/>
      <c r="I134" s="40"/>
      <c r="J134" s="40"/>
      <c r="K134" s="40"/>
      <c r="L134" s="40"/>
      <c r="M134" s="40"/>
      <c r="N134" s="40"/>
      <c r="O134" s="40"/>
    </row>
  </sheetData>
  <conditionalFormatting sqref="A7:D133">
    <cfRule type="expression" dxfId="68" priority="7" stopIfTrue="1">
      <formula>$O7&gt;=1</formula>
    </cfRule>
  </conditionalFormatting>
  <conditionalFormatting sqref="B7:D8">
    <cfRule type="expression" dxfId="67" priority="1" stopIfTrue="1">
      <formula>$Q7&gt;=1</formula>
    </cfRule>
  </conditionalFormatting>
  <conditionalFormatting sqref="B9:D26">
    <cfRule type="expression" dxfId="66" priority="51" stopIfTrue="1">
      <formula>$Q10&gt;=1</formula>
    </cfRule>
  </conditionalFormatting>
  <conditionalFormatting sqref="E7:E26">
    <cfRule type="expression" dxfId="65" priority="2" stopIfTrue="1">
      <formula>AND(ROUNDDOWN(($A$4-E7)/365.25,0)&lt;=13,G7&lt;&gt;"OK")</formula>
    </cfRule>
    <cfRule type="expression" dxfId="64" priority="3" stopIfTrue="1">
      <formula>AND(ROUNDDOWN(($A$4-E7)/365.25,0)&lt;=14,G7&lt;&gt;"OK")</formula>
    </cfRule>
    <cfRule type="expression" dxfId="63" priority="4" stopIfTrue="1">
      <formula>AND(ROUNDDOWN(($A$4-E7)/365.25,0)&lt;=17,G7&lt;&gt;"OK")</formula>
    </cfRule>
  </conditionalFormatting>
  <conditionalFormatting sqref="E7:E133">
    <cfRule type="expression" dxfId="62" priority="8" stopIfTrue="1">
      <formula>AND(ROUNDDOWN(($A$4-E7)/365.25,0)&lt;=13,#REF!&lt;&gt;"OK")</formula>
    </cfRule>
    <cfRule type="expression" dxfId="61" priority="9" stopIfTrue="1">
      <formula>AND(ROUNDDOWN(($A$4-E7)/365.25,0)&lt;=14,#REF!&lt;&gt;"OK")</formula>
    </cfRule>
    <cfRule type="expression" dxfId="60" priority="10" stopIfTrue="1">
      <formula>AND(ROUNDDOWN(($A$4-E7)/365.25,0)&lt;=17,#REF!&lt;&gt;"OK")</formula>
    </cfRule>
  </conditionalFormatting>
  <conditionalFormatting sqref="H7:H133">
    <cfRule type="cellIs" dxfId="59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619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unka17">
    <tabColor indexed="11"/>
  </sheetPr>
  <dimension ref="A1:AS140"/>
  <sheetViews>
    <sheetView topLeftCell="A13" zoomScale="145" zoomScaleNormal="145" workbookViewId="0">
      <selection activeCell="E25" sqref="E25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58" customWidth="1"/>
  </cols>
  <sheetData>
    <row r="1" spans="1:45" s="114" customFormat="1" ht="21.75" customHeight="1" x14ac:dyDescent="0.25">
      <c r="A1" s="215" t="str">
        <f>Altalanos!$A$6</f>
        <v>Pest Várnegye Diákolimpia</v>
      </c>
      <c r="B1" s="215"/>
      <c r="C1" s="216"/>
      <c r="D1" s="216"/>
      <c r="E1" s="216"/>
      <c r="F1" s="216"/>
      <c r="G1" s="216"/>
      <c r="H1" s="215"/>
      <c r="I1" s="217"/>
      <c r="J1" s="218"/>
      <c r="K1" s="219" t="s">
        <v>51</v>
      </c>
      <c r="L1" s="220"/>
      <c r="M1" s="221"/>
      <c r="N1" s="218"/>
      <c r="O1" s="218" t="s">
        <v>13</v>
      </c>
      <c r="P1" s="218"/>
      <c r="Q1" s="216"/>
      <c r="R1" s="218"/>
      <c r="T1" s="268"/>
      <c r="U1" s="268"/>
      <c r="V1" s="268"/>
      <c r="W1" s="268"/>
      <c r="X1" s="268"/>
      <c r="Y1" s="268"/>
      <c r="Z1" s="268"/>
      <c r="AA1" s="268"/>
      <c r="AB1" s="351" t="e">
        <f>IF($Y$5=1,CONCATENATE(VLOOKUP($Y$3,$AA$2:$AH$14,2)),CONCATENATE(VLOOKUP($Y$3,$AA$16:$AH$25,2)))</f>
        <v>#N/A</v>
      </c>
      <c r="AC1" s="351" t="e">
        <f>IF($Y$5=1,CONCATENATE(VLOOKUP($Y$3,$AA$2:$AH$14,3)),CONCATENATE(VLOOKUP($Y$3,$AA$16:$AH$25,3)))</f>
        <v>#N/A</v>
      </c>
      <c r="AD1" s="351" t="e">
        <f>IF($Y$5=1,CONCATENATE(VLOOKUP($Y$3,$AA$2:$AH$14,4)),CONCATENATE(VLOOKUP($Y$3,$AA$16:$AH$25,4)))</f>
        <v>#N/A</v>
      </c>
      <c r="AE1" s="351" t="e">
        <f>IF($Y$5=1,CONCATENATE(VLOOKUP($Y$3,$AA$2:$AH$14,5)),CONCATENATE(VLOOKUP($Y$3,$AA$16:$AH$25,5)))</f>
        <v>#N/A</v>
      </c>
      <c r="AF1" s="351" t="e">
        <f>IF($Y$5=1,CONCATENATE(VLOOKUP($Y$3,$AA$2:$AH$14,6)),CONCATENATE(VLOOKUP($Y$3,$AA$16:$AH$25,6)))</f>
        <v>#N/A</v>
      </c>
      <c r="AG1" s="351" t="e">
        <f>IF($Y$5=1,CONCATENATE(VLOOKUP($Y$3,$AA$2:$AH$14,7)),CONCATENATE(VLOOKUP($Y$3,$AA$16:$AH$25,7)))</f>
        <v>#N/A</v>
      </c>
      <c r="AH1" s="351" t="e">
        <f>IF($Y$5=1,CONCATENATE(VLOOKUP($Y$3,$AA$2:$AH$14,8)),CONCATENATE(VLOOKUP($Y$3,$AA$16:$AH$25,8)))</f>
        <v>#N/A</v>
      </c>
      <c r="AI1" s="355"/>
      <c r="AJ1" s="355"/>
      <c r="AK1" s="355"/>
    </row>
    <row r="2" spans="1:45" s="94" customFormat="1" x14ac:dyDescent="0.25">
      <c r="A2" s="222" t="s">
        <v>50</v>
      </c>
      <c r="B2" s="223"/>
      <c r="C2" s="223"/>
      <c r="D2" s="223"/>
      <c r="E2" s="397">
        <f>Altalanos!$B$8</f>
        <v>0</v>
      </c>
      <c r="F2" s="223"/>
      <c r="G2" s="224"/>
      <c r="H2" s="225"/>
      <c r="I2" s="225"/>
      <c r="J2" s="226"/>
      <c r="K2" s="220"/>
      <c r="L2" s="220"/>
      <c r="M2" s="220"/>
      <c r="N2" s="226"/>
      <c r="O2" s="225"/>
      <c r="P2" s="226"/>
      <c r="Q2" s="225"/>
      <c r="R2" s="226"/>
      <c r="T2" s="261"/>
      <c r="U2" s="261"/>
      <c r="V2" s="261"/>
      <c r="W2" s="261"/>
      <c r="X2" s="261"/>
      <c r="Y2" s="346"/>
      <c r="Z2" s="345"/>
      <c r="AA2" s="345" t="s">
        <v>63</v>
      </c>
      <c r="AB2" s="336">
        <v>300</v>
      </c>
      <c r="AC2" s="336">
        <v>250</v>
      </c>
      <c r="AD2" s="336">
        <v>200</v>
      </c>
      <c r="AE2" s="336">
        <v>150</v>
      </c>
      <c r="AF2" s="336">
        <v>120</v>
      </c>
      <c r="AG2" s="336">
        <v>90</v>
      </c>
      <c r="AH2" s="336">
        <v>40</v>
      </c>
      <c r="AI2" s="321"/>
      <c r="AJ2" s="321"/>
      <c r="AK2" s="321"/>
      <c r="AL2" s="261"/>
      <c r="AM2" s="261"/>
      <c r="AN2" s="261"/>
      <c r="AO2" s="261"/>
      <c r="AP2" s="261"/>
      <c r="AQ2" s="261"/>
      <c r="AR2" s="261"/>
      <c r="AS2" s="261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8"/>
      <c r="K3" s="50" t="s">
        <v>29</v>
      </c>
      <c r="L3" s="118"/>
      <c r="M3" s="50"/>
      <c r="N3" s="118"/>
      <c r="O3" s="50"/>
      <c r="P3" s="118"/>
      <c r="Q3" s="50"/>
      <c r="R3" s="51" t="s">
        <v>30</v>
      </c>
      <c r="T3" s="262"/>
      <c r="U3" s="262"/>
      <c r="V3" s="262"/>
      <c r="W3" s="262"/>
      <c r="X3" s="262"/>
      <c r="Y3" s="345" t="str">
        <f>IF(K4="OB","A",IF(K4="IX","W",IF(K4="","",K4)))</f>
        <v/>
      </c>
      <c r="Z3" s="345"/>
      <c r="AA3" s="345" t="s">
        <v>64</v>
      </c>
      <c r="AB3" s="336">
        <v>280</v>
      </c>
      <c r="AC3" s="336">
        <v>230</v>
      </c>
      <c r="AD3" s="336">
        <v>180</v>
      </c>
      <c r="AE3" s="336">
        <v>140</v>
      </c>
      <c r="AF3" s="336">
        <v>80</v>
      </c>
      <c r="AG3" s="336">
        <v>0</v>
      </c>
      <c r="AH3" s="336">
        <v>0</v>
      </c>
      <c r="AI3" s="321"/>
      <c r="AJ3" s="321"/>
      <c r="AK3" s="321"/>
      <c r="AL3" s="262"/>
      <c r="AM3" s="262"/>
      <c r="AN3" s="262"/>
      <c r="AO3" s="262"/>
      <c r="AP3" s="262"/>
      <c r="AQ3" s="262"/>
      <c r="AR3" s="262"/>
      <c r="AS3" s="262"/>
    </row>
    <row r="4" spans="1:45" s="28" customFormat="1" ht="11.25" customHeight="1" thickBot="1" x14ac:dyDescent="0.3">
      <c r="A4" s="429" t="s">
        <v>150</v>
      </c>
      <c r="B4" s="429"/>
      <c r="C4" s="429"/>
      <c r="D4" s="227"/>
      <c r="E4" s="228"/>
      <c r="F4" s="228"/>
      <c r="G4" s="228" t="s">
        <v>151</v>
      </c>
      <c r="H4" s="229"/>
      <c r="I4" s="228"/>
      <c r="J4" s="230"/>
      <c r="K4" s="231"/>
      <c r="L4" s="230"/>
      <c r="M4" s="232"/>
      <c r="N4" s="230"/>
      <c r="O4" s="228"/>
      <c r="P4" s="230"/>
      <c r="Q4" s="228"/>
      <c r="R4" s="233" t="s">
        <v>152</v>
      </c>
      <c r="T4" s="263"/>
      <c r="U4" s="263"/>
      <c r="V4" s="263"/>
      <c r="W4" s="263"/>
      <c r="X4" s="263"/>
      <c r="Y4" s="345"/>
      <c r="Z4" s="345"/>
      <c r="AA4" s="345" t="s">
        <v>93</v>
      </c>
      <c r="AB4" s="336">
        <v>250</v>
      </c>
      <c r="AC4" s="336">
        <v>200</v>
      </c>
      <c r="AD4" s="336">
        <v>150</v>
      </c>
      <c r="AE4" s="336">
        <v>120</v>
      </c>
      <c r="AF4" s="336">
        <v>90</v>
      </c>
      <c r="AG4" s="336">
        <v>60</v>
      </c>
      <c r="AH4" s="336">
        <v>25</v>
      </c>
      <c r="AI4" s="321"/>
      <c r="AJ4" s="321"/>
      <c r="AK4" s="321"/>
      <c r="AL4" s="263"/>
      <c r="AM4" s="263"/>
      <c r="AN4" s="263"/>
      <c r="AO4" s="263"/>
      <c r="AP4" s="263"/>
      <c r="AQ4" s="263"/>
      <c r="AR4" s="263"/>
      <c r="AS4" s="263"/>
    </row>
    <row r="5" spans="1:45" s="19" customFormat="1" x14ac:dyDescent="0.25">
      <c r="A5" s="120"/>
      <c r="B5" s="121" t="s">
        <v>3</v>
      </c>
      <c r="C5" s="209" t="s">
        <v>44</v>
      </c>
      <c r="D5" s="121" t="s">
        <v>43</v>
      </c>
      <c r="E5" s="121" t="s">
        <v>41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42</v>
      </c>
      <c r="L5" s="123"/>
      <c r="M5" s="121" t="s">
        <v>57</v>
      </c>
      <c r="N5" s="123"/>
      <c r="O5" s="121" t="s">
        <v>56</v>
      </c>
      <c r="P5" s="123"/>
      <c r="Q5" s="121"/>
      <c r="R5" s="124"/>
      <c r="T5" s="262"/>
      <c r="U5" s="262"/>
      <c r="V5" s="262"/>
      <c r="W5" s="262"/>
      <c r="X5" s="262"/>
      <c r="Y5" s="345">
        <f>IF(OR(Altalanos!$A$8="F1",Altalanos!$A$8="F2",Altalanos!$A$8="N1",Altalanos!$A$8="N2"),1,2)</f>
        <v>2</v>
      </c>
      <c r="Z5" s="345"/>
      <c r="AA5" s="345" t="s">
        <v>94</v>
      </c>
      <c r="AB5" s="336">
        <v>200</v>
      </c>
      <c r="AC5" s="336">
        <v>150</v>
      </c>
      <c r="AD5" s="336">
        <v>120</v>
      </c>
      <c r="AE5" s="336">
        <v>90</v>
      </c>
      <c r="AF5" s="336">
        <v>60</v>
      </c>
      <c r="AG5" s="336">
        <v>40</v>
      </c>
      <c r="AH5" s="336">
        <v>15</v>
      </c>
      <c r="AI5" s="321"/>
      <c r="AJ5" s="321"/>
      <c r="AK5" s="321"/>
      <c r="AL5" s="262"/>
      <c r="AM5" s="262"/>
      <c r="AN5" s="262"/>
      <c r="AO5" s="262"/>
      <c r="AP5" s="262"/>
      <c r="AQ5" s="262"/>
      <c r="AR5" s="262"/>
      <c r="AS5" s="262"/>
    </row>
    <row r="6" spans="1:45" s="399" customFormat="1" ht="11.1" customHeight="1" thickBot="1" x14ac:dyDescent="0.3">
      <c r="A6" s="400"/>
      <c r="B6" s="401"/>
      <c r="C6" s="401"/>
      <c r="D6" s="401"/>
      <c r="E6" s="401"/>
      <c r="F6" s="400" t="str">
        <f>IF(Y3="","",CONCATENATE(VLOOKUP(Y3,AB1:AH1,4)," pont"))</f>
        <v/>
      </c>
      <c r="G6" s="402"/>
      <c r="H6" s="403"/>
      <c r="I6" s="402"/>
      <c r="J6" s="404"/>
      <c r="K6" s="401" t="str">
        <f>IF(Y3="","",CONCATENATE(VLOOKUP(Y3,AB1:AH1,3)," pont"))</f>
        <v/>
      </c>
      <c r="L6" s="404"/>
      <c r="M6" s="401" t="str">
        <f>IF(Y3="","",CONCATENATE(VLOOKUP(Y3,AB1:AH1,2)," pont"))</f>
        <v/>
      </c>
      <c r="N6" s="404"/>
      <c r="O6" s="401" t="str">
        <f>IF(Y3="","",CONCATENATE(VLOOKUP(Y3,AB1:AH1,1)," pont"))</f>
        <v/>
      </c>
      <c r="P6" s="404"/>
      <c r="Q6" s="401"/>
      <c r="R6" s="405"/>
      <c r="T6" s="406"/>
      <c r="U6" s="406"/>
      <c r="V6" s="406"/>
      <c r="W6" s="406"/>
      <c r="X6" s="406"/>
      <c r="Y6" s="407"/>
      <c r="Z6" s="407"/>
      <c r="AA6" s="407" t="s">
        <v>95</v>
      </c>
      <c r="AB6" s="408">
        <v>150</v>
      </c>
      <c r="AC6" s="408">
        <v>120</v>
      </c>
      <c r="AD6" s="408">
        <v>90</v>
      </c>
      <c r="AE6" s="408">
        <v>60</v>
      </c>
      <c r="AF6" s="408">
        <v>40</v>
      </c>
      <c r="AG6" s="408">
        <v>25</v>
      </c>
      <c r="AH6" s="408">
        <v>10</v>
      </c>
      <c r="AI6" s="409"/>
      <c r="AJ6" s="409"/>
      <c r="AK6" s="409"/>
      <c r="AL6" s="406"/>
      <c r="AM6" s="406"/>
      <c r="AN6" s="406"/>
      <c r="AO6" s="406"/>
      <c r="AP6" s="406"/>
      <c r="AQ6" s="406"/>
      <c r="AR6" s="406"/>
      <c r="AS6" s="406"/>
    </row>
    <row r="7" spans="1:45" s="34" customFormat="1" ht="12.9" customHeight="1" x14ac:dyDescent="0.25">
      <c r="A7" s="125">
        <v>1</v>
      </c>
      <c r="B7" s="234" t="str">
        <f>IF($E7="","",VLOOKUP($E7,#REF!,14))</f>
        <v/>
      </c>
      <c r="C7" s="235" t="str">
        <f>IF($E7="","",VLOOKUP($E7,#REF!,15))</f>
        <v/>
      </c>
      <c r="D7" s="235" t="str">
        <f>IF($E7="","",VLOOKUP($E7,#REF!,5))</f>
        <v/>
      </c>
      <c r="E7" s="236"/>
      <c r="F7" s="237" t="s">
        <v>185</v>
      </c>
      <c r="G7" s="237" t="s">
        <v>241</v>
      </c>
      <c r="H7" s="237"/>
      <c r="I7" s="237" t="str">
        <f>IF($E7="","",VLOOKUP($E7,#REF!,4))</f>
        <v/>
      </c>
      <c r="J7" s="238"/>
      <c r="K7" s="239"/>
      <c r="L7" s="239"/>
      <c r="M7" s="239"/>
      <c r="N7" s="239"/>
      <c r="O7" s="126"/>
      <c r="P7" s="127"/>
      <c r="Q7" s="128"/>
      <c r="R7" s="129"/>
      <c r="S7" s="130"/>
      <c r="T7" s="130"/>
      <c r="U7" s="264" t="str">
        <f>Birók!P21</f>
        <v>Bíró</v>
      </c>
      <c r="V7" s="130"/>
      <c r="W7" s="130"/>
      <c r="X7" s="130"/>
      <c r="Y7" s="345"/>
      <c r="Z7" s="345"/>
      <c r="AA7" s="345" t="s">
        <v>96</v>
      </c>
      <c r="AB7" s="336">
        <v>120</v>
      </c>
      <c r="AC7" s="336">
        <v>90</v>
      </c>
      <c r="AD7" s="336">
        <v>60</v>
      </c>
      <c r="AE7" s="336">
        <v>40</v>
      </c>
      <c r="AF7" s="336">
        <v>25</v>
      </c>
      <c r="AG7" s="336">
        <v>10</v>
      </c>
      <c r="AH7" s="336">
        <v>5</v>
      </c>
      <c r="AI7" s="321"/>
      <c r="AJ7" s="321"/>
      <c r="AK7" s="321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0"/>
      <c r="C8" s="241"/>
      <c r="D8" s="241"/>
      <c r="E8" s="162"/>
      <c r="F8" s="242"/>
      <c r="G8" s="242"/>
      <c r="H8" s="243"/>
      <c r="I8" s="383" t="s">
        <v>0</v>
      </c>
      <c r="J8" s="132"/>
      <c r="K8" s="244" t="s">
        <v>185</v>
      </c>
      <c r="L8" s="244"/>
      <c r="M8" s="239"/>
      <c r="N8" s="239"/>
      <c r="O8" s="126"/>
      <c r="P8" s="127"/>
      <c r="Q8" s="128"/>
      <c r="R8" s="129"/>
      <c r="S8" s="130"/>
      <c r="T8" s="130"/>
      <c r="U8" s="265" t="str">
        <f>Birók!P22</f>
        <v xml:space="preserve"> </v>
      </c>
      <c r="V8" s="130"/>
      <c r="W8" s="130"/>
      <c r="X8" s="130"/>
      <c r="Y8" s="345"/>
      <c r="Z8" s="345"/>
      <c r="AA8" s="345" t="s">
        <v>97</v>
      </c>
      <c r="AB8" s="336">
        <v>90</v>
      </c>
      <c r="AC8" s="336">
        <v>60</v>
      </c>
      <c r="AD8" s="336">
        <v>40</v>
      </c>
      <c r="AE8" s="336">
        <v>25</v>
      </c>
      <c r="AF8" s="336">
        <v>10</v>
      </c>
      <c r="AG8" s="336">
        <v>5</v>
      </c>
      <c r="AH8" s="336">
        <v>2</v>
      </c>
      <c r="AI8" s="321"/>
      <c r="AJ8" s="321"/>
      <c r="AK8" s="321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34" t="str">
        <f>IF($E9="","",VLOOKUP($E9,#REF!,14))</f>
        <v/>
      </c>
      <c r="C9" s="235" t="str">
        <f>IF($E9="","",VLOOKUP($E9,#REF!,15))</f>
        <v/>
      </c>
      <c r="D9" s="235" t="str">
        <f>IF($E9="","",VLOOKUP($E9,#REF!,5))</f>
        <v/>
      </c>
      <c r="E9" s="369"/>
      <c r="F9" s="412" t="s">
        <v>239</v>
      </c>
      <c r="G9" s="412" t="s">
        <v>237</v>
      </c>
      <c r="H9" s="286"/>
      <c r="I9" s="286" t="str">
        <f>IF($E9="","",VLOOKUP($E9,#REF!,4))</f>
        <v/>
      </c>
      <c r="J9" s="246"/>
      <c r="K9" s="239" t="s">
        <v>353</v>
      </c>
      <c r="L9" s="247"/>
      <c r="M9" s="239"/>
      <c r="N9" s="239"/>
      <c r="O9" s="126"/>
      <c r="P9" s="127"/>
      <c r="Q9" s="128"/>
      <c r="R9" s="129"/>
      <c r="S9" s="130"/>
      <c r="T9" s="130"/>
      <c r="U9" s="265" t="str">
        <f>Birók!P23</f>
        <v xml:space="preserve"> </v>
      </c>
      <c r="V9" s="130"/>
      <c r="W9" s="130"/>
      <c r="X9" s="130"/>
      <c r="Y9" s="345"/>
      <c r="Z9" s="345"/>
      <c r="AA9" s="345" t="s">
        <v>98</v>
      </c>
      <c r="AB9" s="336">
        <v>60</v>
      </c>
      <c r="AC9" s="336">
        <v>40</v>
      </c>
      <c r="AD9" s="336">
        <v>25</v>
      </c>
      <c r="AE9" s="336">
        <v>10</v>
      </c>
      <c r="AF9" s="336">
        <v>5</v>
      </c>
      <c r="AG9" s="336">
        <v>2</v>
      </c>
      <c r="AH9" s="336">
        <v>1</v>
      </c>
      <c r="AI9" s="321"/>
      <c r="AJ9" s="321"/>
      <c r="AK9" s="321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0"/>
      <c r="C10" s="241"/>
      <c r="D10" s="241"/>
      <c r="E10" s="370"/>
      <c r="F10" s="371"/>
      <c r="G10" s="371"/>
      <c r="H10" s="372"/>
      <c r="I10" s="371"/>
      <c r="J10" s="248"/>
      <c r="K10" s="383" t="s">
        <v>0</v>
      </c>
      <c r="L10" s="133"/>
      <c r="M10" s="244" t="s">
        <v>204</v>
      </c>
      <c r="N10" s="249"/>
      <c r="O10" s="250"/>
      <c r="P10" s="250"/>
      <c r="Q10" s="128"/>
      <c r="R10" s="129"/>
      <c r="S10" s="130"/>
      <c r="T10" s="130"/>
      <c r="U10" s="265" t="str">
        <f>Birók!P24</f>
        <v xml:space="preserve"> </v>
      </c>
      <c r="V10" s="130"/>
      <c r="W10" s="130"/>
      <c r="X10" s="130"/>
      <c r="Y10" s="345"/>
      <c r="Z10" s="345"/>
      <c r="AA10" s="345" t="s">
        <v>99</v>
      </c>
      <c r="AB10" s="336">
        <v>40</v>
      </c>
      <c r="AC10" s="336">
        <v>25</v>
      </c>
      <c r="AD10" s="336">
        <v>15</v>
      </c>
      <c r="AE10" s="336">
        <v>7</v>
      </c>
      <c r="AF10" s="336">
        <v>4</v>
      </c>
      <c r="AG10" s="336">
        <v>1</v>
      </c>
      <c r="AH10" s="336">
        <v>0</v>
      </c>
      <c r="AI10" s="321"/>
      <c r="AJ10" s="321"/>
      <c r="AK10" s="321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34" t="str">
        <f>IF($E11="","",VLOOKUP($E11,#REF!,14))</f>
        <v/>
      </c>
      <c r="C11" s="235" t="str">
        <f>IF($E11="","",VLOOKUP($E11,#REF!,15))</f>
        <v/>
      </c>
      <c r="D11" s="235" t="str">
        <f>IF($E11="","",VLOOKUP($E11,#REF!,5))</f>
        <v/>
      </c>
      <c r="E11" s="369"/>
      <c r="F11" s="412" t="s">
        <v>243</v>
      </c>
      <c r="G11" s="412" t="s">
        <v>244</v>
      </c>
      <c r="H11" s="286"/>
      <c r="I11" s="286" t="str">
        <f>IF($E11="","",VLOOKUP($E11,#REF!,4))</f>
        <v/>
      </c>
      <c r="J11" s="238"/>
      <c r="K11" s="239"/>
      <c r="L11" s="251"/>
      <c r="M11" s="239" t="s">
        <v>334</v>
      </c>
      <c r="N11" s="252"/>
      <c r="O11" s="250"/>
      <c r="P11" s="250"/>
      <c r="Q11" s="128"/>
      <c r="R11" s="129"/>
      <c r="S11" s="130"/>
      <c r="T11" s="130"/>
      <c r="U11" s="265" t="str">
        <f>Birók!P25</f>
        <v xml:space="preserve"> </v>
      </c>
      <c r="V11" s="130"/>
      <c r="W11" s="130"/>
      <c r="X11" s="130"/>
      <c r="Y11" s="345"/>
      <c r="Z11" s="345"/>
      <c r="AA11" s="345" t="s">
        <v>100</v>
      </c>
      <c r="AB11" s="336">
        <v>25</v>
      </c>
      <c r="AC11" s="336">
        <v>15</v>
      </c>
      <c r="AD11" s="336">
        <v>10</v>
      </c>
      <c r="AE11" s="336">
        <v>6</v>
      </c>
      <c r="AF11" s="336">
        <v>3</v>
      </c>
      <c r="AG11" s="336">
        <v>1</v>
      </c>
      <c r="AH11" s="336">
        <v>0</v>
      </c>
      <c r="AI11" s="321"/>
      <c r="AJ11" s="321"/>
      <c r="AK11" s="321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0"/>
      <c r="C12" s="241"/>
      <c r="D12" s="241"/>
      <c r="E12" s="370"/>
      <c r="F12" s="371"/>
      <c r="G12" s="371"/>
      <c r="H12" s="372"/>
      <c r="I12" s="383" t="s">
        <v>0</v>
      </c>
      <c r="J12" s="132"/>
      <c r="K12" s="244" t="str">
        <f>UPPER(IF(OR(J12="a",J12="as"),F11,IF(OR(J12="b",J12="bs"),F13,)))</f>
        <v/>
      </c>
      <c r="L12" s="253"/>
      <c r="M12" s="239"/>
      <c r="N12" s="252"/>
      <c r="O12" s="250"/>
      <c r="P12" s="250"/>
      <c r="Q12" s="128"/>
      <c r="R12" s="129"/>
      <c r="S12" s="130"/>
      <c r="T12" s="130"/>
      <c r="U12" s="265" t="str">
        <f>Birók!P26</f>
        <v xml:space="preserve"> </v>
      </c>
      <c r="V12" s="130"/>
      <c r="W12" s="130"/>
      <c r="X12" s="130"/>
      <c r="Y12" s="345"/>
      <c r="Z12" s="345"/>
      <c r="AA12" s="345" t="s">
        <v>105</v>
      </c>
      <c r="AB12" s="336">
        <v>15</v>
      </c>
      <c r="AC12" s="336">
        <v>10</v>
      </c>
      <c r="AD12" s="336">
        <v>6</v>
      </c>
      <c r="AE12" s="336">
        <v>3</v>
      </c>
      <c r="AF12" s="336">
        <v>1</v>
      </c>
      <c r="AG12" s="336">
        <v>0</v>
      </c>
      <c r="AH12" s="336">
        <v>0</v>
      </c>
      <c r="AI12" s="321"/>
      <c r="AJ12" s="321"/>
      <c r="AK12" s="321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34" t="str">
        <f>IF($E13="","",VLOOKUP($E13,#REF!,14))</f>
        <v/>
      </c>
      <c r="C13" s="235" t="str">
        <f>IF($E13="","",VLOOKUP($E13,#REF!,15))</f>
        <v/>
      </c>
      <c r="D13" s="235" t="str">
        <f>IF($E13="","",VLOOKUP($E13,#REF!,5))</f>
        <v/>
      </c>
      <c r="E13" s="369"/>
      <c r="F13" s="412" t="s">
        <v>204</v>
      </c>
      <c r="G13" s="412" t="s">
        <v>238</v>
      </c>
      <c r="H13" s="286"/>
      <c r="I13" s="286" t="str">
        <f>IF($E13="","",VLOOKUP($E13,#REF!,4))</f>
        <v/>
      </c>
      <c r="J13" s="254"/>
      <c r="K13" s="239"/>
      <c r="L13" s="239"/>
      <c r="M13" s="239"/>
      <c r="N13" s="252"/>
      <c r="O13" s="250"/>
      <c r="P13" s="250"/>
      <c r="Q13" s="128"/>
      <c r="R13" s="129"/>
      <c r="S13" s="130"/>
      <c r="T13" s="130"/>
      <c r="U13" s="265" t="str">
        <f>Birók!P27</f>
        <v xml:space="preserve"> </v>
      </c>
      <c r="V13" s="130"/>
      <c r="W13" s="130"/>
      <c r="X13" s="130"/>
      <c r="Y13" s="345"/>
      <c r="Z13" s="345"/>
      <c r="AA13" s="345" t="s">
        <v>101</v>
      </c>
      <c r="AB13" s="336">
        <v>10</v>
      </c>
      <c r="AC13" s="336">
        <v>6</v>
      </c>
      <c r="AD13" s="336">
        <v>3</v>
      </c>
      <c r="AE13" s="336">
        <v>1</v>
      </c>
      <c r="AF13" s="336">
        <v>0</v>
      </c>
      <c r="AG13" s="336">
        <v>0</v>
      </c>
      <c r="AH13" s="336">
        <v>0</v>
      </c>
      <c r="AI13" s="321"/>
      <c r="AJ13" s="321"/>
      <c r="AK13" s="321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0"/>
      <c r="C14" s="241"/>
      <c r="D14" s="241"/>
      <c r="E14" s="370"/>
      <c r="F14" s="371"/>
      <c r="G14" s="371"/>
      <c r="H14" s="372"/>
      <c r="I14" s="371"/>
      <c r="J14" s="248"/>
      <c r="K14" s="239"/>
      <c r="L14" s="239"/>
      <c r="M14" s="383" t="s">
        <v>0</v>
      </c>
      <c r="N14" s="133"/>
      <c r="O14" s="244" t="s">
        <v>245</v>
      </c>
      <c r="P14" s="249"/>
      <c r="Q14" s="128"/>
      <c r="R14" s="129"/>
      <c r="S14" s="130"/>
      <c r="T14" s="130"/>
      <c r="U14" s="265" t="str">
        <f>Birók!P28</f>
        <v xml:space="preserve"> </v>
      </c>
      <c r="V14" s="130"/>
      <c r="W14" s="130"/>
      <c r="X14" s="130"/>
      <c r="Y14" s="345"/>
      <c r="Z14" s="345"/>
      <c r="AA14" s="345" t="s">
        <v>102</v>
      </c>
      <c r="AB14" s="336">
        <v>3</v>
      </c>
      <c r="AC14" s="336">
        <v>2</v>
      </c>
      <c r="AD14" s="336">
        <v>1</v>
      </c>
      <c r="AE14" s="336">
        <v>0</v>
      </c>
      <c r="AF14" s="336">
        <v>0</v>
      </c>
      <c r="AG14" s="336">
        <v>0</v>
      </c>
      <c r="AH14" s="336">
        <v>0</v>
      </c>
      <c r="AI14" s="321"/>
      <c r="AJ14" s="321"/>
      <c r="AK14" s="321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85">
        <v>5</v>
      </c>
      <c r="B15" s="234" t="str">
        <f>IF($E15="","",VLOOKUP($E15,#REF!,14))</f>
        <v/>
      </c>
      <c r="C15" s="235" t="str">
        <f>IF($E15="","",VLOOKUP($E15,#REF!,15))</f>
        <v/>
      </c>
      <c r="D15" s="235" t="str">
        <f>IF($E15="","",VLOOKUP($E15,#REF!,5))</f>
        <v/>
      </c>
      <c r="E15" s="369"/>
      <c r="F15" s="412" t="s">
        <v>245</v>
      </c>
      <c r="G15" s="412" t="s">
        <v>170</v>
      </c>
      <c r="H15" s="286"/>
      <c r="I15" s="286" t="str">
        <f>IF($E15="","",VLOOKUP($E15,#REF!,4))</f>
        <v/>
      </c>
      <c r="J15" s="256"/>
      <c r="K15" s="239"/>
      <c r="L15" s="239"/>
      <c r="M15" s="239"/>
      <c r="N15" s="252"/>
      <c r="O15" s="239" t="s">
        <v>315</v>
      </c>
      <c r="P15" s="250"/>
      <c r="Q15" s="128"/>
      <c r="R15" s="129"/>
      <c r="S15" s="130"/>
      <c r="T15" s="130"/>
      <c r="U15" s="265" t="str">
        <f>Birók!P29</f>
        <v xml:space="preserve"> </v>
      </c>
      <c r="V15" s="130"/>
      <c r="W15" s="130"/>
      <c r="X15" s="130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21"/>
      <c r="AJ15" s="321"/>
      <c r="AK15" s="321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0"/>
      <c r="C16" s="241"/>
      <c r="D16" s="241"/>
      <c r="E16" s="370"/>
      <c r="F16" s="371"/>
      <c r="G16" s="371"/>
      <c r="H16" s="372"/>
      <c r="I16" s="383" t="s">
        <v>0</v>
      </c>
      <c r="J16" s="132"/>
      <c r="K16" s="244" t="s">
        <v>245</v>
      </c>
      <c r="L16" s="244"/>
      <c r="M16" s="239"/>
      <c r="N16" s="252"/>
      <c r="O16" s="383"/>
      <c r="P16" s="250"/>
      <c r="Q16" s="128"/>
      <c r="R16" s="129"/>
      <c r="S16" s="130"/>
      <c r="T16" s="130"/>
      <c r="U16" s="266" t="str">
        <f>Birók!P30</f>
        <v>Egyik sem</v>
      </c>
      <c r="V16" s="130"/>
      <c r="W16" s="130"/>
      <c r="X16" s="130"/>
      <c r="Y16" s="345"/>
      <c r="Z16" s="345"/>
      <c r="AA16" s="345" t="s">
        <v>63</v>
      </c>
      <c r="AB16" s="336">
        <v>150</v>
      </c>
      <c r="AC16" s="336">
        <v>120</v>
      </c>
      <c r="AD16" s="336">
        <v>90</v>
      </c>
      <c r="AE16" s="336">
        <v>60</v>
      </c>
      <c r="AF16" s="336">
        <v>40</v>
      </c>
      <c r="AG16" s="336">
        <v>25</v>
      </c>
      <c r="AH16" s="336">
        <v>15</v>
      </c>
      <c r="AI16" s="321"/>
      <c r="AJ16" s="321"/>
      <c r="AK16" s="321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34" t="str">
        <f>IF($E17="","",VLOOKUP($E17,#REF!,14))</f>
        <v/>
      </c>
      <c r="C17" s="235" t="str">
        <f>IF($E17="","",VLOOKUP($E17,#REF!,15))</f>
        <v/>
      </c>
      <c r="D17" s="235" t="str">
        <f>IF($E17="","",VLOOKUP($E17,#REF!,5))</f>
        <v/>
      </c>
      <c r="E17" s="369"/>
      <c r="F17" s="412" t="s">
        <v>236</v>
      </c>
      <c r="G17" s="412" t="s">
        <v>237</v>
      </c>
      <c r="H17" s="286"/>
      <c r="I17" s="286" t="str">
        <f>IF($E17="","",VLOOKUP($E17,#REF!,4))</f>
        <v/>
      </c>
      <c r="J17" s="246"/>
      <c r="K17" s="239" t="s">
        <v>345</v>
      </c>
      <c r="L17" s="247"/>
      <c r="M17" s="239"/>
      <c r="N17" s="252"/>
      <c r="O17" s="250"/>
      <c r="P17" s="250"/>
      <c r="Q17" s="128"/>
      <c r="R17" s="129"/>
      <c r="S17" s="130"/>
      <c r="T17" s="130"/>
      <c r="U17" s="130"/>
      <c r="V17" s="130"/>
      <c r="W17" s="130"/>
      <c r="X17" s="130"/>
      <c r="Y17" s="345"/>
      <c r="Z17" s="345"/>
      <c r="AA17" s="345" t="s">
        <v>93</v>
      </c>
      <c r="AB17" s="336">
        <v>120</v>
      </c>
      <c r="AC17" s="336">
        <v>90</v>
      </c>
      <c r="AD17" s="336">
        <v>60</v>
      </c>
      <c r="AE17" s="336">
        <v>40</v>
      </c>
      <c r="AF17" s="336">
        <v>25</v>
      </c>
      <c r="AG17" s="336">
        <v>15</v>
      </c>
      <c r="AH17" s="336">
        <v>8</v>
      </c>
      <c r="AI17" s="321"/>
      <c r="AJ17" s="321"/>
      <c r="AK17" s="321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0"/>
      <c r="C18" s="241"/>
      <c r="D18" s="241"/>
      <c r="E18" s="370"/>
      <c r="F18" s="371"/>
      <c r="G18" s="371"/>
      <c r="H18" s="372"/>
      <c r="I18" s="371"/>
      <c r="J18" s="248"/>
      <c r="K18" s="383" t="s">
        <v>0</v>
      </c>
      <c r="L18" s="133"/>
      <c r="M18" s="244" t="s">
        <v>245</v>
      </c>
      <c r="N18" s="257"/>
      <c r="O18" s="250"/>
      <c r="P18" s="250"/>
      <c r="Q18" s="128"/>
      <c r="R18" s="129"/>
      <c r="S18" s="130"/>
      <c r="T18" s="130"/>
      <c r="U18" s="130"/>
      <c r="V18" s="130"/>
      <c r="W18" s="130"/>
      <c r="X18" s="130"/>
      <c r="Y18" s="345"/>
      <c r="Z18" s="345"/>
      <c r="AA18" s="345" t="s">
        <v>94</v>
      </c>
      <c r="AB18" s="336">
        <v>90</v>
      </c>
      <c r="AC18" s="336">
        <v>60</v>
      </c>
      <c r="AD18" s="336">
        <v>40</v>
      </c>
      <c r="AE18" s="336">
        <v>25</v>
      </c>
      <c r="AF18" s="336">
        <v>15</v>
      </c>
      <c r="AG18" s="336">
        <v>8</v>
      </c>
      <c r="AH18" s="336">
        <v>4</v>
      </c>
      <c r="AI18" s="321"/>
      <c r="AJ18" s="321"/>
      <c r="AK18" s="321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34" t="str">
        <f>IF($E19="","",VLOOKUP($E19,#REF!,14))</f>
        <v/>
      </c>
      <c r="C19" s="235" t="str">
        <f>IF($E19="","",VLOOKUP($E19,#REF!,15))</f>
        <v/>
      </c>
      <c r="D19" s="235" t="str">
        <f>IF($E19="","",VLOOKUP($E19,#REF!,5))</f>
        <v/>
      </c>
      <c r="E19" s="369"/>
      <c r="F19" s="412" t="s">
        <v>242</v>
      </c>
      <c r="G19" s="412" t="s">
        <v>120</v>
      </c>
      <c r="H19" s="286"/>
      <c r="I19" s="286" t="str">
        <f>IF($E19="","",VLOOKUP($E19,#REF!,4))</f>
        <v/>
      </c>
      <c r="J19" s="238"/>
      <c r="K19" s="239"/>
      <c r="L19" s="251"/>
      <c r="M19" s="239" t="s">
        <v>354</v>
      </c>
      <c r="N19" s="250"/>
      <c r="O19" s="250"/>
      <c r="P19" s="250"/>
      <c r="Q19" s="128"/>
      <c r="R19" s="129"/>
      <c r="S19" s="130"/>
      <c r="T19" s="130"/>
      <c r="U19" s="130"/>
      <c r="V19" s="130"/>
      <c r="W19" s="130"/>
      <c r="X19" s="130"/>
      <c r="Y19" s="345"/>
      <c r="Z19" s="345"/>
      <c r="AA19" s="345" t="s">
        <v>95</v>
      </c>
      <c r="AB19" s="336">
        <v>60</v>
      </c>
      <c r="AC19" s="336">
        <v>40</v>
      </c>
      <c r="AD19" s="336">
        <v>25</v>
      </c>
      <c r="AE19" s="336">
        <v>15</v>
      </c>
      <c r="AF19" s="336">
        <v>8</v>
      </c>
      <c r="AG19" s="336">
        <v>4</v>
      </c>
      <c r="AH19" s="336">
        <v>2</v>
      </c>
      <c r="AI19" s="321"/>
      <c r="AJ19" s="321"/>
      <c r="AK19" s="321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0"/>
      <c r="C20" s="241"/>
      <c r="D20" s="241"/>
      <c r="E20" s="162"/>
      <c r="F20" s="242"/>
      <c r="G20" s="242"/>
      <c r="H20" s="243"/>
      <c r="I20" s="383" t="s">
        <v>0</v>
      </c>
      <c r="J20" s="132"/>
      <c r="K20" s="244" t="s">
        <v>242</v>
      </c>
      <c r="L20" s="253"/>
      <c r="M20" s="239"/>
      <c r="N20" s="250"/>
      <c r="O20" s="250"/>
      <c r="P20" s="250"/>
      <c r="Q20" s="128"/>
      <c r="R20" s="129"/>
      <c r="S20" s="130"/>
      <c r="T20" s="130"/>
      <c r="U20" s="130"/>
      <c r="V20" s="130"/>
      <c r="W20" s="130"/>
      <c r="X20" s="130"/>
      <c r="Y20" s="345"/>
      <c r="Z20" s="345"/>
      <c r="AA20" s="345" t="s">
        <v>96</v>
      </c>
      <c r="AB20" s="336">
        <v>40</v>
      </c>
      <c r="AC20" s="336">
        <v>25</v>
      </c>
      <c r="AD20" s="336">
        <v>15</v>
      </c>
      <c r="AE20" s="336">
        <v>8</v>
      </c>
      <c r="AF20" s="336">
        <v>4</v>
      </c>
      <c r="AG20" s="336">
        <v>2</v>
      </c>
      <c r="AH20" s="336">
        <v>1</v>
      </c>
      <c r="AI20" s="321"/>
      <c r="AJ20" s="321"/>
      <c r="AK20" s="321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88">
        <v>8</v>
      </c>
      <c r="B21" s="234" t="str">
        <f>IF($E21="","",VLOOKUP($E21,#REF!,14))</f>
        <v/>
      </c>
      <c r="C21" s="235" t="str">
        <f>IF($E21="","",VLOOKUP($E21,#REF!,15))</f>
        <v/>
      </c>
      <c r="D21" s="235" t="str">
        <f>IF($E21="","",VLOOKUP($E21,#REF!,5))</f>
        <v/>
      </c>
      <c r="E21" s="236"/>
      <c r="F21" s="411" t="s">
        <v>189</v>
      </c>
      <c r="G21" s="411" t="s">
        <v>267</v>
      </c>
      <c r="H21" s="287"/>
      <c r="I21" s="287" t="str">
        <f>IF($E21="","",VLOOKUP($E21,#REF!,4))</f>
        <v/>
      </c>
      <c r="J21" s="254"/>
      <c r="K21" s="239" t="s">
        <v>334</v>
      </c>
      <c r="L21" s="239"/>
      <c r="M21" s="239"/>
      <c r="N21" s="250"/>
      <c r="O21" s="250"/>
      <c r="P21" s="250"/>
      <c r="Q21" s="128"/>
      <c r="R21" s="129"/>
      <c r="S21" s="130"/>
      <c r="T21" s="130"/>
      <c r="U21" s="130"/>
      <c r="V21" s="130"/>
      <c r="W21" s="130"/>
      <c r="X21" s="130"/>
      <c r="Y21" s="345"/>
      <c r="Z21" s="345"/>
      <c r="AA21" s="345" t="s">
        <v>97</v>
      </c>
      <c r="AB21" s="336">
        <v>25</v>
      </c>
      <c r="AC21" s="336">
        <v>15</v>
      </c>
      <c r="AD21" s="336">
        <v>10</v>
      </c>
      <c r="AE21" s="336">
        <v>6</v>
      </c>
      <c r="AF21" s="336">
        <v>3</v>
      </c>
      <c r="AG21" s="336">
        <v>1</v>
      </c>
      <c r="AH21" s="336">
        <v>0</v>
      </c>
      <c r="AI21" s="321"/>
      <c r="AJ21" s="321"/>
      <c r="AK21" s="321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69"/>
      <c r="B22" s="126"/>
      <c r="C22" s="126"/>
      <c r="D22" s="126"/>
      <c r="E22" s="162"/>
      <c r="F22" s="126"/>
      <c r="G22" s="126"/>
      <c r="H22" s="126"/>
      <c r="I22" s="126"/>
      <c r="J22" s="162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45"/>
      <c r="Z22" s="345"/>
      <c r="AA22" s="345" t="s">
        <v>98</v>
      </c>
      <c r="AB22" s="336">
        <v>15</v>
      </c>
      <c r="AC22" s="336">
        <v>10</v>
      </c>
      <c r="AD22" s="336">
        <v>6</v>
      </c>
      <c r="AE22" s="336">
        <v>3</v>
      </c>
      <c r="AF22" s="336">
        <v>1</v>
      </c>
      <c r="AG22" s="336">
        <v>0</v>
      </c>
      <c r="AH22" s="336">
        <v>0</v>
      </c>
      <c r="AI22" s="321"/>
      <c r="AJ22" s="321"/>
      <c r="AK22" s="321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3"/>
      <c r="B23" s="162"/>
      <c r="C23" s="162"/>
      <c r="D23" s="162"/>
      <c r="E23" s="162"/>
      <c r="F23" s="126"/>
      <c r="G23" s="126"/>
      <c r="H23" s="130"/>
      <c r="I23" s="259"/>
      <c r="J23" s="162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45"/>
      <c r="Z23" s="345"/>
      <c r="AA23" s="345" t="s">
        <v>99</v>
      </c>
      <c r="AB23" s="336">
        <v>10</v>
      </c>
      <c r="AC23" s="336">
        <v>6</v>
      </c>
      <c r="AD23" s="336">
        <v>3</v>
      </c>
      <c r="AE23" s="336">
        <v>1</v>
      </c>
      <c r="AF23" s="336">
        <v>0</v>
      </c>
      <c r="AG23" s="336">
        <v>0</v>
      </c>
      <c r="AH23" s="336">
        <v>0</v>
      </c>
      <c r="AI23" s="321"/>
      <c r="AJ23" s="321"/>
      <c r="AK23" s="321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3"/>
      <c r="B24" s="126"/>
      <c r="C24" s="126" t="s">
        <v>357</v>
      </c>
      <c r="D24" s="126"/>
      <c r="E24" s="162"/>
      <c r="F24" s="126"/>
      <c r="G24" s="126"/>
      <c r="H24" s="126"/>
      <c r="I24" s="126"/>
      <c r="J24" s="162"/>
      <c r="K24" s="126"/>
      <c r="L24" s="260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45"/>
      <c r="Z24" s="345"/>
      <c r="AA24" s="345" t="s">
        <v>100</v>
      </c>
      <c r="AB24" s="336">
        <v>6</v>
      </c>
      <c r="AC24" s="336">
        <v>3</v>
      </c>
      <c r="AD24" s="336">
        <v>1</v>
      </c>
      <c r="AE24" s="336">
        <v>0</v>
      </c>
      <c r="AF24" s="336">
        <v>0</v>
      </c>
      <c r="AG24" s="336">
        <v>0</v>
      </c>
      <c r="AH24" s="336">
        <v>0</v>
      </c>
      <c r="AI24" s="321"/>
      <c r="AJ24" s="321"/>
      <c r="AK24" s="321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425"/>
      <c r="B25" s="426"/>
      <c r="C25" s="162" t="s">
        <v>355</v>
      </c>
      <c r="D25" s="162"/>
      <c r="E25" s="162"/>
      <c r="F25" s="126"/>
      <c r="G25" s="126"/>
      <c r="H25" s="130"/>
      <c r="I25" s="126"/>
      <c r="J25" s="162"/>
      <c r="K25" s="259"/>
      <c r="L25" s="162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45"/>
      <c r="Z25" s="345"/>
      <c r="AA25" s="345" t="s">
        <v>105</v>
      </c>
      <c r="AB25" s="336">
        <v>3</v>
      </c>
      <c r="AC25" s="336">
        <v>2</v>
      </c>
      <c r="AD25" s="336">
        <v>1</v>
      </c>
      <c r="AE25" s="336">
        <v>0</v>
      </c>
      <c r="AF25" s="336">
        <v>0</v>
      </c>
      <c r="AG25" s="336">
        <v>0</v>
      </c>
      <c r="AH25" s="336">
        <v>0</v>
      </c>
      <c r="AI25" s="321"/>
      <c r="AJ25" s="321"/>
      <c r="AK25" s="321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3"/>
      <c r="B26" s="126"/>
      <c r="C26" s="126" t="s">
        <v>356</v>
      </c>
      <c r="D26" s="126"/>
      <c r="E26" s="162"/>
      <c r="F26" s="126"/>
      <c r="G26" s="126"/>
      <c r="H26" s="126"/>
      <c r="I26" s="126"/>
      <c r="J26" s="162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1"/>
      <c r="AJ26" s="321"/>
      <c r="AK26" s="321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3"/>
      <c r="B27" s="162"/>
      <c r="C27" s="162"/>
      <c r="D27" s="162"/>
      <c r="E27" s="162"/>
      <c r="F27" s="126"/>
      <c r="G27" s="126"/>
      <c r="H27" s="130"/>
      <c r="I27" s="259"/>
      <c r="J27" s="162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1"/>
      <c r="AJ27" s="321"/>
      <c r="AK27" s="321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3"/>
      <c r="B28" s="424" t="s">
        <v>358</v>
      </c>
      <c r="C28" s="126"/>
      <c r="D28" s="126"/>
      <c r="E28" s="162"/>
      <c r="F28" s="126"/>
      <c r="G28" s="126"/>
      <c r="H28" s="126"/>
      <c r="I28" s="126"/>
      <c r="J28" s="162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56"/>
      <c r="AJ28" s="356"/>
      <c r="AK28" s="356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3"/>
      <c r="B29" s="162"/>
      <c r="C29" s="162"/>
      <c r="D29" s="162"/>
      <c r="E29" s="162"/>
      <c r="F29" s="126"/>
      <c r="G29" s="126"/>
      <c r="H29" s="130"/>
      <c r="I29" s="126"/>
      <c r="J29" s="162"/>
      <c r="K29" s="126"/>
      <c r="L29" s="126"/>
      <c r="M29" s="259"/>
      <c r="N29" s="162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56"/>
      <c r="AJ29" s="356"/>
      <c r="AK29" s="356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3"/>
      <c r="B30" s="126"/>
      <c r="C30" s="126"/>
      <c r="D30" s="126"/>
      <c r="E30" s="162"/>
      <c r="F30" s="126"/>
      <c r="G30" s="126"/>
      <c r="H30" s="126"/>
      <c r="I30" s="126"/>
      <c r="J30" s="162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56"/>
      <c r="AJ30" s="356"/>
      <c r="AK30" s="356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3"/>
      <c r="B31" s="162"/>
      <c r="C31" s="162"/>
      <c r="D31" s="162"/>
      <c r="E31" s="162"/>
      <c r="F31" s="126"/>
      <c r="G31" s="126"/>
      <c r="H31" s="130"/>
      <c r="I31" s="259"/>
      <c r="J31" s="162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56"/>
      <c r="AJ31" s="356"/>
      <c r="AK31" s="356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3"/>
      <c r="B32" s="126"/>
      <c r="C32" s="126"/>
      <c r="D32" s="126"/>
      <c r="E32" s="162"/>
      <c r="F32" s="126"/>
      <c r="G32" s="126"/>
      <c r="H32" s="126"/>
      <c r="I32" s="126"/>
      <c r="J32" s="162"/>
      <c r="K32" s="126"/>
      <c r="L32" s="260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56"/>
      <c r="AJ32" s="356"/>
      <c r="AK32" s="356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3"/>
      <c r="B33" s="162"/>
      <c r="C33" s="162"/>
      <c r="D33" s="162"/>
      <c r="E33" s="162"/>
      <c r="F33" s="126"/>
      <c r="G33" s="126"/>
      <c r="H33" s="130"/>
      <c r="I33" s="126"/>
      <c r="J33" s="162"/>
      <c r="K33" s="259"/>
      <c r="L33" s="162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56"/>
      <c r="AJ33" s="356"/>
      <c r="AK33" s="356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3"/>
      <c r="B34" s="126"/>
      <c r="C34" s="126"/>
      <c r="D34" s="126"/>
      <c r="E34" s="162"/>
      <c r="F34" s="126"/>
      <c r="G34" s="126"/>
      <c r="H34" s="126"/>
      <c r="I34" s="126"/>
      <c r="J34" s="162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56"/>
      <c r="AJ34" s="356"/>
      <c r="AK34" s="356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3"/>
      <c r="B35" s="162"/>
      <c r="C35" s="162"/>
      <c r="D35" s="162"/>
      <c r="E35" s="162"/>
      <c r="F35" s="126"/>
      <c r="G35" s="126"/>
      <c r="H35" s="130"/>
      <c r="I35" s="259"/>
      <c r="J35" s="162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56"/>
      <c r="AJ35" s="356"/>
      <c r="AK35" s="356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69"/>
      <c r="B36" s="126"/>
      <c r="C36" s="126"/>
      <c r="D36" s="126"/>
      <c r="E36" s="162"/>
      <c r="F36" s="126"/>
      <c r="G36" s="126"/>
      <c r="H36" s="126"/>
      <c r="I36" s="126"/>
      <c r="J36" s="162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56"/>
      <c r="AJ36" s="356"/>
      <c r="AK36" s="356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3"/>
      <c r="B37" s="162"/>
      <c r="C37" s="162"/>
      <c r="D37" s="162"/>
      <c r="E37" s="162"/>
      <c r="F37" s="255"/>
      <c r="G37" s="255"/>
      <c r="H37" s="258"/>
      <c r="I37" s="239"/>
      <c r="J37" s="248"/>
      <c r="K37" s="239"/>
      <c r="L37" s="239"/>
      <c r="M37" s="239"/>
      <c r="N37" s="250"/>
      <c r="O37" s="250"/>
      <c r="P37" s="250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56"/>
      <c r="AJ37" s="356"/>
      <c r="AK37" s="356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69"/>
      <c r="B38" s="126"/>
      <c r="C38" s="126"/>
      <c r="D38" s="126"/>
      <c r="E38" s="162"/>
      <c r="F38" s="126"/>
      <c r="G38" s="126"/>
      <c r="H38" s="126"/>
      <c r="I38" s="126"/>
      <c r="J38" s="162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56"/>
      <c r="AJ38" s="356"/>
      <c r="AK38" s="356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3"/>
      <c r="B39" s="162"/>
      <c r="C39" s="162"/>
      <c r="D39" s="162"/>
      <c r="E39" s="162"/>
      <c r="F39" s="126"/>
      <c r="G39" s="126"/>
      <c r="H39" s="130"/>
      <c r="I39" s="259"/>
      <c r="J39" s="162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56"/>
      <c r="AJ39" s="356"/>
      <c r="AK39" s="356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3"/>
      <c r="B40" s="126"/>
      <c r="C40" s="126"/>
      <c r="D40" s="126"/>
      <c r="E40" s="162"/>
      <c r="F40" s="126"/>
      <c r="G40" s="126"/>
      <c r="H40" s="126"/>
      <c r="I40" s="126"/>
      <c r="J40" s="162"/>
      <c r="K40" s="126"/>
      <c r="L40" s="260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56"/>
      <c r="AJ40" s="356"/>
      <c r="AK40" s="356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3"/>
      <c r="B41" s="162"/>
      <c r="C41" s="162"/>
      <c r="D41" s="162"/>
      <c r="E41" s="162"/>
      <c r="F41" s="126"/>
      <c r="G41" s="126"/>
      <c r="H41" s="130"/>
      <c r="I41" s="126"/>
      <c r="J41" s="162"/>
      <c r="K41" s="259"/>
      <c r="L41" s="162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56"/>
      <c r="AJ41" s="356"/>
      <c r="AK41" s="356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3"/>
      <c r="B42" s="126"/>
      <c r="C42" s="126"/>
      <c r="D42" s="126"/>
      <c r="E42" s="162"/>
      <c r="F42" s="126"/>
      <c r="G42" s="126"/>
      <c r="H42" s="126"/>
      <c r="I42" s="126"/>
      <c r="J42" s="162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56"/>
      <c r="AJ42" s="356"/>
      <c r="AK42" s="356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3"/>
      <c r="B43" s="162"/>
      <c r="C43" s="162"/>
      <c r="D43" s="162"/>
      <c r="E43" s="162"/>
      <c r="F43" s="126"/>
      <c r="G43" s="126"/>
      <c r="H43" s="130"/>
      <c r="I43" s="259"/>
      <c r="J43" s="162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56"/>
      <c r="AJ43" s="356"/>
      <c r="AK43" s="356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3"/>
      <c r="B44" s="126"/>
      <c r="C44" s="126"/>
      <c r="D44" s="126"/>
      <c r="E44" s="162"/>
      <c r="F44" s="126"/>
      <c r="G44" s="126"/>
      <c r="H44" s="126"/>
      <c r="I44" s="126"/>
      <c r="J44" s="162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56"/>
      <c r="AJ44" s="356"/>
      <c r="AK44" s="356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3"/>
      <c r="B45" s="162"/>
      <c r="C45" s="162"/>
      <c r="D45" s="162"/>
      <c r="E45" s="162"/>
      <c r="F45" s="126"/>
      <c r="G45" s="126"/>
      <c r="H45" s="130"/>
      <c r="I45" s="126"/>
      <c r="J45" s="162"/>
      <c r="K45" s="126"/>
      <c r="L45" s="126"/>
      <c r="M45" s="259"/>
      <c r="N45" s="162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56"/>
      <c r="AJ45" s="356"/>
      <c r="AK45" s="356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3"/>
      <c r="B46" s="126"/>
      <c r="C46" s="126"/>
      <c r="D46" s="126"/>
      <c r="E46" s="162"/>
      <c r="F46" s="126"/>
      <c r="G46" s="126"/>
      <c r="H46" s="126"/>
      <c r="I46" s="126"/>
      <c r="J46" s="162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56"/>
      <c r="AJ46" s="356"/>
      <c r="AK46" s="356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3"/>
      <c r="B47" s="162"/>
      <c r="C47" s="162"/>
      <c r="D47" s="162"/>
      <c r="E47" s="162"/>
      <c r="F47" s="126"/>
      <c r="G47" s="126"/>
      <c r="H47" s="130"/>
      <c r="I47" s="259"/>
      <c r="J47" s="162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56"/>
      <c r="AJ47" s="356"/>
      <c r="AK47" s="356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3"/>
      <c r="B48" s="126"/>
      <c r="C48" s="126"/>
      <c r="D48" s="126"/>
      <c r="E48" s="162"/>
      <c r="F48" s="126"/>
      <c r="G48" s="126"/>
      <c r="H48" s="126"/>
      <c r="I48" s="126"/>
      <c r="J48" s="162"/>
      <c r="K48" s="126"/>
      <c r="L48" s="260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56"/>
      <c r="AJ48" s="356"/>
      <c r="AK48" s="356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3"/>
      <c r="B49" s="162"/>
      <c r="C49" s="162"/>
      <c r="D49" s="162"/>
      <c r="E49" s="162"/>
      <c r="F49" s="126"/>
      <c r="G49" s="126"/>
      <c r="H49" s="130"/>
      <c r="I49" s="126"/>
      <c r="J49" s="162"/>
      <c r="K49" s="259"/>
      <c r="L49" s="162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56"/>
      <c r="AJ49" s="356"/>
      <c r="AK49" s="356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3"/>
      <c r="B50" s="126"/>
      <c r="C50" s="126"/>
      <c r="D50" s="126"/>
      <c r="E50" s="162"/>
      <c r="F50" s="126"/>
      <c r="G50" s="126"/>
      <c r="H50" s="126"/>
      <c r="I50" s="126"/>
      <c r="J50" s="162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56"/>
      <c r="AJ50" s="356"/>
      <c r="AK50" s="356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3"/>
      <c r="B51" s="162"/>
      <c r="C51" s="162"/>
      <c r="D51" s="162"/>
      <c r="E51" s="162"/>
      <c r="F51" s="126"/>
      <c r="G51" s="126"/>
      <c r="H51" s="130"/>
      <c r="I51" s="259"/>
      <c r="J51" s="162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56"/>
      <c r="AJ51" s="356"/>
      <c r="AK51" s="356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69"/>
      <c r="B52" s="126"/>
      <c r="C52" s="126"/>
      <c r="D52" s="126"/>
      <c r="E52" s="162"/>
      <c r="F52" s="393"/>
      <c r="G52" s="393"/>
      <c r="H52" s="393"/>
      <c r="I52" s="393"/>
      <c r="J52" s="162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56"/>
      <c r="AJ52" s="356"/>
      <c r="AK52" s="356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394"/>
      <c r="G53" s="394"/>
      <c r="H53" s="394"/>
      <c r="I53" s="394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56"/>
      <c r="AJ53" s="356"/>
      <c r="AK53" s="356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44</v>
      </c>
      <c r="B54" s="141"/>
      <c r="C54" s="141"/>
      <c r="D54" s="207"/>
      <c r="E54" s="142" t="s">
        <v>4</v>
      </c>
      <c r="F54" s="143" t="s">
        <v>46</v>
      </c>
      <c r="G54" s="142"/>
      <c r="H54" s="144"/>
      <c r="I54" s="145"/>
      <c r="J54" s="142" t="s">
        <v>4</v>
      </c>
      <c r="K54" s="143" t="s">
        <v>53</v>
      </c>
      <c r="L54" s="146"/>
      <c r="M54" s="143" t="s">
        <v>54</v>
      </c>
      <c r="N54" s="147"/>
      <c r="O54" s="148" t="s">
        <v>55</v>
      </c>
      <c r="P54" s="148"/>
      <c r="Q54" s="149"/>
      <c r="R54" s="150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357"/>
      <c r="AJ54" s="357"/>
      <c r="AK54" s="357"/>
      <c r="AL54" s="84"/>
      <c r="AM54" s="84"/>
      <c r="AN54" s="84"/>
      <c r="AO54" s="84"/>
      <c r="AP54" s="84"/>
      <c r="AQ54" s="84"/>
      <c r="AR54" s="84"/>
      <c r="AS54" s="84"/>
    </row>
    <row r="55" spans="1:45" s="18" customFormat="1" ht="9" customHeight="1" x14ac:dyDescent="0.25">
      <c r="A55" s="278" t="s">
        <v>45</v>
      </c>
      <c r="B55" s="279"/>
      <c r="C55" s="280"/>
      <c r="D55" s="281"/>
      <c r="E55" s="152">
        <v>1</v>
      </c>
      <c r="F55" s="84" t="e">
        <f>IF(E55&gt;$R$62,,UPPER(VLOOKUP(E55,#REF!,2)))</f>
        <v>#REF!</v>
      </c>
      <c r="G55" s="152"/>
      <c r="H55" s="84"/>
      <c r="I55" s="83"/>
      <c r="J55" s="270" t="s">
        <v>5</v>
      </c>
      <c r="K55" s="82"/>
      <c r="L55" s="271"/>
      <c r="M55" s="82"/>
      <c r="N55" s="272"/>
      <c r="O55" s="273" t="s">
        <v>47</v>
      </c>
      <c r="P55" s="274"/>
      <c r="Q55" s="274"/>
      <c r="R55" s="272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357"/>
      <c r="AJ55" s="357"/>
      <c r="AK55" s="357"/>
      <c r="AL55" s="84"/>
      <c r="AM55" s="84"/>
      <c r="AN55" s="84"/>
      <c r="AO55" s="84"/>
      <c r="AP55" s="84"/>
      <c r="AQ55" s="84"/>
      <c r="AR55" s="84"/>
      <c r="AS55" s="84"/>
    </row>
    <row r="56" spans="1:45" s="18" customFormat="1" ht="9" customHeight="1" x14ac:dyDescent="0.25">
      <c r="A56" s="282" t="s">
        <v>52</v>
      </c>
      <c r="B56" s="164"/>
      <c r="C56" s="283"/>
      <c r="D56" s="284"/>
      <c r="E56" s="152">
        <v>2</v>
      </c>
      <c r="F56" s="84" t="e">
        <f>IF(E56&gt;$R$62,,UPPER(VLOOKUP(E56,#REF!,2)))</f>
        <v>#REF!</v>
      </c>
      <c r="G56" s="152"/>
      <c r="H56" s="84"/>
      <c r="I56" s="83"/>
      <c r="J56" s="270" t="s">
        <v>6</v>
      </c>
      <c r="K56" s="82"/>
      <c r="L56" s="271"/>
      <c r="M56" s="82"/>
      <c r="N56" s="272"/>
      <c r="O56" s="156"/>
      <c r="P56" s="275"/>
      <c r="Q56" s="164"/>
      <c r="R56" s="276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357"/>
      <c r="AJ56" s="357"/>
      <c r="AK56" s="357"/>
      <c r="AL56" s="84"/>
      <c r="AM56" s="84"/>
      <c r="AN56" s="84"/>
      <c r="AO56" s="84"/>
      <c r="AP56" s="84"/>
      <c r="AQ56" s="84"/>
      <c r="AR56" s="84"/>
      <c r="AS56" s="84"/>
    </row>
    <row r="57" spans="1:45" s="18" customFormat="1" ht="9" customHeight="1" x14ac:dyDescent="0.25">
      <c r="A57" s="179"/>
      <c r="B57" s="180"/>
      <c r="C57" s="205"/>
      <c r="D57" s="181"/>
      <c r="E57" s="152"/>
      <c r="F57" s="84"/>
      <c r="G57" s="152"/>
      <c r="H57" s="84"/>
      <c r="I57" s="83"/>
      <c r="J57" s="270" t="s">
        <v>7</v>
      </c>
      <c r="K57" s="82"/>
      <c r="L57" s="271"/>
      <c r="M57" s="82"/>
      <c r="N57" s="272"/>
      <c r="O57" s="273" t="s">
        <v>48</v>
      </c>
      <c r="P57" s="274"/>
      <c r="Q57" s="274"/>
      <c r="R57" s="272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357"/>
      <c r="AJ57" s="357"/>
      <c r="AK57" s="357"/>
      <c r="AL57" s="84"/>
      <c r="AM57" s="84"/>
      <c r="AN57" s="84"/>
      <c r="AO57" s="84"/>
      <c r="AP57" s="84"/>
      <c r="AQ57" s="84"/>
      <c r="AR57" s="84"/>
      <c r="AS57" s="84"/>
    </row>
    <row r="58" spans="1:45" s="18" customFormat="1" ht="9" customHeight="1" x14ac:dyDescent="0.25">
      <c r="A58" s="154"/>
      <c r="B58" s="120"/>
      <c r="C58" s="120"/>
      <c r="D58" s="155"/>
      <c r="E58" s="152"/>
      <c r="F58" s="84"/>
      <c r="G58" s="152"/>
      <c r="H58" s="84"/>
      <c r="I58" s="83"/>
      <c r="J58" s="270" t="s">
        <v>8</v>
      </c>
      <c r="K58" s="82"/>
      <c r="L58" s="271"/>
      <c r="M58" s="82"/>
      <c r="N58" s="272"/>
      <c r="O58" s="82"/>
      <c r="P58" s="271"/>
      <c r="Q58" s="82"/>
      <c r="R58" s="272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357"/>
      <c r="AJ58" s="357"/>
      <c r="AK58" s="357"/>
      <c r="AL58" s="84"/>
      <c r="AM58" s="84"/>
      <c r="AN58" s="84"/>
      <c r="AO58" s="84"/>
      <c r="AP58" s="84"/>
      <c r="AQ58" s="84"/>
      <c r="AR58" s="84"/>
      <c r="AS58" s="84"/>
    </row>
    <row r="59" spans="1:45" s="18" customFormat="1" ht="9" customHeight="1" x14ac:dyDescent="0.25">
      <c r="A59" s="168"/>
      <c r="B59" s="182"/>
      <c r="C59" s="182"/>
      <c r="D59" s="206"/>
      <c r="E59" s="152"/>
      <c r="F59" s="84"/>
      <c r="G59" s="152"/>
      <c r="H59" s="84"/>
      <c r="I59" s="83"/>
      <c r="J59" s="270" t="s">
        <v>9</v>
      </c>
      <c r="K59" s="82"/>
      <c r="L59" s="271"/>
      <c r="M59" s="82"/>
      <c r="N59" s="272"/>
      <c r="O59" s="164"/>
      <c r="P59" s="275"/>
      <c r="Q59" s="164"/>
      <c r="R59" s="276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357"/>
      <c r="AJ59" s="357"/>
      <c r="AK59" s="357"/>
      <c r="AL59" s="84"/>
      <c r="AM59" s="84"/>
      <c r="AN59" s="84"/>
      <c r="AO59" s="84"/>
      <c r="AP59" s="84"/>
      <c r="AQ59" s="84"/>
      <c r="AR59" s="84"/>
      <c r="AS59" s="84"/>
    </row>
    <row r="60" spans="1:45" s="18" customFormat="1" ht="9" customHeight="1" x14ac:dyDescent="0.25">
      <c r="A60" s="169"/>
      <c r="B60" s="22"/>
      <c r="C60" s="120"/>
      <c r="D60" s="155"/>
      <c r="E60" s="152"/>
      <c r="F60" s="84"/>
      <c r="G60" s="152"/>
      <c r="H60" s="84"/>
      <c r="I60" s="83"/>
      <c r="J60" s="270" t="s">
        <v>10</v>
      </c>
      <c r="K60" s="82"/>
      <c r="L60" s="271"/>
      <c r="M60" s="82"/>
      <c r="N60" s="272"/>
      <c r="O60" s="273" t="s">
        <v>33</v>
      </c>
      <c r="P60" s="274"/>
      <c r="Q60" s="274"/>
      <c r="R60" s="272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357"/>
      <c r="AJ60" s="357"/>
      <c r="AK60" s="357"/>
      <c r="AL60" s="84"/>
      <c r="AM60" s="84"/>
      <c r="AN60" s="84"/>
      <c r="AO60" s="84"/>
      <c r="AP60" s="84"/>
      <c r="AQ60" s="84"/>
      <c r="AR60" s="84"/>
      <c r="AS60" s="84"/>
    </row>
    <row r="61" spans="1:45" s="18" customFormat="1" ht="9" customHeight="1" x14ac:dyDescent="0.25">
      <c r="A61" s="169"/>
      <c r="B61" s="22"/>
      <c r="C61" s="161"/>
      <c r="D61" s="177"/>
      <c r="E61" s="152"/>
      <c r="F61" s="84"/>
      <c r="G61" s="152"/>
      <c r="H61" s="84"/>
      <c r="I61" s="83"/>
      <c r="J61" s="270" t="s">
        <v>11</v>
      </c>
      <c r="K61" s="82"/>
      <c r="L61" s="271"/>
      <c r="M61" s="82"/>
      <c r="N61" s="272"/>
      <c r="O61" s="82"/>
      <c r="P61" s="271"/>
      <c r="Q61" s="82"/>
      <c r="R61" s="272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357"/>
      <c r="AJ61" s="357"/>
      <c r="AK61" s="357"/>
      <c r="AL61" s="84"/>
      <c r="AM61" s="84"/>
      <c r="AN61" s="84"/>
      <c r="AO61" s="84"/>
      <c r="AP61" s="84"/>
      <c r="AQ61" s="84"/>
      <c r="AR61" s="84"/>
      <c r="AS61" s="84"/>
    </row>
    <row r="62" spans="1:45" s="18" customFormat="1" ht="9" customHeight="1" x14ac:dyDescent="0.25">
      <c r="A62" s="170"/>
      <c r="B62" s="167"/>
      <c r="C62" s="204"/>
      <c r="D62" s="178"/>
      <c r="E62" s="157"/>
      <c r="F62" s="156"/>
      <c r="G62" s="157"/>
      <c r="H62" s="156"/>
      <c r="I62" s="158"/>
      <c r="J62" s="277" t="s">
        <v>12</v>
      </c>
      <c r="K62" s="164"/>
      <c r="L62" s="275"/>
      <c r="M62" s="164"/>
      <c r="N62" s="276"/>
      <c r="O62" s="164" t="str">
        <f>R4</f>
        <v>Dénes Tibor</v>
      </c>
      <c r="P62" s="275"/>
      <c r="Q62" s="164"/>
      <c r="R62" s="159" t="e">
        <f>MIN(4,#REF!)</f>
        <v>#REF!</v>
      </c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357"/>
      <c r="AJ62" s="357"/>
      <c r="AK62" s="357"/>
      <c r="AL62" s="84"/>
      <c r="AM62" s="84"/>
      <c r="AN62" s="84"/>
      <c r="AO62" s="84"/>
      <c r="AP62" s="84"/>
      <c r="AQ62" s="84"/>
      <c r="AR62" s="84"/>
      <c r="AS62" s="84"/>
    </row>
    <row r="63" spans="1:45" x14ac:dyDescent="0.25"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L63" s="267"/>
      <c r="AM63" s="267"/>
      <c r="AN63" s="267"/>
      <c r="AO63" s="267"/>
      <c r="AP63" s="267"/>
      <c r="AQ63" s="267"/>
      <c r="AR63" s="267"/>
      <c r="AS63" s="267"/>
    </row>
    <row r="64" spans="1:45" x14ac:dyDescent="0.25"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L64" s="267"/>
      <c r="AM64" s="267"/>
      <c r="AN64" s="267"/>
      <c r="AO64" s="267"/>
      <c r="AP64" s="267"/>
      <c r="AQ64" s="267"/>
      <c r="AR64" s="267"/>
      <c r="AS64" s="267"/>
    </row>
    <row r="65" spans="20:45" x14ac:dyDescent="0.25"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L65" s="267"/>
      <c r="AM65" s="267"/>
      <c r="AN65" s="267"/>
      <c r="AO65" s="267"/>
      <c r="AP65" s="267"/>
      <c r="AQ65" s="267"/>
      <c r="AR65" s="267"/>
      <c r="AS65" s="267"/>
    </row>
    <row r="66" spans="20:45" x14ac:dyDescent="0.25"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L66" s="267"/>
      <c r="AM66" s="267"/>
      <c r="AN66" s="267"/>
      <c r="AO66" s="267"/>
      <c r="AP66" s="267"/>
      <c r="AQ66" s="267"/>
      <c r="AR66" s="267"/>
      <c r="AS66" s="267"/>
    </row>
    <row r="67" spans="20:45" x14ac:dyDescent="0.25"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L67" s="267"/>
      <c r="AM67" s="267"/>
      <c r="AN67" s="267"/>
      <c r="AO67" s="267"/>
      <c r="AP67" s="267"/>
      <c r="AQ67" s="267"/>
      <c r="AR67" s="267"/>
      <c r="AS67" s="267"/>
    </row>
    <row r="68" spans="20:45" x14ac:dyDescent="0.25"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L68" s="267"/>
      <c r="AM68" s="267"/>
      <c r="AN68" s="267"/>
      <c r="AO68" s="267"/>
      <c r="AP68" s="267"/>
      <c r="AQ68" s="267"/>
      <c r="AR68" s="267"/>
      <c r="AS68" s="267"/>
    </row>
    <row r="69" spans="20:45" x14ac:dyDescent="0.25"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L69" s="267"/>
      <c r="AM69" s="267"/>
      <c r="AN69" s="267"/>
      <c r="AO69" s="267"/>
      <c r="AP69" s="267"/>
      <c r="AQ69" s="267"/>
      <c r="AR69" s="267"/>
      <c r="AS69" s="267"/>
    </row>
    <row r="70" spans="20:45" x14ac:dyDescent="0.25"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L70" s="267"/>
      <c r="AM70" s="267"/>
      <c r="AN70" s="267"/>
      <c r="AO70" s="267"/>
      <c r="AP70" s="267"/>
      <c r="AQ70" s="267"/>
      <c r="AR70" s="267"/>
      <c r="AS70" s="267"/>
    </row>
    <row r="71" spans="20:45" x14ac:dyDescent="0.25"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L71" s="267"/>
      <c r="AM71" s="267"/>
      <c r="AN71" s="267"/>
      <c r="AO71" s="267"/>
      <c r="AP71" s="267"/>
      <c r="AQ71" s="267"/>
      <c r="AR71" s="267"/>
      <c r="AS71" s="267"/>
    </row>
    <row r="72" spans="20:45" x14ac:dyDescent="0.25"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L72" s="267"/>
      <c r="AM72" s="267"/>
      <c r="AN72" s="267"/>
      <c r="AO72" s="267"/>
      <c r="AP72" s="267"/>
      <c r="AQ72" s="267"/>
      <c r="AR72" s="267"/>
      <c r="AS72" s="267"/>
    </row>
    <row r="73" spans="20:45" x14ac:dyDescent="0.25"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L73" s="267"/>
      <c r="AM73" s="267"/>
      <c r="AN73" s="267"/>
      <c r="AO73" s="267"/>
      <c r="AP73" s="267"/>
      <c r="AQ73" s="267"/>
      <c r="AR73" s="267"/>
      <c r="AS73" s="267"/>
    </row>
    <row r="74" spans="20:45" x14ac:dyDescent="0.25"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L74" s="267"/>
      <c r="AM74" s="267"/>
      <c r="AN74" s="267"/>
      <c r="AO74" s="267"/>
      <c r="AP74" s="267"/>
      <c r="AQ74" s="267"/>
      <c r="AR74" s="267"/>
      <c r="AS74" s="267"/>
    </row>
    <row r="75" spans="20:45" x14ac:dyDescent="0.25"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L75" s="267"/>
      <c r="AM75" s="267"/>
      <c r="AN75" s="267"/>
      <c r="AO75" s="267"/>
      <c r="AP75" s="267"/>
      <c r="AQ75" s="267"/>
      <c r="AR75" s="267"/>
      <c r="AS75" s="267"/>
    </row>
    <row r="76" spans="20:45" x14ac:dyDescent="0.25"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L76" s="267"/>
      <c r="AM76" s="267"/>
      <c r="AN76" s="267"/>
      <c r="AO76" s="267"/>
      <c r="AP76" s="267"/>
      <c r="AQ76" s="267"/>
      <c r="AR76" s="267"/>
      <c r="AS76" s="267"/>
    </row>
    <row r="77" spans="20:45" x14ac:dyDescent="0.25"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L77" s="267"/>
      <c r="AM77" s="267"/>
      <c r="AN77" s="267"/>
      <c r="AO77" s="267"/>
      <c r="AP77" s="267"/>
      <c r="AQ77" s="267"/>
      <c r="AR77" s="267"/>
      <c r="AS77" s="267"/>
    </row>
    <row r="78" spans="20:45" x14ac:dyDescent="0.25"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L78" s="267"/>
      <c r="AM78" s="267"/>
      <c r="AN78" s="267"/>
      <c r="AO78" s="267"/>
      <c r="AP78" s="267"/>
      <c r="AQ78" s="267"/>
      <c r="AR78" s="267"/>
      <c r="AS78" s="267"/>
    </row>
    <row r="79" spans="20:45" x14ac:dyDescent="0.25"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L79" s="267"/>
      <c r="AM79" s="267"/>
      <c r="AN79" s="267"/>
      <c r="AO79" s="267"/>
      <c r="AP79" s="267"/>
      <c r="AQ79" s="267"/>
      <c r="AR79" s="267"/>
      <c r="AS79" s="267"/>
    </row>
    <row r="80" spans="20:45" x14ac:dyDescent="0.25"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L80" s="267"/>
      <c r="AM80" s="267"/>
      <c r="AN80" s="267"/>
      <c r="AO80" s="267"/>
      <c r="AP80" s="267"/>
      <c r="AQ80" s="267"/>
      <c r="AR80" s="267"/>
      <c r="AS80" s="267"/>
    </row>
    <row r="81" spans="20:45" x14ac:dyDescent="0.25"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L81" s="267"/>
      <c r="AM81" s="267"/>
      <c r="AN81" s="267"/>
      <c r="AO81" s="267"/>
      <c r="AP81" s="267"/>
      <c r="AQ81" s="267"/>
      <c r="AR81" s="267"/>
      <c r="AS81" s="267"/>
    </row>
    <row r="82" spans="20:45" x14ac:dyDescent="0.25"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L82" s="267"/>
      <c r="AM82" s="267"/>
      <c r="AN82" s="267"/>
      <c r="AO82" s="267"/>
      <c r="AP82" s="267"/>
      <c r="AQ82" s="267"/>
      <c r="AR82" s="267"/>
      <c r="AS82" s="267"/>
    </row>
    <row r="83" spans="20:45" x14ac:dyDescent="0.25"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L83" s="267"/>
      <c r="AM83" s="267"/>
      <c r="AN83" s="267"/>
      <c r="AO83" s="267"/>
      <c r="AP83" s="267"/>
      <c r="AQ83" s="267"/>
      <c r="AR83" s="267"/>
      <c r="AS83" s="267"/>
    </row>
    <row r="84" spans="20:45" x14ac:dyDescent="0.25"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L84" s="267"/>
      <c r="AM84" s="267"/>
      <c r="AN84" s="267"/>
      <c r="AO84" s="267"/>
      <c r="AP84" s="267"/>
      <c r="AQ84" s="267"/>
      <c r="AR84" s="267"/>
      <c r="AS84" s="267"/>
    </row>
    <row r="85" spans="20:45" x14ac:dyDescent="0.25"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L85" s="267"/>
      <c r="AM85" s="267"/>
      <c r="AN85" s="267"/>
      <c r="AO85" s="267"/>
      <c r="AP85" s="267"/>
      <c r="AQ85" s="267"/>
      <c r="AR85" s="267"/>
      <c r="AS85" s="267"/>
    </row>
    <row r="86" spans="20:45" x14ac:dyDescent="0.25"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L86" s="267"/>
      <c r="AM86" s="267"/>
      <c r="AN86" s="267"/>
      <c r="AO86" s="267"/>
      <c r="AP86" s="267"/>
      <c r="AQ86" s="267"/>
      <c r="AR86" s="267"/>
      <c r="AS86" s="267"/>
    </row>
    <row r="87" spans="20:45" x14ac:dyDescent="0.25"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L87" s="267"/>
      <c r="AM87" s="267"/>
      <c r="AN87" s="267"/>
      <c r="AO87" s="267"/>
      <c r="AP87" s="267"/>
      <c r="AQ87" s="267"/>
      <c r="AR87" s="267"/>
      <c r="AS87" s="267"/>
    </row>
    <row r="88" spans="20:45" x14ac:dyDescent="0.25"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L88" s="267"/>
      <c r="AM88" s="267"/>
      <c r="AN88" s="267"/>
      <c r="AO88" s="267"/>
      <c r="AP88" s="267"/>
      <c r="AQ88" s="267"/>
      <c r="AR88" s="267"/>
      <c r="AS88" s="267"/>
    </row>
    <row r="89" spans="20:45" x14ac:dyDescent="0.25"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L89" s="267"/>
      <c r="AM89" s="267"/>
      <c r="AN89" s="267"/>
      <c r="AO89" s="267"/>
      <c r="AP89" s="267"/>
      <c r="AQ89" s="267"/>
      <c r="AR89" s="267"/>
      <c r="AS89" s="267"/>
    </row>
    <row r="90" spans="20:45" x14ac:dyDescent="0.25"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L90" s="267"/>
      <c r="AM90" s="267"/>
      <c r="AN90" s="267"/>
      <c r="AO90" s="267"/>
      <c r="AP90" s="267"/>
      <c r="AQ90" s="267"/>
      <c r="AR90" s="267"/>
      <c r="AS90" s="267"/>
    </row>
    <row r="91" spans="20:45" x14ac:dyDescent="0.25"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L91" s="267"/>
      <c r="AM91" s="267"/>
      <c r="AN91" s="267"/>
      <c r="AO91" s="267"/>
      <c r="AP91" s="267"/>
      <c r="AQ91" s="267"/>
      <c r="AR91" s="267"/>
      <c r="AS91" s="267"/>
    </row>
    <row r="92" spans="20:45" x14ac:dyDescent="0.25"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L92" s="267"/>
      <c r="AM92" s="267"/>
      <c r="AN92" s="267"/>
      <c r="AO92" s="267"/>
      <c r="AP92" s="267"/>
      <c r="AQ92" s="267"/>
      <c r="AR92" s="267"/>
      <c r="AS92" s="267"/>
    </row>
    <row r="93" spans="20:45" x14ac:dyDescent="0.25"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L93" s="267"/>
      <c r="AM93" s="267"/>
      <c r="AN93" s="267"/>
      <c r="AO93" s="267"/>
      <c r="AP93" s="267"/>
      <c r="AQ93" s="267"/>
      <c r="AR93" s="267"/>
      <c r="AS93" s="267"/>
    </row>
    <row r="94" spans="20:45" x14ac:dyDescent="0.25"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L94" s="267"/>
      <c r="AM94" s="267"/>
      <c r="AN94" s="267"/>
      <c r="AO94" s="267"/>
      <c r="AP94" s="267"/>
      <c r="AQ94" s="267"/>
      <c r="AR94" s="267"/>
      <c r="AS94" s="267"/>
    </row>
    <row r="95" spans="20:45" x14ac:dyDescent="0.25"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L95" s="267"/>
      <c r="AM95" s="267"/>
      <c r="AN95" s="267"/>
      <c r="AO95" s="267"/>
      <c r="AP95" s="267"/>
      <c r="AQ95" s="267"/>
      <c r="AR95" s="267"/>
      <c r="AS95" s="267"/>
    </row>
    <row r="96" spans="20:45" x14ac:dyDescent="0.25"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L96" s="267"/>
      <c r="AM96" s="267"/>
      <c r="AN96" s="267"/>
      <c r="AO96" s="267"/>
      <c r="AP96" s="267"/>
      <c r="AQ96" s="267"/>
      <c r="AR96" s="267"/>
      <c r="AS96" s="267"/>
    </row>
    <row r="97" spans="20:45" x14ac:dyDescent="0.25"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L97" s="267"/>
      <c r="AM97" s="267"/>
      <c r="AN97" s="267"/>
      <c r="AO97" s="267"/>
      <c r="AP97" s="267"/>
      <c r="AQ97" s="267"/>
      <c r="AR97" s="267"/>
      <c r="AS97" s="267"/>
    </row>
    <row r="98" spans="20:45" x14ac:dyDescent="0.25"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L98" s="267"/>
      <c r="AM98" s="267"/>
      <c r="AN98" s="267"/>
      <c r="AO98" s="267"/>
      <c r="AP98" s="267"/>
      <c r="AQ98" s="267"/>
      <c r="AR98" s="267"/>
      <c r="AS98" s="267"/>
    </row>
    <row r="99" spans="20:45" x14ac:dyDescent="0.25"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L99" s="267"/>
      <c r="AM99" s="267"/>
      <c r="AN99" s="267"/>
      <c r="AO99" s="267"/>
      <c r="AP99" s="267"/>
      <c r="AQ99" s="267"/>
      <c r="AR99" s="267"/>
      <c r="AS99" s="267"/>
    </row>
    <row r="100" spans="20:45" x14ac:dyDescent="0.25"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L100" s="267"/>
      <c r="AM100" s="267"/>
      <c r="AN100" s="267"/>
      <c r="AO100" s="267"/>
      <c r="AP100" s="267"/>
      <c r="AQ100" s="267"/>
      <c r="AR100" s="267"/>
      <c r="AS100" s="267"/>
    </row>
    <row r="101" spans="20:45" x14ac:dyDescent="0.25"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L101" s="267"/>
      <c r="AM101" s="267"/>
      <c r="AN101" s="267"/>
      <c r="AO101" s="267"/>
      <c r="AP101" s="267"/>
      <c r="AQ101" s="267"/>
      <c r="AR101" s="267"/>
      <c r="AS101" s="267"/>
    </row>
    <row r="102" spans="20:45" x14ac:dyDescent="0.25"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L102" s="267"/>
      <c r="AM102" s="267"/>
      <c r="AN102" s="267"/>
      <c r="AO102" s="267"/>
      <c r="AP102" s="267"/>
      <c r="AQ102" s="267"/>
      <c r="AR102" s="267"/>
      <c r="AS102" s="267"/>
    </row>
    <row r="103" spans="20:45" x14ac:dyDescent="0.25"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L103" s="267"/>
      <c r="AM103" s="267"/>
      <c r="AN103" s="267"/>
      <c r="AO103" s="267"/>
      <c r="AP103" s="267"/>
      <c r="AQ103" s="267"/>
      <c r="AR103" s="267"/>
      <c r="AS103" s="267"/>
    </row>
    <row r="104" spans="20:45" x14ac:dyDescent="0.25"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L104" s="267"/>
      <c r="AM104" s="267"/>
      <c r="AN104" s="267"/>
      <c r="AO104" s="267"/>
      <c r="AP104" s="267"/>
      <c r="AQ104" s="267"/>
      <c r="AR104" s="267"/>
      <c r="AS104" s="267"/>
    </row>
    <row r="105" spans="20:45" x14ac:dyDescent="0.25"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L105" s="267"/>
      <c r="AM105" s="267"/>
      <c r="AN105" s="267"/>
      <c r="AO105" s="267"/>
      <c r="AP105" s="267"/>
      <c r="AQ105" s="267"/>
      <c r="AR105" s="267"/>
      <c r="AS105" s="267"/>
    </row>
    <row r="106" spans="20:45" x14ac:dyDescent="0.25"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L106" s="267"/>
      <c r="AM106" s="267"/>
      <c r="AN106" s="267"/>
      <c r="AO106" s="267"/>
      <c r="AP106" s="267"/>
      <c r="AQ106" s="267"/>
      <c r="AR106" s="267"/>
      <c r="AS106" s="267"/>
    </row>
    <row r="107" spans="20:45" x14ac:dyDescent="0.25"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L107" s="267"/>
      <c r="AM107" s="267"/>
      <c r="AN107" s="267"/>
      <c r="AO107" s="267"/>
      <c r="AP107" s="267"/>
      <c r="AQ107" s="267"/>
      <c r="AR107" s="267"/>
      <c r="AS107" s="267"/>
    </row>
    <row r="108" spans="20:45" x14ac:dyDescent="0.25"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L108" s="267"/>
      <c r="AM108" s="267"/>
      <c r="AN108" s="267"/>
      <c r="AO108" s="267"/>
      <c r="AP108" s="267"/>
      <c r="AQ108" s="267"/>
      <c r="AR108" s="267"/>
      <c r="AS108" s="267"/>
    </row>
    <row r="109" spans="20:45" x14ac:dyDescent="0.25"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L109" s="267"/>
      <c r="AM109" s="267"/>
      <c r="AN109" s="267"/>
      <c r="AO109" s="267"/>
      <c r="AP109" s="267"/>
      <c r="AQ109" s="267"/>
      <c r="AR109" s="267"/>
      <c r="AS109" s="267"/>
    </row>
    <row r="110" spans="20:45" x14ac:dyDescent="0.25"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L110" s="267"/>
      <c r="AM110" s="267"/>
      <c r="AN110" s="267"/>
      <c r="AO110" s="267"/>
      <c r="AP110" s="267"/>
      <c r="AQ110" s="267"/>
      <c r="AR110" s="267"/>
      <c r="AS110" s="267"/>
    </row>
    <row r="111" spans="20:45" x14ac:dyDescent="0.25"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L111" s="267"/>
      <c r="AM111" s="267"/>
      <c r="AN111" s="267"/>
      <c r="AO111" s="267"/>
      <c r="AP111" s="267"/>
      <c r="AQ111" s="267"/>
      <c r="AR111" s="267"/>
      <c r="AS111" s="267"/>
    </row>
    <row r="112" spans="20:45" x14ac:dyDescent="0.25"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L112" s="267"/>
      <c r="AM112" s="267"/>
      <c r="AN112" s="267"/>
      <c r="AO112" s="267"/>
      <c r="AP112" s="267"/>
      <c r="AQ112" s="267"/>
      <c r="AR112" s="267"/>
      <c r="AS112" s="267"/>
    </row>
    <row r="113" spans="20:45" x14ac:dyDescent="0.25"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L113" s="267"/>
      <c r="AM113" s="267"/>
      <c r="AN113" s="267"/>
      <c r="AO113" s="267"/>
      <c r="AP113" s="267"/>
      <c r="AQ113" s="267"/>
      <c r="AR113" s="267"/>
      <c r="AS113" s="267"/>
    </row>
    <row r="114" spans="20:45" x14ac:dyDescent="0.25"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L114" s="267"/>
      <c r="AM114" s="267"/>
      <c r="AN114" s="267"/>
      <c r="AO114" s="267"/>
      <c r="AP114" s="267"/>
      <c r="AQ114" s="267"/>
      <c r="AR114" s="267"/>
      <c r="AS114" s="267"/>
    </row>
    <row r="115" spans="20:45" x14ac:dyDescent="0.25"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L115" s="267"/>
      <c r="AM115" s="267"/>
      <c r="AN115" s="267"/>
      <c r="AO115" s="267"/>
      <c r="AP115" s="267"/>
      <c r="AQ115" s="267"/>
      <c r="AR115" s="267"/>
      <c r="AS115" s="267"/>
    </row>
    <row r="116" spans="20:45" x14ac:dyDescent="0.25"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L116" s="267"/>
      <c r="AM116" s="267"/>
      <c r="AN116" s="267"/>
      <c r="AO116" s="267"/>
      <c r="AP116" s="267"/>
      <c r="AQ116" s="267"/>
      <c r="AR116" s="267"/>
      <c r="AS116" s="267"/>
    </row>
    <row r="117" spans="20:45" x14ac:dyDescent="0.25"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L117" s="267"/>
      <c r="AM117" s="267"/>
      <c r="AN117" s="267"/>
      <c r="AO117" s="267"/>
      <c r="AP117" s="267"/>
      <c r="AQ117" s="267"/>
      <c r="AR117" s="267"/>
      <c r="AS117" s="267"/>
    </row>
    <row r="118" spans="20:45" x14ac:dyDescent="0.25"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L118" s="267"/>
      <c r="AM118" s="267"/>
      <c r="AN118" s="267"/>
      <c r="AO118" s="267"/>
      <c r="AP118" s="267"/>
      <c r="AQ118" s="267"/>
      <c r="AR118" s="267"/>
      <c r="AS118" s="267"/>
    </row>
    <row r="119" spans="20:45" x14ac:dyDescent="0.25"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L119" s="267"/>
      <c r="AM119" s="267"/>
      <c r="AN119" s="267"/>
      <c r="AO119" s="267"/>
      <c r="AP119" s="267"/>
      <c r="AQ119" s="267"/>
      <c r="AR119" s="267"/>
      <c r="AS119" s="267"/>
    </row>
    <row r="120" spans="20:45" x14ac:dyDescent="0.25"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L120" s="267"/>
      <c r="AM120" s="267"/>
      <c r="AN120" s="267"/>
      <c r="AO120" s="267"/>
      <c r="AP120" s="267"/>
      <c r="AQ120" s="267"/>
      <c r="AR120" s="267"/>
      <c r="AS120" s="267"/>
    </row>
    <row r="121" spans="20:45" x14ac:dyDescent="0.25"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L121" s="267"/>
      <c r="AM121" s="267"/>
      <c r="AN121" s="267"/>
      <c r="AO121" s="267"/>
      <c r="AP121" s="267"/>
      <c r="AQ121" s="267"/>
      <c r="AR121" s="267"/>
      <c r="AS121" s="267"/>
    </row>
    <row r="122" spans="20:45" x14ac:dyDescent="0.25"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L122" s="267"/>
      <c r="AM122" s="267"/>
      <c r="AN122" s="267"/>
      <c r="AO122" s="267"/>
      <c r="AP122" s="267"/>
      <c r="AQ122" s="267"/>
      <c r="AR122" s="267"/>
      <c r="AS122" s="267"/>
    </row>
    <row r="123" spans="20:45" x14ac:dyDescent="0.25"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L123" s="267"/>
      <c r="AM123" s="267"/>
      <c r="AN123" s="267"/>
      <c r="AO123" s="267"/>
      <c r="AP123" s="267"/>
      <c r="AQ123" s="267"/>
      <c r="AR123" s="267"/>
      <c r="AS123" s="267"/>
    </row>
    <row r="124" spans="20:45" x14ac:dyDescent="0.25"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L124" s="267"/>
      <c r="AM124" s="267"/>
      <c r="AN124" s="267"/>
      <c r="AO124" s="267"/>
      <c r="AP124" s="267"/>
      <c r="AQ124" s="267"/>
      <c r="AR124" s="267"/>
      <c r="AS124" s="267"/>
    </row>
    <row r="125" spans="20:45" x14ac:dyDescent="0.25"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L125" s="267"/>
      <c r="AM125" s="267"/>
      <c r="AN125" s="267"/>
      <c r="AO125" s="267"/>
      <c r="AP125" s="267"/>
      <c r="AQ125" s="267"/>
      <c r="AR125" s="267"/>
      <c r="AS125" s="267"/>
    </row>
    <row r="126" spans="20:45" x14ac:dyDescent="0.25"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L126" s="267"/>
      <c r="AM126" s="267"/>
      <c r="AN126" s="267"/>
      <c r="AO126" s="267"/>
      <c r="AP126" s="267"/>
      <c r="AQ126" s="267"/>
      <c r="AR126" s="267"/>
      <c r="AS126" s="267"/>
    </row>
    <row r="127" spans="20:45" x14ac:dyDescent="0.25"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L127" s="267"/>
      <c r="AM127" s="267"/>
      <c r="AN127" s="267"/>
      <c r="AO127" s="267"/>
      <c r="AP127" s="267"/>
      <c r="AQ127" s="267"/>
      <c r="AR127" s="267"/>
      <c r="AS127" s="267"/>
    </row>
    <row r="128" spans="20:45" x14ac:dyDescent="0.25"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L128" s="267"/>
      <c r="AM128" s="267"/>
      <c r="AN128" s="267"/>
      <c r="AO128" s="267"/>
      <c r="AP128" s="267"/>
      <c r="AQ128" s="267"/>
      <c r="AR128" s="267"/>
      <c r="AS128" s="267"/>
    </row>
    <row r="129" spans="20:45" x14ac:dyDescent="0.25"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L129" s="267"/>
      <c r="AM129" s="267"/>
      <c r="AN129" s="267"/>
      <c r="AO129" s="267"/>
      <c r="AP129" s="267"/>
      <c r="AQ129" s="267"/>
      <c r="AR129" s="267"/>
      <c r="AS129" s="267"/>
    </row>
    <row r="130" spans="20:45" x14ac:dyDescent="0.25"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L130" s="267"/>
      <c r="AM130" s="267"/>
      <c r="AN130" s="267"/>
      <c r="AO130" s="267"/>
      <c r="AP130" s="267"/>
      <c r="AQ130" s="267"/>
      <c r="AR130" s="267"/>
      <c r="AS130" s="267"/>
    </row>
    <row r="131" spans="20:45" x14ac:dyDescent="0.25"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L131" s="267"/>
      <c r="AM131" s="267"/>
      <c r="AN131" s="267"/>
      <c r="AO131" s="267"/>
      <c r="AP131" s="267"/>
      <c r="AQ131" s="267"/>
      <c r="AR131" s="267"/>
      <c r="AS131" s="267"/>
    </row>
    <row r="132" spans="20:45" x14ac:dyDescent="0.25"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L132" s="267"/>
      <c r="AM132" s="267"/>
      <c r="AN132" s="267"/>
      <c r="AO132" s="267"/>
      <c r="AP132" s="267"/>
      <c r="AQ132" s="267"/>
      <c r="AR132" s="267"/>
      <c r="AS132" s="267"/>
    </row>
    <row r="133" spans="20:45" x14ac:dyDescent="0.25"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L133" s="267"/>
      <c r="AM133" s="267"/>
      <c r="AN133" s="267"/>
      <c r="AO133" s="267"/>
      <c r="AP133" s="267"/>
      <c r="AQ133" s="267"/>
      <c r="AR133" s="267"/>
      <c r="AS133" s="267"/>
    </row>
    <row r="134" spans="20:45" x14ac:dyDescent="0.25"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L134" s="267"/>
      <c r="AM134" s="267"/>
      <c r="AN134" s="267"/>
      <c r="AO134" s="267"/>
      <c r="AP134" s="267"/>
      <c r="AQ134" s="267"/>
      <c r="AR134" s="267"/>
      <c r="AS134" s="267"/>
    </row>
    <row r="135" spans="20:45" x14ac:dyDescent="0.25"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L135" s="267"/>
      <c r="AM135" s="267"/>
      <c r="AN135" s="267"/>
      <c r="AO135" s="267"/>
      <c r="AP135" s="267"/>
      <c r="AQ135" s="267"/>
      <c r="AR135" s="267"/>
      <c r="AS135" s="267"/>
    </row>
    <row r="136" spans="20:45" x14ac:dyDescent="0.25"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L136" s="267"/>
      <c r="AM136" s="267"/>
      <c r="AN136" s="267"/>
      <c r="AO136" s="267"/>
      <c r="AP136" s="267"/>
      <c r="AQ136" s="267"/>
      <c r="AR136" s="267"/>
      <c r="AS136" s="267"/>
    </row>
    <row r="137" spans="20:45" x14ac:dyDescent="0.25"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L137" s="267"/>
      <c r="AM137" s="267"/>
      <c r="AN137" s="267"/>
      <c r="AO137" s="267"/>
      <c r="AP137" s="267"/>
      <c r="AQ137" s="267"/>
      <c r="AR137" s="267"/>
      <c r="AS137" s="267"/>
    </row>
    <row r="138" spans="20:45" x14ac:dyDescent="0.25"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L138" s="267"/>
      <c r="AM138" s="267"/>
      <c r="AN138" s="267"/>
      <c r="AO138" s="267"/>
      <c r="AP138" s="267"/>
      <c r="AQ138" s="267"/>
      <c r="AR138" s="267"/>
      <c r="AS138" s="267"/>
    </row>
    <row r="139" spans="20:45" x14ac:dyDescent="0.25"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L139" s="267"/>
      <c r="AM139" s="267"/>
      <c r="AN139" s="267"/>
      <c r="AO139" s="267"/>
      <c r="AP139" s="267"/>
      <c r="AQ139" s="267"/>
      <c r="AR139" s="267"/>
      <c r="AS139" s="267"/>
    </row>
    <row r="140" spans="20:45" x14ac:dyDescent="0.25"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L140" s="267"/>
      <c r="AM140" s="267"/>
      <c r="AN140" s="267"/>
      <c r="AO140" s="267"/>
      <c r="AP140" s="267"/>
      <c r="AQ140" s="267"/>
      <c r="AR140" s="267"/>
      <c r="AS140" s="267"/>
    </row>
  </sheetData>
  <mergeCells count="1">
    <mergeCell ref="A4:C4"/>
  </mergeCells>
  <conditionalFormatting sqref="B22 B24 B26 B28 B30 B32 B34 B36 B38 B40 B42 B44 B46 B48 B50 B52">
    <cfRule type="cellIs" dxfId="58" priority="7" stopIfTrue="1" operator="equal">
      <formula>"QA"</formula>
    </cfRule>
    <cfRule type="cellIs" dxfId="57" priority="8" stopIfTrue="1" operator="equal">
      <formula>"DA"</formula>
    </cfRule>
  </conditionalFormatting>
  <conditionalFormatting sqref="E7 E21">
    <cfRule type="expression" dxfId="56" priority="5" stopIfTrue="1">
      <formula>$E7&lt;5</formula>
    </cfRule>
  </conditionalFormatting>
  <conditionalFormatting sqref="E22 E24 E26 E28 E30 E32 E34 E36 E38 E40 E42 E44 E46 E48 E50 E52">
    <cfRule type="expression" dxfId="55" priority="13" stopIfTrue="1">
      <formula>AND($E22&lt;9,$C22&gt;0)</formula>
    </cfRule>
  </conditionalFormatting>
  <conditionalFormatting sqref="F7 F9 F11 F13 F15 F17 F19 F21:F22">
    <cfRule type="cellIs" dxfId="54" priority="4" stopIfTrue="1" operator="equal">
      <formula>"Bye"</formula>
    </cfRule>
  </conditionalFormatting>
  <conditionalFormatting sqref="F24 F26 F28 F30 F32 F34 F36 F38 F40 F42 F44 F46 F48 F50">
    <cfRule type="cellIs" dxfId="53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52" priority="12" stopIfTrue="1">
      <formula>AND($E22&lt;9,$C22&gt;0)</formula>
    </cfRule>
  </conditionalFormatting>
  <conditionalFormatting sqref="H7 H9 H11 H13 H15 H17 H19 H21">
    <cfRule type="expression" dxfId="51" priority="17" stopIfTrue="1">
      <formula>AND($E7&lt;9,$C7&gt;0)</formula>
    </cfRule>
  </conditionalFormatting>
  <conditionalFormatting sqref="I8 K10 I12 M14 I16 K18 I20 I23 K25 I27 M29 I31 K33 I35 I39 K41 I43 M45 I47 K49 I51">
    <cfRule type="expression" dxfId="50" priority="14" stopIfTrue="1">
      <formula>AND($O$1="CU",I8="Umpire")</formula>
    </cfRule>
    <cfRule type="expression" dxfId="49" priority="15" stopIfTrue="1">
      <formula>AND($O$1="CU",I8&lt;&gt;"Umpire",J8&lt;&gt;"")</formula>
    </cfRule>
    <cfRule type="expression" dxfId="48" priority="16" stopIfTrue="1">
      <formula>AND($O$1="CU",I8&lt;&gt;"Umpire")</formula>
    </cfRule>
  </conditionalFormatting>
  <conditionalFormatting sqref="J8 L10 J12 N14 J16 L18 J20 R62">
    <cfRule type="expression" dxfId="47" priority="6" stopIfTrue="1">
      <formula>$O$1="CU"</formula>
    </cfRule>
  </conditionalFormatting>
  <conditionalFormatting sqref="K8 M10 K12 O14 K16 M18 K20 K23 M25 K27 O29 K31 M33 K35 K39 M41 K43 O45 K47 M49 K51">
    <cfRule type="expression" dxfId="46" priority="9" stopIfTrue="1">
      <formula>J8="as"</formula>
    </cfRule>
    <cfRule type="expression" dxfId="45" priority="10" stopIfTrue="1">
      <formula>J8="bs"</formula>
    </cfRule>
  </conditionalFormatting>
  <conditionalFormatting sqref="O16">
    <cfRule type="expression" dxfId="44" priority="1" stopIfTrue="1">
      <formula>AND($O$1="CU",O16="Umpire")</formula>
    </cfRule>
    <cfRule type="expression" dxfId="43" priority="2" stopIfTrue="1">
      <formula>AND($O$1="CU",O16&lt;&gt;"Umpire",P16&lt;&gt;"")</formula>
    </cfRule>
    <cfRule type="expression" dxfId="42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20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D864-2707-447F-957D-7E718C13B2CC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R15" sqref="R15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246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247</v>
      </c>
      <c r="C7" s="91" t="s">
        <v>248</v>
      </c>
      <c r="D7" s="92"/>
      <c r="E7" s="203"/>
      <c r="F7" s="384"/>
      <c r="G7" s="396">
        <v>19</v>
      </c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249</v>
      </c>
      <c r="C8" s="91" t="s">
        <v>250</v>
      </c>
      <c r="D8" s="92"/>
      <c r="E8" s="203"/>
      <c r="F8" s="208"/>
      <c r="G8" s="92">
        <v>75</v>
      </c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251</v>
      </c>
      <c r="C9" s="91" t="s">
        <v>252</v>
      </c>
      <c r="D9" s="92"/>
      <c r="E9" s="203"/>
      <c r="F9" s="208"/>
      <c r="G9" s="92">
        <v>111</v>
      </c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/>
      <c r="C10" s="91"/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/>
      <c r="C11" s="91"/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/>
      <c r="C12" s="91"/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/>
      <c r="C13" s="91"/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41" priority="7" stopIfTrue="1">
      <formula>$O7&gt;=1</formula>
    </cfRule>
  </conditionalFormatting>
  <conditionalFormatting sqref="B7:D14">
    <cfRule type="expression" dxfId="40" priority="5" stopIfTrue="1">
      <formula>$O7&gt;=1</formula>
    </cfRule>
  </conditionalFormatting>
  <conditionalFormatting sqref="B7:D27">
    <cfRule type="expression" dxfId="39" priority="1" stopIfTrue="1">
      <formula>$Q7&gt;=1</formula>
    </cfRule>
  </conditionalFormatting>
  <conditionalFormatting sqref="E7:E27">
    <cfRule type="expression" dxfId="38" priority="2" stopIfTrue="1">
      <formula>AND(ROUNDDOWN(($A$4-E7)/365.25,0)&lt;=13,G7&lt;&gt;"OK")</formula>
    </cfRule>
    <cfRule type="expression" dxfId="37" priority="3" stopIfTrue="1">
      <formula>AND(ROUNDDOWN(($A$4-E7)/365.25,0)&lt;=14,G7&lt;&gt;"OK")</formula>
    </cfRule>
    <cfRule type="expression" dxfId="36" priority="4" stopIfTrue="1">
      <formula>AND(ROUNDDOWN(($A$4-E7)/365.25,0)&lt;=17,G7&lt;&gt;"OK")</formula>
    </cfRule>
  </conditionalFormatting>
  <conditionalFormatting sqref="E7:E134">
    <cfRule type="expression" dxfId="35" priority="8" stopIfTrue="1">
      <formula>AND(ROUNDDOWN(($A$4-E7)/365.25,0)&lt;=13,#REF!&lt;&gt;"OK")</formula>
    </cfRule>
    <cfRule type="expression" dxfId="34" priority="9" stopIfTrue="1">
      <formula>AND(ROUNDDOWN(($A$4-E7)/365.25,0)&lt;=14,#REF!&lt;&gt;"OK")</formula>
    </cfRule>
    <cfRule type="expression" dxfId="33" priority="10" stopIfTrue="1">
      <formula>AND(ROUNDDOWN(($A$4-E7)/365.25,0)&lt;=17,#REF!&lt;&gt;"OK")</formula>
    </cfRule>
  </conditionalFormatting>
  <conditionalFormatting sqref="H7:H134">
    <cfRule type="cellIs" dxfId="32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7217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">
    <tabColor indexed="11"/>
  </sheetPr>
  <dimension ref="A1:AK41"/>
  <sheetViews>
    <sheetView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246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335" t="s">
        <v>77</v>
      </c>
      <c r="R3" s="336" t="s">
        <v>83</v>
      </c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119" t="s">
        <v>152</v>
      </c>
      <c r="M4" s="231"/>
      <c r="N4" s="296"/>
      <c r="O4" s="297"/>
      <c r="P4" s="296"/>
      <c r="Q4" s="337" t="s">
        <v>84</v>
      </c>
      <c r="R4" s="338" t="s">
        <v>79</v>
      </c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Q5" s="339" t="s">
        <v>85</v>
      </c>
      <c r="R5" s="340" t="s">
        <v>81</v>
      </c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298" t="s">
        <v>63</v>
      </c>
      <c r="B7" s="323"/>
      <c r="C7" s="291" t="str">
        <f>IF($B7="","",VLOOKUP($B7,#REF!,5))</f>
        <v/>
      </c>
      <c r="D7" s="291" t="str">
        <f>IF($B7="","",VLOOKUP($B7,#REF!,15))</f>
        <v/>
      </c>
      <c r="E7" s="412" t="s">
        <v>247</v>
      </c>
      <c r="F7" s="292"/>
      <c r="G7" s="412" t="s">
        <v>248</v>
      </c>
      <c r="H7" s="292"/>
      <c r="I7" s="286" t="str">
        <f>IF($B7="","",VLOOKUP($B7,#REF!,4))</f>
        <v/>
      </c>
      <c r="J7" s="267"/>
      <c r="K7" s="418" t="s">
        <v>93</v>
      </c>
      <c r="L7" s="347" t="e">
        <f>IF(K7="","",CONCATENATE(VLOOKUP($Y$3,$AB$1:$AK$1,K7)," pont"))</f>
        <v>#N/A</v>
      </c>
      <c r="M7" s="353"/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24"/>
      <c r="C8" s="299"/>
      <c r="D8" s="299"/>
      <c r="E8" s="299"/>
      <c r="F8" s="299"/>
      <c r="G8" s="299"/>
      <c r="H8" s="299"/>
      <c r="I8" s="299"/>
      <c r="J8" s="267"/>
      <c r="K8" s="298"/>
      <c r="L8" s="298"/>
      <c r="M8" s="354"/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23"/>
      <c r="C9" s="291" t="str">
        <f>IF($B9="","",VLOOKUP($B9,#REF!,5))</f>
        <v/>
      </c>
      <c r="D9" s="291" t="str">
        <f>IF($B9="","",VLOOKUP($B9,#REF!,15))</f>
        <v/>
      </c>
      <c r="E9" s="412" t="s">
        <v>249</v>
      </c>
      <c r="F9" s="292"/>
      <c r="G9" s="412" t="s">
        <v>250</v>
      </c>
      <c r="H9" s="292"/>
      <c r="I9" s="286" t="str">
        <f>IF($B9="","",VLOOKUP($B9,#REF!,4))</f>
        <v/>
      </c>
      <c r="J9" s="267"/>
      <c r="K9" s="418" t="s">
        <v>94</v>
      </c>
      <c r="L9" s="347" t="e">
        <f>IF(K9="","",CONCATENATE(VLOOKUP($Y$3,$AB$1:$AK$1,K9)," pont"))</f>
        <v>#N/A</v>
      </c>
      <c r="M9" s="353"/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24"/>
      <c r="C10" s="299"/>
      <c r="D10" s="299"/>
      <c r="E10" s="299"/>
      <c r="F10" s="299"/>
      <c r="G10" s="299"/>
      <c r="H10" s="299"/>
      <c r="I10" s="299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23"/>
      <c r="C11" s="291" t="str">
        <f>IF($B11="","",VLOOKUP($B11,#REF!,5))</f>
        <v/>
      </c>
      <c r="D11" s="291" t="str">
        <f>IF($B11="","",VLOOKUP($B11,#REF!,15))</f>
        <v/>
      </c>
      <c r="E11" s="412" t="s">
        <v>251</v>
      </c>
      <c r="F11" s="292"/>
      <c r="G11" s="412" t="s">
        <v>252</v>
      </c>
      <c r="H11" s="292"/>
      <c r="I11" s="286" t="str">
        <f>IF($B11="","",VLOOKUP($B11,#REF!,4))</f>
        <v/>
      </c>
      <c r="J11" s="267"/>
      <c r="K11" s="418" t="s">
        <v>95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ht="18.75" customHeight="1" x14ac:dyDescent="0.25">
      <c r="A18" s="267"/>
      <c r="B18" s="430"/>
      <c r="C18" s="430"/>
      <c r="D18" s="431" t="str">
        <f>E7</f>
        <v>Varga</v>
      </c>
      <c r="E18" s="431"/>
      <c r="F18" s="431" t="str">
        <f>E9</f>
        <v>Keszei</v>
      </c>
      <c r="G18" s="431"/>
      <c r="H18" s="431" t="str">
        <f>E11</f>
        <v>Bátonyi</v>
      </c>
      <c r="I18" s="431"/>
      <c r="J18" s="267"/>
      <c r="K18" s="267"/>
      <c r="L18" s="267"/>
      <c r="M18" s="267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ht="18.75" customHeight="1" x14ac:dyDescent="0.25">
      <c r="A19" s="328" t="s">
        <v>63</v>
      </c>
      <c r="B19" s="434" t="str">
        <f>E7</f>
        <v>Varga</v>
      </c>
      <c r="C19" s="434"/>
      <c r="D19" s="435"/>
      <c r="E19" s="435"/>
      <c r="F19" s="436" t="s">
        <v>315</v>
      </c>
      <c r="G19" s="437"/>
      <c r="H19" s="436" t="s">
        <v>315</v>
      </c>
      <c r="I19" s="437"/>
      <c r="J19" s="267"/>
      <c r="K19" s="267"/>
      <c r="L19" s="267"/>
      <c r="M19" s="267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ht="18.75" customHeight="1" x14ac:dyDescent="0.25">
      <c r="A20" s="328" t="s">
        <v>64</v>
      </c>
      <c r="B20" s="434" t="str">
        <f>E9</f>
        <v>Keszei</v>
      </c>
      <c r="C20" s="434"/>
      <c r="D20" s="436" t="s">
        <v>311</v>
      </c>
      <c r="E20" s="437"/>
      <c r="F20" s="435"/>
      <c r="G20" s="435"/>
      <c r="H20" s="436" t="s">
        <v>324</v>
      </c>
      <c r="I20" s="437"/>
      <c r="J20" s="267"/>
      <c r="K20" s="267"/>
      <c r="L20" s="267"/>
      <c r="M20" s="267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ht="18.75" customHeight="1" x14ac:dyDescent="0.25">
      <c r="A21" s="328" t="s">
        <v>65</v>
      </c>
      <c r="B21" s="434" t="str">
        <f>E11</f>
        <v>Bátonyi</v>
      </c>
      <c r="C21" s="434"/>
      <c r="D21" s="436" t="s">
        <v>311</v>
      </c>
      <c r="E21" s="437"/>
      <c r="F21" s="436" t="s">
        <v>325</v>
      </c>
      <c r="G21" s="437"/>
      <c r="H21" s="435"/>
      <c r="I21" s="435"/>
      <c r="J21" s="267"/>
      <c r="K21" s="267"/>
      <c r="L21" s="267"/>
      <c r="M21" s="26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x14ac:dyDescent="0.25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45"/>
    </row>
    <row r="33" spans="1:18" x14ac:dyDescent="0.25">
      <c r="A33" s="140" t="s">
        <v>44</v>
      </c>
      <c r="B33" s="141"/>
      <c r="C33" s="207"/>
      <c r="D33" s="304" t="s">
        <v>4</v>
      </c>
      <c r="E33" s="305" t="s">
        <v>46</v>
      </c>
      <c r="F33" s="319"/>
      <c r="G33" s="304" t="s">
        <v>4</v>
      </c>
      <c r="H33" s="305" t="s">
        <v>53</v>
      </c>
      <c r="I33" s="166"/>
      <c r="J33" s="305" t="s">
        <v>54</v>
      </c>
      <c r="K33" s="165" t="s">
        <v>55</v>
      </c>
      <c r="L33" s="33"/>
      <c r="M33" s="389"/>
      <c r="N33" s="388"/>
      <c r="P33" s="300"/>
      <c r="Q33" s="300"/>
      <c r="R33" s="301"/>
    </row>
    <row r="34" spans="1:18" x14ac:dyDescent="0.25">
      <c r="A34" s="278" t="s">
        <v>45</v>
      </c>
      <c r="B34" s="279"/>
      <c r="C34" s="281"/>
      <c r="D34" s="306"/>
      <c r="E34" s="438"/>
      <c r="F34" s="438"/>
      <c r="G34" s="313" t="s">
        <v>5</v>
      </c>
      <c r="H34" s="279"/>
      <c r="I34" s="307"/>
      <c r="J34" s="314"/>
      <c r="K34" s="273" t="s">
        <v>47</v>
      </c>
      <c r="L34" s="320"/>
      <c r="M34" s="310"/>
      <c r="P34" s="302"/>
      <c r="Q34" s="302"/>
      <c r="R34" s="153"/>
    </row>
    <row r="35" spans="1:18" x14ac:dyDescent="0.25">
      <c r="A35" s="282" t="s">
        <v>52</v>
      </c>
      <c r="B35" s="164"/>
      <c r="C35" s="284"/>
      <c r="D35" s="309"/>
      <c r="E35" s="439"/>
      <c r="F35" s="439"/>
      <c r="G35" s="315" t="s">
        <v>6</v>
      </c>
      <c r="H35" s="82"/>
      <c r="I35" s="271"/>
      <c r="J35" s="83"/>
      <c r="K35" s="317"/>
      <c r="L35" s="245"/>
      <c r="M35" s="312"/>
      <c r="P35" s="153"/>
      <c r="Q35" s="151"/>
      <c r="R35" s="153"/>
    </row>
    <row r="36" spans="1:18" x14ac:dyDescent="0.25">
      <c r="A36" s="179"/>
      <c r="B36" s="180"/>
      <c r="C36" s="181"/>
      <c r="D36" s="309"/>
      <c r="E36" s="84"/>
      <c r="F36" s="267"/>
      <c r="G36" s="315" t="s">
        <v>7</v>
      </c>
      <c r="H36" s="82"/>
      <c r="I36" s="271"/>
      <c r="J36" s="83"/>
      <c r="K36" s="273" t="s">
        <v>48</v>
      </c>
      <c r="L36" s="320"/>
      <c r="M36" s="308"/>
      <c r="P36" s="302"/>
      <c r="Q36" s="302"/>
      <c r="R36" s="153"/>
    </row>
    <row r="37" spans="1:18" x14ac:dyDescent="0.25">
      <c r="A37" s="154"/>
      <c r="B37" s="120"/>
      <c r="C37" s="155"/>
      <c r="D37" s="309"/>
      <c r="E37" s="84"/>
      <c r="F37" s="267"/>
      <c r="G37" s="315" t="s">
        <v>8</v>
      </c>
      <c r="H37" s="82"/>
      <c r="I37" s="271"/>
      <c r="J37" s="83"/>
      <c r="K37" s="318"/>
      <c r="L37" s="267"/>
      <c r="M37" s="310"/>
      <c r="P37" s="153"/>
      <c r="Q37" s="151"/>
      <c r="R37" s="153"/>
    </row>
    <row r="38" spans="1:18" x14ac:dyDescent="0.25">
      <c r="A38" s="168"/>
      <c r="B38" s="182"/>
      <c r="C38" s="206"/>
      <c r="D38" s="309"/>
      <c r="E38" s="84"/>
      <c r="F38" s="267"/>
      <c r="G38" s="315" t="s">
        <v>9</v>
      </c>
      <c r="H38" s="82"/>
      <c r="I38" s="271"/>
      <c r="J38" s="83"/>
      <c r="K38" s="282"/>
      <c r="L38" s="245"/>
      <c r="M38" s="312"/>
      <c r="P38" s="153"/>
      <c r="Q38" s="151"/>
      <c r="R38" s="153"/>
    </row>
    <row r="39" spans="1:18" x14ac:dyDescent="0.25">
      <c r="A39" s="169"/>
      <c r="B39" s="22"/>
      <c r="C39" s="155"/>
      <c r="D39" s="309"/>
      <c r="E39" s="84"/>
      <c r="F39" s="267"/>
      <c r="G39" s="315" t="s">
        <v>10</v>
      </c>
      <c r="H39" s="82"/>
      <c r="I39" s="271"/>
      <c r="J39" s="83"/>
      <c r="K39" s="273" t="s">
        <v>33</v>
      </c>
      <c r="L39" s="320"/>
      <c r="M39" s="308"/>
      <c r="P39" s="302"/>
      <c r="Q39" s="302"/>
      <c r="R39" s="153"/>
    </row>
    <row r="40" spans="1:18" x14ac:dyDescent="0.25">
      <c r="A40" s="169"/>
      <c r="B40" s="22"/>
      <c r="C40" s="177"/>
      <c r="D40" s="309"/>
      <c r="E40" s="84"/>
      <c r="F40" s="267"/>
      <c r="G40" s="315" t="s">
        <v>11</v>
      </c>
      <c r="H40" s="82"/>
      <c r="I40" s="271"/>
      <c r="J40" s="83"/>
      <c r="K40" s="318"/>
      <c r="L40" s="267"/>
      <c r="M40" s="310"/>
      <c r="P40" s="153"/>
      <c r="Q40" s="151"/>
      <c r="R40" s="153"/>
    </row>
    <row r="41" spans="1:18" x14ac:dyDescent="0.25">
      <c r="A41" s="170"/>
      <c r="B41" s="167"/>
      <c r="C41" s="178"/>
      <c r="D41" s="311"/>
      <c r="E41" s="156"/>
      <c r="F41" s="245"/>
      <c r="G41" s="316" t="s">
        <v>12</v>
      </c>
      <c r="H41" s="164"/>
      <c r="I41" s="275"/>
      <c r="J41" s="158"/>
      <c r="K41" s="282" t="str">
        <f>L4</f>
        <v>Dénes Tibor</v>
      </c>
      <c r="L41" s="245"/>
      <c r="M41" s="312"/>
      <c r="P41" s="153"/>
      <c r="Q41" s="151"/>
      <c r="R41" s="303"/>
    </row>
  </sheetData>
  <mergeCells count="20"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  <mergeCell ref="H20:I20"/>
    <mergeCell ref="E35:F35"/>
    <mergeCell ref="F21:G21"/>
    <mergeCell ref="H21:I21"/>
    <mergeCell ref="H18:I18"/>
    <mergeCell ref="H19:I19"/>
  </mergeCells>
  <phoneticPr fontId="61" type="noConversion"/>
  <conditionalFormatting sqref="E7 E9 E11">
    <cfRule type="cellIs" dxfId="31" priority="1" stopIfTrue="1" operator="equal">
      <formula>"Bye"</formula>
    </cfRule>
  </conditionalFormatting>
  <conditionalFormatting sqref="R41">
    <cfRule type="expression" dxfId="3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8AAD-0B42-4D4F-8838-8416E314E777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F12" sqref="F12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253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255</v>
      </c>
      <c r="C7" s="91" t="s">
        <v>162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216</v>
      </c>
      <c r="C8" s="91" t="s">
        <v>256</v>
      </c>
      <c r="D8" s="92"/>
      <c r="E8" s="203"/>
      <c r="F8" s="208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257</v>
      </c>
      <c r="C9" s="91" t="s">
        <v>230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258</v>
      </c>
      <c r="C10" s="91" t="s">
        <v>143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/>
      <c r="C11" s="91"/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/>
      <c r="C12" s="91"/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/>
      <c r="C13" s="91"/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29" priority="7" stopIfTrue="1">
      <formula>$O7&gt;=1</formula>
    </cfRule>
  </conditionalFormatting>
  <conditionalFormatting sqref="B7:D14">
    <cfRule type="expression" dxfId="28" priority="5" stopIfTrue="1">
      <formula>$O7&gt;=1</formula>
    </cfRule>
  </conditionalFormatting>
  <conditionalFormatting sqref="B7:D27">
    <cfRule type="expression" dxfId="27" priority="1" stopIfTrue="1">
      <formula>$Q7&gt;=1</formula>
    </cfRule>
  </conditionalFormatting>
  <conditionalFormatting sqref="E7 E9 E11:E27">
    <cfRule type="expression" dxfId="26" priority="2" stopIfTrue="1">
      <formula>AND(ROUNDDOWN(($A$4-E7)/365.25,0)&lt;=13,G7&lt;&gt;"OK")</formula>
    </cfRule>
    <cfRule type="expression" dxfId="25" priority="3" stopIfTrue="1">
      <formula>AND(ROUNDDOWN(($A$4-E7)/365.25,0)&lt;=14,G7&lt;&gt;"OK")</formula>
    </cfRule>
    <cfRule type="expression" dxfId="24" priority="4" stopIfTrue="1">
      <formula>AND(ROUNDDOWN(($A$4-E7)/365.25,0)&lt;=17,G7&lt;&gt;"OK")</formula>
    </cfRule>
  </conditionalFormatting>
  <conditionalFormatting sqref="E7:E134">
    <cfRule type="expression" dxfId="23" priority="8" stopIfTrue="1">
      <formula>AND(ROUNDDOWN(($A$4-E7)/365.25,0)&lt;=13,#REF!&lt;&gt;"OK")</formula>
    </cfRule>
    <cfRule type="expression" dxfId="22" priority="9" stopIfTrue="1">
      <formula>AND(ROUNDDOWN(($A$4-E7)/365.25,0)&lt;=14,#REF!&lt;&gt;"OK")</formula>
    </cfRule>
    <cfRule type="expression" dxfId="21" priority="10" stopIfTrue="1">
      <formula>AND(ROUNDDOWN(($A$4-E7)/365.25,0)&lt;=17,#REF!&lt;&gt;"OK")</formula>
    </cfRule>
  </conditionalFormatting>
  <conditionalFormatting sqref="E8">
    <cfRule type="expression" dxfId="20" priority="40" stopIfTrue="1">
      <formula>AND(ROUNDDOWN(($A$4-E8)/365.25,0)&lt;=13,G10&lt;&gt;"OK")</formula>
    </cfRule>
    <cfRule type="expression" dxfId="19" priority="41" stopIfTrue="1">
      <formula>AND(ROUNDDOWN(($A$4-E8)/365.25,0)&lt;=14,G10&lt;&gt;"OK")</formula>
    </cfRule>
    <cfRule type="expression" dxfId="18" priority="42" stopIfTrue="1">
      <formula>AND(ROUNDDOWN(($A$4-E8)/365.25,0)&lt;=17,G10&lt;&gt;"OK")</formula>
    </cfRule>
  </conditionalFormatting>
  <conditionalFormatting sqref="E10">
    <cfRule type="expression" dxfId="17" priority="43" stopIfTrue="1">
      <formula>AND(ROUNDDOWN(($A$4-E10)/365.25,0)&lt;=13,#REF!&lt;&gt;"OK")</formula>
    </cfRule>
    <cfRule type="expression" dxfId="16" priority="44" stopIfTrue="1">
      <formula>AND(ROUNDDOWN(($A$4-E10)/365.25,0)&lt;=14,#REF!&lt;&gt;"OK")</formula>
    </cfRule>
    <cfRule type="expression" dxfId="15" priority="45" stopIfTrue="1">
      <formula>AND(ROUNDDOWN(($A$4-E10)/365.25,0)&lt;=17,#REF!&lt;&gt;"OK")</formula>
    </cfRule>
  </conditionalFormatting>
  <conditionalFormatting sqref="H7:H134">
    <cfRule type="cellIs" dxfId="14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41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13">
    <tabColor indexed="11"/>
  </sheetPr>
  <dimension ref="A1:AK41"/>
  <sheetViews>
    <sheetView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397" t="s">
        <v>253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/>
      <c r="M3" s="51" t="s">
        <v>30</v>
      </c>
      <c r="N3" s="294"/>
      <c r="O3" s="293"/>
      <c r="P3" s="294"/>
      <c r="Q3" s="335" t="s">
        <v>77</v>
      </c>
      <c r="R3" s="336" t="s">
        <v>83</v>
      </c>
      <c r="S3" s="336" t="s">
        <v>78</v>
      </c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348"/>
      <c r="M4" s="233" t="s">
        <v>152</v>
      </c>
      <c r="N4" s="296" t="s">
        <v>254</v>
      </c>
      <c r="O4" s="297"/>
      <c r="P4" s="296"/>
      <c r="Q4" s="337" t="s">
        <v>84</v>
      </c>
      <c r="R4" s="338" t="s">
        <v>79</v>
      </c>
      <c r="S4" s="338" t="s">
        <v>80</v>
      </c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Q5" s="339" t="s">
        <v>85</v>
      </c>
      <c r="R5" s="340" t="s">
        <v>81</v>
      </c>
      <c r="S5" s="340" t="s">
        <v>82</v>
      </c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298" t="s">
        <v>63</v>
      </c>
      <c r="B7" s="323"/>
      <c r="C7" s="325" t="str">
        <f>IF($B7="","",VLOOKUP($B7,#REF!,5))</f>
        <v/>
      </c>
      <c r="D7" s="325" t="str">
        <f>IF($B7="","",VLOOKUP($B7,#REF!,15))</f>
        <v/>
      </c>
      <c r="E7" s="432" t="s">
        <v>258</v>
      </c>
      <c r="F7" s="433"/>
      <c r="G7" s="432" t="s">
        <v>143</v>
      </c>
      <c r="H7" s="433"/>
      <c r="I7" s="326" t="str">
        <f>IF($B7="","",VLOOKUP($B7,#REF!,4))</f>
        <v/>
      </c>
      <c r="J7" s="267"/>
      <c r="K7" s="352"/>
      <c r="L7" s="347" t="str">
        <f>IF(K7="","",CONCATENATE(VLOOKUP($Y$3,$AB$1:$AK$1,K7)," pont"))</f>
        <v/>
      </c>
      <c r="M7" s="353"/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24"/>
      <c r="C8" s="327"/>
      <c r="D8" s="327"/>
      <c r="E8" s="327"/>
      <c r="F8" s="327"/>
      <c r="G8" s="327"/>
      <c r="H8" s="327"/>
      <c r="I8" s="327"/>
      <c r="J8" s="267"/>
      <c r="K8" s="298"/>
      <c r="L8" s="298"/>
      <c r="M8" s="354"/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23"/>
      <c r="C9" s="325" t="str">
        <f>IF($B9="","",VLOOKUP($B9,#REF!,5))</f>
        <v/>
      </c>
      <c r="D9" s="325" t="str">
        <f>IF($B9="","",VLOOKUP($B9,#REF!,15))</f>
        <v/>
      </c>
      <c r="E9" s="432" t="s">
        <v>259</v>
      </c>
      <c r="F9" s="433"/>
      <c r="G9" s="432" t="s">
        <v>256</v>
      </c>
      <c r="H9" s="433"/>
      <c r="I9" s="326" t="str">
        <f>IF($B9="","",VLOOKUP($B9,#REF!,4))</f>
        <v/>
      </c>
      <c r="J9" s="267"/>
      <c r="K9" s="352"/>
      <c r="L9" s="347" t="str">
        <f>IF(K9="","",CONCATENATE(VLOOKUP($Y$3,$AB$1:$AK$1,K9)," pont"))</f>
        <v/>
      </c>
      <c r="M9" s="353"/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24"/>
      <c r="C10" s="327"/>
      <c r="D10" s="327"/>
      <c r="E10" s="327"/>
      <c r="F10" s="327"/>
      <c r="G10" s="327"/>
      <c r="H10" s="327"/>
      <c r="I10" s="327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23"/>
      <c r="C11" s="325" t="str">
        <f>IF($B11="","",VLOOKUP($B11,#REF!,5))</f>
        <v/>
      </c>
      <c r="D11" s="325" t="str">
        <f>IF($B11="","",VLOOKUP($B11,#REF!,15))</f>
        <v/>
      </c>
      <c r="E11" s="432" t="s">
        <v>255</v>
      </c>
      <c r="F11" s="433"/>
      <c r="G11" s="432" t="s">
        <v>162</v>
      </c>
      <c r="H11" s="433"/>
      <c r="I11" s="326" t="str">
        <f>IF($B11="","",VLOOKUP($B11,#REF!,4))</f>
        <v/>
      </c>
      <c r="J11" s="267"/>
      <c r="K11" s="418" t="s">
        <v>339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98"/>
      <c r="B12" s="324"/>
      <c r="C12" s="327"/>
      <c r="D12" s="327"/>
      <c r="E12" s="327"/>
      <c r="F12" s="327"/>
      <c r="G12" s="327"/>
      <c r="H12" s="327"/>
      <c r="I12" s="32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298" t="s">
        <v>70</v>
      </c>
      <c r="B13" s="323"/>
      <c r="C13" s="325" t="str">
        <f>IF($B13="","",VLOOKUP($B13,#REF!,5))</f>
        <v/>
      </c>
      <c r="D13" s="325" t="str">
        <f>IF($B13="","",VLOOKUP($B13,#REF!,15))</f>
        <v/>
      </c>
      <c r="E13" s="432" t="s">
        <v>257</v>
      </c>
      <c r="F13" s="433"/>
      <c r="G13" s="432" t="s">
        <v>230</v>
      </c>
      <c r="H13" s="433"/>
      <c r="I13" s="326" t="str">
        <f>IF($B13="","",VLOOKUP($B13,#REF!,4))</f>
        <v/>
      </c>
      <c r="J13" s="267"/>
      <c r="K13" s="418" t="s">
        <v>338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ht="18.75" customHeight="1" x14ac:dyDescent="0.25">
      <c r="A18" s="267"/>
      <c r="B18" s="430"/>
      <c r="C18" s="430"/>
      <c r="D18" s="431" t="str">
        <f>E7</f>
        <v>Jankó</v>
      </c>
      <c r="E18" s="431"/>
      <c r="F18" s="431" t="str">
        <f>E9</f>
        <v>Köszegi</v>
      </c>
      <c r="G18" s="431"/>
      <c r="H18" s="431" t="str">
        <f>E11</f>
        <v>Radnai</v>
      </c>
      <c r="I18" s="431"/>
      <c r="J18" s="431" t="str">
        <f>E13</f>
        <v>Márkus</v>
      </c>
      <c r="K18" s="431"/>
      <c r="L18" s="267"/>
      <c r="M18" s="267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ht="18.75" customHeight="1" x14ac:dyDescent="0.25">
      <c r="A19" s="328" t="s">
        <v>63</v>
      </c>
      <c r="B19" s="434" t="str">
        <f>E7</f>
        <v>Jankó</v>
      </c>
      <c r="C19" s="434"/>
      <c r="D19" s="435"/>
      <c r="E19" s="435"/>
      <c r="F19" s="436" t="s">
        <v>101</v>
      </c>
      <c r="G19" s="437"/>
      <c r="H19" s="442" t="s">
        <v>327</v>
      </c>
      <c r="I19" s="437"/>
      <c r="J19" s="443" t="s">
        <v>327</v>
      </c>
      <c r="K19" s="431"/>
      <c r="L19" s="267"/>
      <c r="M19" s="267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ht="18.75" customHeight="1" x14ac:dyDescent="0.25">
      <c r="A20" s="328" t="s">
        <v>64</v>
      </c>
      <c r="B20" s="434" t="str">
        <f>E9</f>
        <v>Köszegi</v>
      </c>
      <c r="C20" s="434"/>
      <c r="D20" s="436" t="s">
        <v>101</v>
      </c>
      <c r="E20" s="437"/>
      <c r="F20" s="435"/>
      <c r="G20" s="435"/>
      <c r="H20" s="442" t="s">
        <v>350</v>
      </c>
      <c r="I20" s="437"/>
      <c r="J20" s="442" t="s">
        <v>350</v>
      </c>
      <c r="K20" s="437"/>
      <c r="L20" s="267"/>
      <c r="M20" s="267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ht="18.75" customHeight="1" x14ac:dyDescent="0.25">
      <c r="A21" s="328" t="s">
        <v>65</v>
      </c>
      <c r="B21" s="434" t="str">
        <f>E11</f>
        <v>Radnai</v>
      </c>
      <c r="C21" s="434"/>
      <c r="D21" s="442" t="s">
        <v>349</v>
      </c>
      <c r="E21" s="437"/>
      <c r="F21" s="442" t="s">
        <v>349</v>
      </c>
      <c r="G21" s="437"/>
      <c r="H21" s="435"/>
      <c r="I21" s="435"/>
      <c r="J21" s="436" t="s">
        <v>342</v>
      </c>
      <c r="K21" s="437"/>
      <c r="L21" s="267"/>
      <c r="M21" s="26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328" t="s">
        <v>70</v>
      </c>
      <c r="B22" s="434" t="str">
        <f>E13</f>
        <v>Márkus</v>
      </c>
      <c r="C22" s="434"/>
      <c r="D22" s="442" t="s">
        <v>349</v>
      </c>
      <c r="E22" s="437"/>
      <c r="F22" s="442" t="s">
        <v>349</v>
      </c>
      <c r="G22" s="437"/>
      <c r="H22" s="440" t="s">
        <v>334</v>
      </c>
      <c r="I22" s="431"/>
      <c r="J22" s="435"/>
      <c r="K22" s="435"/>
      <c r="L22" s="267"/>
      <c r="M22" s="267"/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5">
      <c r="A33" s="140" t="s">
        <v>44</v>
      </c>
      <c r="B33" s="141"/>
      <c r="C33" s="207"/>
      <c r="D33" s="304" t="s">
        <v>4</v>
      </c>
      <c r="E33" s="305" t="s">
        <v>46</v>
      </c>
      <c r="F33" s="319"/>
      <c r="G33" s="304" t="s">
        <v>4</v>
      </c>
      <c r="H33" s="305" t="s">
        <v>53</v>
      </c>
      <c r="I33" s="166"/>
      <c r="J33" s="305" t="s">
        <v>54</v>
      </c>
      <c r="K33" s="165" t="s">
        <v>55</v>
      </c>
      <c r="L33" s="33"/>
      <c r="M33" s="319"/>
      <c r="P33" s="300"/>
      <c r="Q33" s="300"/>
      <c r="R33" s="301"/>
    </row>
    <row r="34" spans="1:18" x14ac:dyDescent="0.25">
      <c r="A34" s="278" t="s">
        <v>45</v>
      </c>
      <c r="B34" s="279"/>
      <c r="C34" s="281"/>
      <c r="D34" s="306"/>
      <c r="E34" s="438"/>
      <c r="F34" s="438"/>
      <c r="G34" s="313" t="s">
        <v>5</v>
      </c>
      <c r="H34" s="279"/>
      <c r="I34" s="307"/>
      <c r="J34" s="314"/>
      <c r="K34" s="273" t="s">
        <v>47</v>
      </c>
      <c r="L34" s="320"/>
      <c r="M34" s="308"/>
      <c r="P34" s="302"/>
      <c r="Q34" s="302"/>
      <c r="R34" s="153"/>
    </row>
    <row r="35" spans="1:18" x14ac:dyDescent="0.25">
      <c r="A35" s="282" t="s">
        <v>52</v>
      </c>
      <c r="B35" s="164"/>
      <c r="C35" s="284"/>
      <c r="D35" s="309"/>
      <c r="E35" s="439"/>
      <c r="F35" s="439"/>
      <c r="G35" s="315" t="s">
        <v>6</v>
      </c>
      <c r="H35" s="82"/>
      <c r="I35" s="271"/>
      <c r="J35" s="83"/>
      <c r="K35" s="317"/>
      <c r="L35" s="245"/>
      <c r="M35" s="312"/>
      <c r="P35" s="153"/>
      <c r="Q35" s="151"/>
      <c r="R35" s="153"/>
    </row>
    <row r="36" spans="1:18" x14ac:dyDescent="0.25">
      <c r="A36" s="179"/>
      <c r="B36" s="180"/>
      <c r="C36" s="181"/>
      <c r="D36" s="309"/>
      <c r="E36" s="84"/>
      <c r="F36" s="267"/>
      <c r="G36" s="315" t="s">
        <v>7</v>
      </c>
      <c r="H36" s="82"/>
      <c r="I36" s="271"/>
      <c r="J36" s="83"/>
      <c r="K36" s="273" t="s">
        <v>48</v>
      </c>
      <c r="L36" s="320"/>
      <c r="M36" s="308"/>
      <c r="P36" s="302"/>
      <c r="Q36" s="302"/>
      <c r="R36" s="153"/>
    </row>
    <row r="37" spans="1:18" x14ac:dyDescent="0.25">
      <c r="A37" s="154"/>
      <c r="B37" s="120"/>
      <c r="C37" s="155"/>
      <c r="D37" s="309"/>
      <c r="E37" s="84"/>
      <c r="F37" s="267"/>
      <c r="G37" s="315" t="s">
        <v>8</v>
      </c>
      <c r="H37" s="82"/>
      <c r="I37" s="271"/>
      <c r="J37" s="83"/>
      <c r="K37" s="318"/>
      <c r="L37" s="267"/>
      <c r="M37" s="310"/>
      <c r="P37" s="153"/>
      <c r="Q37" s="151"/>
      <c r="R37" s="153"/>
    </row>
    <row r="38" spans="1:18" x14ac:dyDescent="0.25">
      <c r="A38" s="168"/>
      <c r="B38" s="182"/>
      <c r="C38" s="206"/>
      <c r="D38" s="309"/>
      <c r="E38" s="84"/>
      <c r="F38" s="267"/>
      <c r="G38" s="315" t="s">
        <v>9</v>
      </c>
      <c r="H38" s="82"/>
      <c r="I38" s="271"/>
      <c r="J38" s="83"/>
      <c r="K38" s="282"/>
      <c r="L38" s="245"/>
      <c r="M38" s="312"/>
      <c r="P38" s="153"/>
      <c r="Q38" s="151"/>
      <c r="R38" s="153"/>
    </row>
    <row r="39" spans="1:18" x14ac:dyDescent="0.25">
      <c r="A39" s="169"/>
      <c r="B39" s="22"/>
      <c r="C39" s="155"/>
      <c r="D39" s="309"/>
      <c r="E39" s="84"/>
      <c r="F39" s="267"/>
      <c r="G39" s="315" t="s">
        <v>10</v>
      </c>
      <c r="H39" s="82"/>
      <c r="I39" s="271"/>
      <c r="J39" s="83"/>
      <c r="K39" s="273" t="s">
        <v>33</v>
      </c>
      <c r="L39" s="320"/>
      <c r="M39" s="308"/>
      <c r="P39" s="302"/>
      <c r="Q39" s="302"/>
      <c r="R39" s="153"/>
    </row>
    <row r="40" spans="1:18" x14ac:dyDescent="0.25">
      <c r="A40" s="169"/>
      <c r="B40" s="22"/>
      <c r="C40" s="177"/>
      <c r="D40" s="309"/>
      <c r="E40" s="84"/>
      <c r="F40" s="267"/>
      <c r="G40" s="315" t="s">
        <v>11</v>
      </c>
      <c r="H40" s="82"/>
      <c r="I40" s="271"/>
      <c r="J40" s="83"/>
      <c r="K40" s="318"/>
      <c r="L40" s="267"/>
      <c r="M40" s="310"/>
      <c r="P40" s="153"/>
      <c r="Q40" s="151"/>
      <c r="R40" s="153"/>
    </row>
    <row r="41" spans="1:18" x14ac:dyDescent="0.25">
      <c r="A41" s="170"/>
      <c r="B41" s="167"/>
      <c r="C41" s="178"/>
      <c r="D41" s="311"/>
      <c r="E41" s="156"/>
      <c r="F41" s="245"/>
      <c r="G41" s="316" t="s">
        <v>12</v>
      </c>
      <c r="H41" s="164"/>
      <c r="I41" s="275"/>
      <c r="J41" s="158"/>
      <c r="K41" s="282" t="str">
        <f>M4</f>
        <v>Dénes Tibor</v>
      </c>
      <c r="L41" s="245"/>
      <c r="M41" s="312"/>
      <c r="P41" s="153"/>
      <c r="Q41" s="151"/>
      <c r="R41" s="303"/>
    </row>
  </sheetData>
  <mergeCells count="37">
    <mergeCell ref="J22:K22"/>
    <mergeCell ref="E34:F34"/>
    <mergeCell ref="E35:F35"/>
    <mergeCell ref="B22:C22"/>
    <mergeCell ref="D22:E22"/>
    <mergeCell ref="F22:G22"/>
    <mergeCell ref="H22:I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3" priority="2" stopIfTrue="1" operator="equal">
      <formula>"Bye"</formula>
    </cfRule>
  </conditionalFormatting>
  <conditionalFormatting sqref="R41">
    <cfRule type="expression" dxfId="1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F756-68F3-423E-B7EE-4B71957E1DBA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B3" sqref="B3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260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261</v>
      </c>
      <c r="C7" s="91" t="s">
        <v>262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263</v>
      </c>
      <c r="C8" s="91" t="s">
        <v>205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264</v>
      </c>
      <c r="C9" s="91" t="s">
        <v>265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/>
      <c r="C10" s="91"/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/>
      <c r="C11" s="91"/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/>
      <c r="C12" s="91"/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/>
      <c r="C13" s="91"/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11" priority="7" stopIfTrue="1">
      <formula>$O7&gt;=1</formula>
    </cfRule>
  </conditionalFormatting>
  <conditionalFormatting sqref="B7:D14">
    <cfRule type="expression" dxfId="10" priority="5" stopIfTrue="1">
      <formula>$O7&gt;=1</formula>
    </cfRule>
  </conditionalFormatting>
  <conditionalFormatting sqref="B7:D27">
    <cfRule type="expression" dxfId="9" priority="1" stopIfTrue="1">
      <formula>$Q7&gt;=1</formula>
    </cfRule>
  </conditionalFormatting>
  <conditionalFormatting sqref="E7:E27">
    <cfRule type="expression" dxfId="8" priority="2" stopIfTrue="1">
      <formula>AND(ROUNDDOWN(($A$4-E7)/365.25,0)&lt;=13,G7&lt;&gt;"OK")</formula>
    </cfRule>
    <cfRule type="expression" dxfId="7" priority="3" stopIfTrue="1">
      <formula>AND(ROUNDDOWN(($A$4-E7)/365.25,0)&lt;=14,G7&lt;&gt;"OK")</formula>
    </cfRule>
    <cfRule type="expression" dxfId="6" priority="4" stopIfTrue="1">
      <formula>AND(ROUNDDOWN(($A$4-E7)/365.25,0)&lt;=17,G7&lt;&gt;"OK")</formula>
    </cfRule>
  </conditionalFormatting>
  <conditionalFormatting sqref="E7:E134">
    <cfRule type="expression" dxfId="5" priority="8" stopIfTrue="1">
      <formula>AND(ROUNDDOWN(($A$4-E7)/365.25,0)&lt;=13,#REF!&lt;&gt;"OK")</formula>
    </cfRule>
    <cfRule type="expression" dxfId="4" priority="9" stopIfTrue="1">
      <formula>AND(ROUNDDOWN(($A$4-E7)/365.25,0)&lt;=14,#REF!&lt;&gt;"OK")</formula>
    </cfRule>
    <cfRule type="expression" dxfId="3" priority="10" stopIfTrue="1">
      <formula>AND(ROUNDDOWN(($A$4-E7)/365.25,0)&lt;=17,#REF!&lt;&gt;"OK")</formula>
    </cfRule>
  </conditionalFormatting>
  <conditionalFormatting sqref="H7:H134">
    <cfRule type="cellIs" dxfId="2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926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12">
    <tabColor indexed="11"/>
  </sheetPr>
  <dimension ref="A1:AK41"/>
  <sheetViews>
    <sheetView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397" t="s">
        <v>260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335" t="s">
        <v>77</v>
      </c>
      <c r="R3" s="336" t="s">
        <v>83</v>
      </c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233" t="s">
        <v>152</v>
      </c>
      <c r="M4" s="231"/>
      <c r="N4" s="296"/>
      <c r="O4" s="297"/>
      <c r="P4" s="296"/>
      <c r="Q4" s="337" t="s">
        <v>84</v>
      </c>
      <c r="R4" s="338" t="s">
        <v>79</v>
      </c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Q5" s="339" t="s">
        <v>85</v>
      </c>
      <c r="R5" s="340" t="s">
        <v>81</v>
      </c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298" t="s">
        <v>63</v>
      </c>
      <c r="B7" s="323"/>
      <c r="C7" s="291" t="str">
        <f>IF($B7="","",VLOOKUP($B7,#REF!,5))</f>
        <v/>
      </c>
      <c r="D7" s="291" t="str">
        <f>IF($B7="","",VLOOKUP($B7,#REF!,15))</f>
        <v/>
      </c>
      <c r="E7" s="412" t="s">
        <v>264</v>
      </c>
      <c r="F7" s="292"/>
      <c r="G7" s="412" t="s">
        <v>265</v>
      </c>
      <c r="H7" s="292"/>
      <c r="I7" s="286" t="str">
        <f>IF($B7="","",VLOOKUP($B7,#REF!,4))</f>
        <v/>
      </c>
      <c r="J7" s="267"/>
      <c r="K7" s="418" t="s">
        <v>93</v>
      </c>
      <c r="L7" s="347" t="e">
        <f>IF(K7="","",CONCATENATE(VLOOKUP($Y$3,$AB$1:$AK$1,K7)," pont"))</f>
        <v>#N/A</v>
      </c>
      <c r="M7" s="353"/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24"/>
      <c r="C8" s="299"/>
      <c r="D8" s="299"/>
      <c r="E8" s="299"/>
      <c r="F8" s="299"/>
      <c r="G8" s="299"/>
      <c r="H8" s="299"/>
      <c r="I8" s="299"/>
      <c r="J8" s="267"/>
      <c r="K8" s="298"/>
      <c r="L8" s="298"/>
      <c r="M8" s="354"/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23"/>
      <c r="C9" s="291" t="str">
        <f>IF($B9="","",VLOOKUP($B9,#REF!,5))</f>
        <v/>
      </c>
      <c r="D9" s="291" t="str">
        <f>IF($B9="","",VLOOKUP($B9,#REF!,15))</f>
        <v/>
      </c>
      <c r="E9" s="412" t="s">
        <v>263</v>
      </c>
      <c r="F9" s="292"/>
      <c r="G9" s="412" t="s">
        <v>205</v>
      </c>
      <c r="H9" s="292"/>
      <c r="I9" s="286" t="str">
        <f>IF($B9="","",VLOOKUP($B9,#REF!,4))</f>
        <v/>
      </c>
      <c r="J9" s="267"/>
      <c r="K9" s="418" t="s">
        <v>95</v>
      </c>
      <c r="L9" s="347" t="e">
        <f>IF(K9="","",CONCATENATE(VLOOKUP($Y$3,$AB$1:$AK$1,K9)," pont"))</f>
        <v>#N/A</v>
      </c>
      <c r="M9" s="353"/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24"/>
      <c r="C10" s="299"/>
      <c r="D10" s="299"/>
      <c r="E10" s="299"/>
      <c r="F10" s="299"/>
      <c r="G10" s="299"/>
      <c r="H10" s="299"/>
      <c r="I10" s="299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23"/>
      <c r="C11" s="291" t="str">
        <f>IF($B11="","",VLOOKUP($B11,#REF!,5))</f>
        <v/>
      </c>
      <c r="D11" s="291" t="str">
        <f>IF($B11="","",VLOOKUP($B11,#REF!,15))</f>
        <v/>
      </c>
      <c r="E11" s="412" t="s">
        <v>261</v>
      </c>
      <c r="F11" s="292"/>
      <c r="G11" s="412" t="s">
        <v>262</v>
      </c>
      <c r="H11" s="292"/>
      <c r="I11" s="286" t="str">
        <f>IF($B11="","",VLOOKUP($B11,#REF!,4))</f>
        <v/>
      </c>
      <c r="J11" s="267"/>
      <c r="K11" s="418" t="s">
        <v>94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ht="18.75" customHeight="1" x14ac:dyDescent="0.25">
      <c r="A18" s="267"/>
      <c r="B18" s="430"/>
      <c r="C18" s="430"/>
      <c r="D18" s="431" t="str">
        <f>E7</f>
        <v>Nádasy</v>
      </c>
      <c r="E18" s="431"/>
      <c r="F18" s="431" t="str">
        <f>E9</f>
        <v>Kiss</v>
      </c>
      <c r="G18" s="431"/>
      <c r="H18" s="431" t="str">
        <f>E11</f>
        <v>Gulyás</v>
      </c>
      <c r="I18" s="431"/>
      <c r="J18" s="267"/>
      <c r="K18" s="267"/>
      <c r="L18" s="267"/>
      <c r="M18" s="267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ht="18.75" customHeight="1" x14ac:dyDescent="0.25">
      <c r="A19" s="328" t="s">
        <v>63</v>
      </c>
      <c r="B19" s="434" t="str">
        <f>E7</f>
        <v>Nádasy</v>
      </c>
      <c r="C19" s="434"/>
      <c r="D19" s="435"/>
      <c r="E19" s="435"/>
      <c r="F19" s="442" t="s">
        <v>326</v>
      </c>
      <c r="G19" s="437"/>
      <c r="H19" s="442" t="s">
        <v>326</v>
      </c>
      <c r="I19" s="437"/>
      <c r="J19" s="267"/>
      <c r="K19" s="267"/>
      <c r="L19" s="267"/>
      <c r="M19" s="267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ht="18.75" customHeight="1" x14ac:dyDescent="0.25">
      <c r="A20" s="328" t="s">
        <v>64</v>
      </c>
      <c r="B20" s="434" t="str">
        <f>E9</f>
        <v>Kiss</v>
      </c>
      <c r="C20" s="434"/>
      <c r="D20" s="442" t="s">
        <v>327</v>
      </c>
      <c r="E20" s="437"/>
      <c r="F20" s="435"/>
      <c r="G20" s="435"/>
      <c r="H20" s="442" t="s">
        <v>311</v>
      </c>
      <c r="I20" s="437"/>
      <c r="J20" s="267"/>
      <c r="K20" s="267"/>
      <c r="L20" s="267"/>
      <c r="M20" s="267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ht="18.75" customHeight="1" x14ac:dyDescent="0.25">
      <c r="A21" s="328" t="s">
        <v>65</v>
      </c>
      <c r="B21" s="434" t="str">
        <f>E11</f>
        <v>Gulyás</v>
      </c>
      <c r="C21" s="434"/>
      <c r="D21" s="442" t="s">
        <v>327</v>
      </c>
      <c r="E21" s="437"/>
      <c r="F21" s="442" t="s">
        <v>315</v>
      </c>
      <c r="G21" s="437"/>
      <c r="H21" s="435"/>
      <c r="I21" s="435"/>
      <c r="J21" s="267"/>
      <c r="K21" s="267"/>
      <c r="L21" s="267"/>
      <c r="M21" s="26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x14ac:dyDescent="0.25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45"/>
    </row>
    <row r="33" spans="1:18" x14ac:dyDescent="0.25">
      <c r="A33" s="140" t="s">
        <v>44</v>
      </c>
      <c r="B33" s="141"/>
      <c r="C33" s="207"/>
      <c r="D33" s="304" t="s">
        <v>4</v>
      </c>
      <c r="E33" s="305" t="s">
        <v>46</v>
      </c>
      <c r="F33" s="319"/>
      <c r="G33" s="304" t="s">
        <v>4</v>
      </c>
      <c r="H33" s="305" t="s">
        <v>53</v>
      </c>
      <c r="I33" s="166"/>
      <c r="J33" s="305" t="s">
        <v>54</v>
      </c>
      <c r="K33" s="165" t="s">
        <v>55</v>
      </c>
      <c r="L33" s="33"/>
      <c r="M33" s="389"/>
      <c r="N33" s="388"/>
      <c r="P33" s="300"/>
      <c r="Q33" s="300"/>
      <c r="R33" s="301"/>
    </row>
    <row r="34" spans="1:18" x14ac:dyDescent="0.25">
      <c r="A34" s="278" t="s">
        <v>45</v>
      </c>
      <c r="B34" s="279"/>
      <c r="C34" s="281"/>
      <c r="D34" s="306"/>
      <c r="E34" s="438"/>
      <c r="F34" s="438"/>
      <c r="G34" s="313" t="s">
        <v>5</v>
      </c>
      <c r="H34" s="279"/>
      <c r="I34" s="307"/>
      <c r="J34" s="314"/>
      <c r="K34" s="273" t="s">
        <v>47</v>
      </c>
      <c r="L34" s="320"/>
      <c r="M34" s="310"/>
      <c r="P34" s="302"/>
      <c r="Q34" s="302"/>
      <c r="R34" s="153"/>
    </row>
    <row r="35" spans="1:18" x14ac:dyDescent="0.25">
      <c r="A35" s="282" t="s">
        <v>52</v>
      </c>
      <c r="B35" s="164"/>
      <c r="C35" s="284"/>
      <c r="D35" s="309"/>
      <c r="E35" s="439"/>
      <c r="F35" s="439"/>
      <c r="G35" s="315" t="s">
        <v>6</v>
      </c>
      <c r="H35" s="82"/>
      <c r="I35" s="271"/>
      <c r="J35" s="83"/>
      <c r="K35" s="317"/>
      <c r="L35" s="245"/>
      <c r="M35" s="312"/>
      <c r="P35" s="153"/>
      <c r="Q35" s="151"/>
      <c r="R35" s="153"/>
    </row>
    <row r="36" spans="1:18" x14ac:dyDescent="0.25">
      <c r="A36" s="179"/>
      <c r="B36" s="180"/>
      <c r="C36" s="181"/>
      <c r="D36" s="309"/>
      <c r="E36" s="84"/>
      <c r="F36" s="267"/>
      <c r="G36" s="315" t="s">
        <v>7</v>
      </c>
      <c r="H36" s="82"/>
      <c r="I36" s="271"/>
      <c r="J36" s="83"/>
      <c r="K36" s="273" t="s">
        <v>48</v>
      </c>
      <c r="L36" s="320"/>
      <c r="M36" s="308"/>
      <c r="P36" s="302"/>
      <c r="Q36" s="302"/>
      <c r="R36" s="153"/>
    </row>
    <row r="37" spans="1:18" x14ac:dyDescent="0.25">
      <c r="A37" s="154"/>
      <c r="B37" s="120"/>
      <c r="C37" s="155"/>
      <c r="D37" s="309"/>
      <c r="E37" s="84"/>
      <c r="F37" s="267"/>
      <c r="G37" s="315" t="s">
        <v>8</v>
      </c>
      <c r="H37" s="82"/>
      <c r="I37" s="271"/>
      <c r="J37" s="83"/>
      <c r="K37" s="318"/>
      <c r="L37" s="267"/>
      <c r="M37" s="310"/>
      <c r="P37" s="153"/>
      <c r="Q37" s="151"/>
      <c r="R37" s="153"/>
    </row>
    <row r="38" spans="1:18" x14ac:dyDescent="0.25">
      <c r="A38" s="168"/>
      <c r="B38" s="182"/>
      <c r="C38" s="206"/>
      <c r="D38" s="309"/>
      <c r="E38" s="84"/>
      <c r="F38" s="267"/>
      <c r="G38" s="315" t="s">
        <v>9</v>
      </c>
      <c r="H38" s="82"/>
      <c r="I38" s="271"/>
      <c r="J38" s="83"/>
      <c r="K38" s="282"/>
      <c r="L38" s="245"/>
      <c r="M38" s="312"/>
      <c r="P38" s="153"/>
      <c r="Q38" s="151"/>
      <c r="R38" s="153"/>
    </row>
    <row r="39" spans="1:18" x14ac:dyDescent="0.25">
      <c r="A39" s="169"/>
      <c r="B39" s="22"/>
      <c r="C39" s="155"/>
      <c r="D39" s="309"/>
      <c r="E39" s="84"/>
      <c r="F39" s="267"/>
      <c r="G39" s="315" t="s">
        <v>10</v>
      </c>
      <c r="H39" s="82"/>
      <c r="I39" s="271"/>
      <c r="J39" s="83"/>
      <c r="K39" s="273" t="s">
        <v>33</v>
      </c>
      <c r="L39" s="320"/>
      <c r="M39" s="308"/>
      <c r="P39" s="302"/>
      <c r="Q39" s="302"/>
      <c r="R39" s="153"/>
    </row>
    <row r="40" spans="1:18" x14ac:dyDescent="0.25">
      <c r="A40" s="169"/>
      <c r="B40" s="22"/>
      <c r="C40" s="177"/>
      <c r="D40" s="309"/>
      <c r="E40" s="84"/>
      <c r="F40" s="267"/>
      <c r="G40" s="315" t="s">
        <v>11</v>
      </c>
      <c r="H40" s="82"/>
      <c r="I40" s="271"/>
      <c r="J40" s="83"/>
      <c r="K40" s="318"/>
      <c r="L40" s="267"/>
      <c r="M40" s="310"/>
      <c r="P40" s="153"/>
      <c r="Q40" s="151"/>
      <c r="R40" s="153"/>
    </row>
    <row r="41" spans="1:18" x14ac:dyDescent="0.25">
      <c r="A41" s="170"/>
      <c r="B41" s="167"/>
      <c r="C41" s="178"/>
      <c r="D41" s="311"/>
      <c r="E41" s="156"/>
      <c r="F41" s="245"/>
      <c r="G41" s="316" t="s">
        <v>12</v>
      </c>
      <c r="H41" s="164"/>
      <c r="I41" s="275"/>
      <c r="J41" s="158"/>
      <c r="K41" s="282" t="str">
        <f>L4</f>
        <v>Dénes Tibor</v>
      </c>
      <c r="L41" s="245"/>
      <c r="M41" s="312"/>
      <c r="P41" s="153"/>
      <c r="Q41" s="151"/>
      <c r="R41" s="303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44854-BFDB-4E21-B93A-5862A7317187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G5" sqref="G5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153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154</v>
      </c>
      <c r="C7" s="91" t="s">
        <v>124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155</v>
      </c>
      <c r="C8" s="91" t="s">
        <v>119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121</v>
      </c>
      <c r="C9" s="91" t="s">
        <v>122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125</v>
      </c>
      <c r="C10" s="91" t="s">
        <v>120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/>
      <c r="C11" s="91"/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/>
      <c r="C12" s="91"/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/>
      <c r="C13" s="91"/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192" priority="7" stopIfTrue="1">
      <formula>$O7&gt;=1</formula>
    </cfRule>
  </conditionalFormatting>
  <conditionalFormatting sqref="B7:D14">
    <cfRule type="expression" dxfId="191" priority="5" stopIfTrue="1">
      <formula>$O7&gt;=1</formula>
    </cfRule>
  </conditionalFormatting>
  <conditionalFormatting sqref="B7:D27">
    <cfRule type="expression" dxfId="190" priority="1" stopIfTrue="1">
      <formula>$Q7&gt;=1</formula>
    </cfRule>
  </conditionalFormatting>
  <conditionalFormatting sqref="E7:E27">
    <cfRule type="expression" dxfId="189" priority="2" stopIfTrue="1">
      <formula>AND(ROUNDDOWN(($A$4-E7)/365.25,0)&lt;=13,G7&lt;&gt;"OK")</formula>
    </cfRule>
    <cfRule type="expression" dxfId="188" priority="3" stopIfTrue="1">
      <formula>AND(ROUNDDOWN(($A$4-E7)/365.25,0)&lt;=14,G7&lt;&gt;"OK")</formula>
    </cfRule>
    <cfRule type="expression" dxfId="187" priority="4" stopIfTrue="1">
      <formula>AND(ROUNDDOWN(($A$4-E7)/365.25,0)&lt;=17,G7&lt;&gt;"OK")</formula>
    </cfRule>
  </conditionalFormatting>
  <conditionalFormatting sqref="E7:E134">
    <cfRule type="expression" dxfId="186" priority="8" stopIfTrue="1">
      <formula>AND(ROUNDDOWN(($A$4-E7)/365.25,0)&lt;=13,#REF!&lt;&gt;"OK")</formula>
    </cfRule>
    <cfRule type="expression" dxfId="185" priority="9" stopIfTrue="1">
      <formula>AND(ROUNDDOWN(($A$4-E7)/365.25,0)&lt;=14,#REF!&lt;&gt;"OK")</formula>
    </cfRule>
    <cfRule type="expression" dxfId="184" priority="10" stopIfTrue="1">
      <formula>AND(ROUNDDOWN(($A$4-E7)/365.25,0)&lt;=17,#REF!&lt;&gt;"OK")</formula>
    </cfRule>
  </conditionalFormatting>
  <conditionalFormatting sqref="H7:H134">
    <cfRule type="cellIs" dxfId="183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5953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">
    <tabColor indexed="11"/>
  </sheetPr>
  <dimension ref="A1:AK41"/>
  <sheetViews>
    <sheetView tabSelected="1" workbookViewId="0">
      <selection activeCell="L22" sqref="L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127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/>
      <c r="M3" s="51" t="s">
        <v>30</v>
      </c>
      <c r="N3" s="294"/>
      <c r="O3" s="293"/>
      <c r="P3" s="294"/>
      <c r="Q3" s="335" t="s">
        <v>77</v>
      </c>
      <c r="R3" s="336" t="s">
        <v>83</v>
      </c>
      <c r="S3" s="336" t="s">
        <v>78</v>
      </c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348"/>
      <c r="M4" s="233" t="s">
        <v>152</v>
      </c>
      <c r="N4" s="296"/>
      <c r="O4" s="297"/>
      <c r="P4" s="296"/>
      <c r="Q4" s="337" t="s">
        <v>84</v>
      </c>
      <c r="R4" s="338" t="s">
        <v>79</v>
      </c>
      <c r="S4" s="338" t="s">
        <v>80</v>
      </c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Q5" s="339" t="s">
        <v>85</v>
      </c>
      <c r="R5" s="340" t="s">
        <v>81</v>
      </c>
      <c r="S5" s="340" t="s">
        <v>82</v>
      </c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298" t="s">
        <v>63</v>
      </c>
      <c r="B7" s="323">
        <v>1</v>
      </c>
      <c r="C7" s="325" t="e">
        <f>IF($B7="","",VLOOKUP($B7,#REF!,5))</f>
        <v>#REF!</v>
      </c>
      <c r="D7" s="325" t="e">
        <f>IF($B7="","",VLOOKUP($B7,#REF!,15))</f>
        <v>#REF!</v>
      </c>
      <c r="E7" s="432" t="s">
        <v>126</v>
      </c>
      <c r="F7" s="433"/>
      <c r="G7" s="432" t="s">
        <v>119</v>
      </c>
      <c r="H7" s="433"/>
      <c r="I7" s="326" t="e">
        <f>IF($B7="","",VLOOKUP($B7,#REF!,4))</f>
        <v>#REF!</v>
      </c>
      <c r="J7" s="267"/>
      <c r="K7" s="418" t="s">
        <v>95</v>
      </c>
      <c r="L7" s="347" t="e">
        <f>IF(K7="","",CONCATENATE(VLOOKUP($Y$3,$AB$1:$AK$1,K7)," pont"))</f>
        <v>#N/A</v>
      </c>
      <c r="M7" s="353"/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24"/>
      <c r="C8" s="327"/>
      <c r="D8" s="327"/>
      <c r="E8" s="327"/>
      <c r="F8" s="327"/>
      <c r="G8" s="327"/>
      <c r="H8" s="327"/>
      <c r="I8" s="327"/>
      <c r="J8" s="267"/>
      <c r="K8" s="298"/>
      <c r="L8" s="298"/>
      <c r="M8" s="354"/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23"/>
      <c r="C9" s="325" t="str">
        <f>IF($B9="","",VLOOKUP($B9,#REF!,5))</f>
        <v/>
      </c>
      <c r="D9" s="325" t="str">
        <f>IF($B9="","",VLOOKUP($B9,#REF!,15))</f>
        <v/>
      </c>
      <c r="E9" s="432" t="s">
        <v>125</v>
      </c>
      <c r="F9" s="433"/>
      <c r="G9" s="432" t="s">
        <v>120</v>
      </c>
      <c r="H9" s="433"/>
      <c r="I9" s="326" t="str">
        <f>IF($B9="","",VLOOKUP($B9,#REF!,4))</f>
        <v/>
      </c>
      <c r="J9" s="267"/>
      <c r="K9" s="418" t="s">
        <v>94</v>
      </c>
      <c r="L9" s="347" t="e">
        <f>IF(K9="","",CONCATENATE(VLOOKUP($Y$3,$AB$1:$AK$1,K9)," pont"))</f>
        <v>#N/A</v>
      </c>
      <c r="M9" s="353"/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24"/>
      <c r="C10" s="327"/>
      <c r="D10" s="327"/>
      <c r="E10" s="327"/>
      <c r="F10" s="327"/>
      <c r="G10" s="327"/>
      <c r="H10" s="327"/>
      <c r="I10" s="327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23"/>
      <c r="C11" s="325" t="str">
        <f>IF($B11="","",VLOOKUP($B11,#REF!,5))</f>
        <v/>
      </c>
      <c r="D11" s="325" t="str">
        <f>IF($B11="","",VLOOKUP($B11,#REF!,15))</f>
        <v/>
      </c>
      <c r="E11" s="432" t="s">
        <v>121</v>
      </c>
      <c r="F11" s="433"/>
      <c r="G11" s="432" t="s">
        <v>122</v>
      </c>
      <c r="H11" s="433"/>
      <c r="I11" s="326" t="str">
        <f>IF($B11="","",VLOOKUP($B11,#REF!,4))</f>
        <v/>
      </c>
      <c r="J11" s="267"/>
      <c r="K11" s="418" t="s">
        <v>93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98"/>
      <c r="B12" s="324"/>
      <c r="C12" s="327"/>
      <c r="D12" s="327"/>
      <c r="E12" s="327"/>
      <c r="F12" s="327"/>
      <c r="G12" s="327"/>
      <c r="H12" s="327"/>
      <c r="I12" s="32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298" t="s">
        <v>70</v>
      </c>
      <c r="B13" s="323"/>
      <c r="C13" s="325" t="str">
        <f>IF($B13="","",VLOOKUP($B13,#REF!,5))</f>
        <v/>
      </c>
      <c r="D13" s="325" t="str">
        <f>IF($B13="","",VLOOKUP($B13,#REF!,15))</f>
        <v/>
      </c>
      <c r="E13" s="432" t="s">
        <v>123</v>
      </c>
      <c r="F13" s="433"/>
      <c r="G13" s="432" t="s">
        <v>124</v>
      </c>
      <c r="H13" s="433"/>
      <c r="I13" s="326" t="str">
        <f>IF($B13="","",VLOOKUP($B13,#REF!,4))</f>
        <v/>
      </c>
      <c r="J13" s="267"/>
      <c r="K13" s="418" t="s">
        <v>96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ht="18.75" customHeight="1" x14ac:dyDescent="0.25">
      <c r="A18" s="267"/>
      <c r="B18" s="430"/>
      <c r="C18" s="430"/>
      <c r="D18" s="431" t="str">
        <f>E7</f>
        <v>Györe</v>
      </c>
      <c r="E18" s="431"/>
      <c r="F18" s="431" t="str">
        <f>E9</f>
        <v>Farkas</v>
      </c>
      <c r="G18" s="431"/>
      <c r="H18" s="431" t="str">
        <f>E11</f>
        <v>Jancsó</v>
      </c>
      <c r="I18" s="431"/>
      <c r="J18" s="431" t="str">
        <f>E13</f>
        <v>Szanda</v>
      </c>
      <c r="K18" s="431"/>
      <c r="L18" s="267"/>
      <c r="M18" s="267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ht="18.75" customHeight="1" x14ac:dyDescent="0.25">
      <c r="A19" s="328" t="s">
        <v>63</v>
      </c>
      <c r="B19" s="434" t="str">
        <f>E7</f>
        <v>Györe</v>
      </c>
      <c r="C19" s="434"/>
      <c r="D19" s="435"/>
      <c r="E19" s="435"/>
      <c r="F19" s="436" t="s">
        <v>271</v>
      </c>
      <c r="G19" s="437"/>
      <c r="H19" s="436" t="s">
        <v>272</v>
      </c>
      <c r="I19" s="437"/>
      <c r="J19" s="440" t="s">
        <v>273</v>
      </c>
      <c r="K19" s="431"/>
      <c r="L19" s="267"/>
      <c r="M19" s="267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ht="18.75" customHeight="1" x14ac:dyDescent="0.25">
      <c r="A20" s="328" t="s">
        <v>64</v>
      </c>
      <c r="B20" s="434" t="str">
        <f>E9</f>
        <v>Farkas</v>
      </c>
      <c r="C20" s="434"/>
      <c r="D20" s="436" t="s">
        <v>274</v>
      </c>
      <c r="E20" s="437"/>
      <c r="F20" s="435">
        <v>6</v>
      </c>
      <c r="G20" s="435"/>
      <c r="H20" s="436" t="s">
        <v>275</v>
      </c>
      <c r="I20" s="437"/>
      <c r="J20" s="436" t="s">
        <v>276</v>
      </c>
      <c r="K20" s="437"/>
      <c r="L20" s="267"/>
      <c r="M20" s="267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ht="18.75" customHeight="1" x14ac:dyDescent="0.25">
      <c r="A21" s="328" t="s">
        <v>65</v>
      </c>
      <c r="B21" s="434" t="str">
        <f>E11</f>
        <v>Jancsó</v>
      </c>
      <c r="C21" s="434"/>
      <c r="D21" s="436" t="s">
        <v>277</v>
      </c>
      <c r="E21" s="437"/>
      <c r="F21" s="436" t="s">
        <v>278</v>
      </c>
      <c r="G21" s="437"/>
      <c r="H21" s="435"/>
      <c r="I21" s="435"/>
      <c r="J21" s="436" t="s">
        <v>274</v>
      </c>
      <c r="K21" s="437"/>
      <c r="L21" s="267"/>
      <c r="M21" s="26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328" t="s">
        <v>70</v>
      </c>
      <c r="B22" s="434" t="str">
        <f>E13</f>
        <v>Szanda</v>
      </c>
      <c r="C22" s="434"/>
      <c r="D22" s="436" t="s">
        <v>279</v>
      </c>
      <c r="E22" s="437"/>
      <c r="F22" s="436" t="s">
        <v>280</v>
      </c>
      <c r="G22" s="437"/>
      <c r="H22" s="440" t="s">
        <v>271</v>
      </c>
      <c r="I22" s="431"/>
      <c r="J22" s="435"/>
      <c r="K22" s="435"/>
      <c r="L22" s="267"/>
      <c r="M22" s="267"/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5">
      <c r="A33" s="140" t="s">
        <v>44</v>
      </c>
      <c r="B33" s="141"/>
      <c r="C33" s="207"/>
      <c r="D33" s="304" t="s">
        <v>4</v>
      </c>
      <c r="E33" s="305" t="s">
        <v>46</v>
      </c>
      <c r="F33" s="319"/>
      <c r="G33" s="304" t="s">
        <v>4</v>
      </c>
      <c r="H33" s="305" t="s">
        <v>53</v>
      </c>
      <c r="I33" s="166"/>
      <c r="J33" s="305" t="s">
        <v>54</v>
      </c>
      <c r="K33" s="165" t="s">
        <v>55</v>
      </c>
      <c r="L33" s="33"/>
      <c r="M33" s="319"/>
      <c r="P33" s="300"/>
      <c r="Q33" s="300"/>
      <c r="R33" s="301"/>
    </row>
    <row r="34" spans="1:18" x14ac:dyDescent="0.25">
      <c r="A34" s="278" t="s">
        <v>45</v>
      </c>
      <c r="B34" s="279"/>
      <c r="C34" s="281"/>
      <c r="D34" s="306"/>
      <c r="E34" s="438"/>
      <c r="F34" s="438"/>
      <c r="G34" s="313" t="s">
        <v>5</v>
      </c>
      <c r="H34" s="279"/>
      <c r="I34" s="307"/>
      <c r="J34" s="314"/>
      <c r="K34" s="273" t="s">
        <v>47</v>
      </c>
      <c r="L34" s="320"/>
      <c r="M34" s="308"/>
      <c r="P34" s="302"/>
      <c r="Q34" s="302"/>
      <c r="R34" s="153"/>
    </row>
    <row r="35" spans="1:18" x14ac:dyDescent="0.25">
      <c r="A35" s="282" t="s">
        <v>52</v>
      </c>
      <c r="B35" s="164"/>
      <c r="C35" s="284"/>
      <c r="D35" s="309"/>
      <c r="E35" s="439"/>
      <c r="F35" s="439"/>
      <c r="G35" s="315" t="s">
        <v>6</v>
      </c>
      <c r="H35" s="82"/>
      <c r="I35" s="271"/>
      <c r="J35" s="83"/>
      <c r="K35" s="317"/>
      <c r="L35" s="245"/>
      <c r="M35" s="312"/>
      <c r="P35" s="153"/>
      <c r="Q35" s="151"/>
      <c r="R35" s="153"/>
    </row>
    <row r="36" spans="1:18" x14ac:dyDescent="0.25">
      <c r="A36" s="179"/>
      <c r="B36" s="180"/>
      <c r="C36" s="181"/>
      <c r="D36" s="309"/>
      <c r="E36" s="84"/>
      <c r="F36" s="267"/>
      <c r="G36" s="315" t="s">
        <v>7</v>
      </c>
      <c r="H36" s="82"/>
      <c r="I36" s="271"/>
      <c r="J36" s="83"/>
      <c r="K36" s="273" t="s">
        <v>48</v>
      </c>
      <c r="L36" s="320"/>
      <c r="M36" s="308"/>
      <c r="P36" s="302"/>
      <c r="Q36" s="302"/>
      <c r="R36" s="153"/>
    </row>
    <row r="37" spans="1:18" x14ac:dyDescent="0.25">
      <c r="A37" s="154"/>
      <c r="B37" s="120"/>
      <c r="C37" s="155"/>
      <c r="D37" s="309"/>
      <c r="E37" s="84"/>
      <c r="F37" s="267"/>
      <c r="G37" s="315" t="s">
        <v>8</v>
      </c>
      <c r="H37" s="82"/>
      <c r="I37" s="271"/>
      <c r="J37" s="83"/>
      <c r="K37" s="318"/>
      <c r="L37" s="267"/>
      <c r="M37" s="310"/>
      <c r="P37" s="153"/>
      <c r="Q37" s="151"/>
      <c r="R37" s="153"/>
    </row>
    <row r="38" spans="1:18" x14ac:dyDescent="0.25">
      <c r="A38" s="168"/>
      <c r="B38" s="182"/>
      <c r="C38" s="206"/>
      <c r="D38" s="309"/>
      <c r="E38" s="84"/>
      <c r="F38" s="267"/>
      <c r="G38" s="315" t="s">
        <v>9</v>
      </c>
      <c r="H38" s="82"/>
      <c r="I38" s="271"/>
      <c r="J38" s="83"/>
      <c r="K38" s="282"/>
      <c r="L38" s="245"/>
      <c r="M38" s="312"/>
      <c r="P38" s="153"/>
      <c r="Q38" s="151"/>
      <c r="R38" s="153"/>
    </row>
    <row r="39" spans="1:18" x14ac:dyDescent="0.25">
      <c r="A39" s="169"/>
      <c r="B39" s="22"/>
      <c r="C39" s="155"/>
      <c r="D39" s="309"/>
      <c r="E39" s="84"/>
      <c r="F39" s="267"/>
      <c r="G39" s="315" t="s">
        <v>10</v>
      </c>
      <c r="H39" s="82"/>
      <c r="I39" s="271"/>
      <c r="J39" s="83"/>
      <c r="K39" s="273" t="s">
        <v>33</v>
      </c>
      <c r="L39" s="320"/>
      <c r="M39" s="308"/>
      <c r="P39" s="302"/>
      <c r="Q39" s="302"/>
      <c r="R39" s="153"/>
    </row>
    <row r="40" spans="1:18" x14ac:dyDescent="0.25">
      <c r="A40" s="169"/>
      <c r="B40" s="22"/>
      <c r="C40" s="177"/>
      <c r="D40" s="309"/>
      <c r="E40" s="84"/>
      <c r="F40" s="267"/>
      <c r="G40" s="315" t="s">
        <v>11</v>
      </c>
      <c r="H40" s="82"/>
      <c r="I40" s="271"/>
      <c r="J40" s="83"/>
      <c r="K40" s="318"/>
      <c r="L40" s="267"/>
      <c r="M40" s="310"/>
      <c r="P40" s="153"/>
      <c r="Q40" s="151"/>
      <c r="R40" s="153"/>
    </row>
    <row r="41" spans="1:18" x14ac:dyDescent="0.25">
      <c r="A41" s="170"/>
      <c r="B41" s="167"/>
      <c r="C41" s="178"/>
      <c r="D41" s="311"/>
      <c r="E41" s="156"/>
      <c r="F41" s="245"/>
      <c r="G41" s="316" t="s">
        <v>12</v>
      </c>
      <c r="H41" s="164"/>
      <c r="I41" s="275"/>
      <c r="J41" s="158"/>
      <c r="K41" s="282" t="str">
        <f>M4</f>
        <v>Dénes Tibor</v>
      </c>
      <c r="L41" s="245"/>
      <c r="M41" s="312"/>
      <c r="P41" s="153"/>
      <c r="Q41" s="151"/>
      <c r="R41" s="303"/>
    </row>
  </sheetData>
  <mergeCells count="37">
    <mergeCell ref="J18:K18"/>
    <mergeCell ref="D22:E22"/>
    <mergeCell ref="F22:G22"/>
    <mergeCell ref="H22:I22"/>
    <mergeCell ref="J19:K19"/>
    <mergeCell ref="J20:K20"/>
    <mergeCell ref="J21:K21"/>
    <mergeCell ref="J22:K22"/>
    <mergeCell ref="E35:F35"/>
    <mergeCell ref="E7:F7"/>
    <mergeCell ref="E9:F9"/>
    <mergeCell ref="E11:F11"/>
    <mergeCell ref="E13:F13"/>
    <mergeCell ref="D21:E21"/>
    <mergeCell ref="F21:G21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61" type="noConversion"/>
  <conditionalFormatting sqref="E7 E9 E11 E13">
    <cfRule type="cellIs" dxfId="182" priority="1" stopIfTrue="1" operator="equal">
      <formula>"Bye"</formula>
    </cfRule>
  </conditionalFormatting>
  <conditionalFormatting sqref="R41">
    <cfRule type="expression" dxfId="18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5082-8A44-44AF-8AA2-A60D88029C69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G5" sqref="G5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128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156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129</v>
      </c>
      <c r="C7" s="91" t="s">
        <v>130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135</v>
      </c>
      <c r="C8" s="91" t="s">
        <v>136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137</v>
      </c>
      <c r="C9" s="91" t="s">
        <v>138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133</v>
      </c>
      <c r="C10" s="91" t="s">
        <v>134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 t="s">
        <v>131</v>
      </c>
      <c r="C11" s="91" t="s">
        <v>132</v>
      </c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/>
      <c r="C12" s="91"/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/>
      <c r="C13" s="91"/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180" priority="7" stopIfTrue="1">
      <formula>$O7&gt;=1</formula>
    </cfRule>
  </conditionalFormatting>
  <conditionalFormatting sqref="B7:D14">
    <cfRule type="expression" dxfId="179" priority="5" stopIfTrue="1">
      <formula>$O7&gt;=1</formula>
    </cfRule>
  </conditionalFormatting>
  <conditionalFormatting sqref="B7:D27">
    <cfRule type="expression" dxfId="178" priority="1" stopIfTrue="1">
      <formula>$Q7&gt;=1</formula>
    </cfRule>
  </conditionalFormatting>
  <conditionalFormatting sqref="E7:E27">
    <cfRule type="expression" dxfId="177" priority="2" stopIfTrue="1">
      <formula>AND(ROUNDDOWN(($A$4-E7)/365.25,0)&lt;=13,G7&lt;&gt;"OK")</formula>
    </cfRule>
    <cfRule type="expression" dxfId="176" priority="3" stopIfTrue="1">
      <formula>AND(ROUNDDOWN(($A$4-E7)/365.25,0)&lt;=14,G7&lt;&gt;"OK")</formula>
    </cfRule>
    <cfRule type="expression" dxfId="175" priority="4" stopIfTrue="1">
      <formula>AND(ROUNDDOWN(($A$4-E7)/365.25,0)&lt;=17,G7&lt;&gt;"OK")</formula>
    </cfRule>
  </conditionalFormatting>
  <conditionalFormatting sqref="E7:E134">
    <cfRule type="expression" dxfId="174" priority="8" stopIfTrue="1">
      <formula>AND(ROUNDDOWN(($A$4-E7)/365.25,0)&lt;=13,#REF!&lt;&gt;"OK")</formula>
    </cfRule>
    <cfRule type="expression" dxfId="173" priority="9" stopIfTrue="1">
      <formula>AND(ROUNDDOWN(($A$4-E7)/365.25,0)&lt;=14,#REF!&lt;&gt;"OK")</formula>
    </cfRule>
    <cfRule type="expression" dxfId="172" priority="10" stopIfTrue="1">
      <formula>AND(ROUNDDOWN(($A$4-E7)/365.25,0)&lt;=17,#REF!&lt;&gt;"OK")</formula>
    </cfRule>
  </conditionalFormatting>
  <conditionalFormatting sqref="H7:H134">
    <cfRule type="cellIs" dxfId="171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3905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">
    <tabColor indexed="11"/>
  </sheetPr>
  <dimension ref="A1:AK41"/>
  <sheetViews>
    <sheetView workbookViewId="0">
      <selection activeCell="K16" sqref="K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128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293"/>
      <c r="R3" s="295"/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233" t="s">
        <v>152</v>
      </c>
      <c r="M4" s="231"/>
      <c r="N4" s="296"/>
      <c r="O4" s="297"/>
      <c r="P4" s="335" t="s">
        <v>77</v>
      </c>
      <c r="Q4" s="336" t="s">
        <v>86</v>
      </c>
      <c r="R4" s="336" t="s">
        <v>82</v>
      </c>
      <c r="S4" s="40"/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P5" s="337" t="s">
        <v>84</v>
      </c>
      <c r="Q5" s="338" t="s">
        <v>80</v>
      </c>
      <c r="R5" s="338" t="s">
        <v>87</v>
      </c>
      <c r="S5" s="40"/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P6" s="339" t="s">
        <v>85</v>
      </c>
      <c r="Q6" s="340" t="s">
        <v>88</v>
      </c>
      <c r="R6" s="340" t="s">
        <v>83</v>
      </c>
      <c r="S6" s="40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298" t="s">
        <v>63</v>
      </c>
      <c r="B7" s="323"/>
      <c r="C7" s="325" t="str">
        <f>IF($B7="","",VLOOKUP($B7,#REF!,5))</f>
        <v/>
      </c>
      <c r="D7" s="325" t="str">
        <f>IF($B7="","",VLOOKUP($B7,#REF!,15))</f>
        <v/>
      </c>
      <c r="E7" s="432" t="s">
        <v>129</v>
      </c>
      <c r="F7" s="433"/>
      <c r="G7" s="432" t="s">
        <v>130</v>
      </c>
      <c r="H7" s="433"/>
      <c r="I7" s="326" t="str">
        <f>IF($B7="","",VLOOKUP($B7,#REF!,4))</f>
        <v/>
      </c>
      <c r="J7" s="267"/>
      <c r="K7" s="418" t="s">
        <v>95</v>
      </c>
      <c r="L7" s="347" t="e">
        <f>IF(K7="","",CONCATENATE(VLOOKUP($Y$3,$AB$1:$AK$1,K7)," pont"))</f>
        <v>#N/A</v>
      </c>
      <c r="M7" s="353"/>
      <c r="P7" s="335" t="s">
        <v>91</v>
      </c>
      <c r="Q7" s="336" t="s">
        <v>79</v>
      </c>
      <c r="R7" s="336" t="s">
        <v>89</v>
      </c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24"/>
      <c r="C8" s="327"/>
      <c r="D8" s="327"/>
      <c r="E8" s="327"/>
      <c r="F8" s="327"/>
      <c r="G8" s="327"/>
      <c r="H8" s="327"/>
      <c r="I8" s="327"/>
      <c r="J8" s="267"/>
      <c r="K8" s="298"/>
      <c r="L8" s="298"/>
      <c r="M8" s="354"/>
      <c r="P8" s="337" t="s">
        <v>92</v>
      </c>
      <c r="Q8" s="338" t="s">
        <v>81</v>
      </c>
      <c r="R8" s="338" t="s">
        <v>90</v>
      </c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23"/>
      <c r="C9" s="325" t="str">
        <f>IF($B9="","",VLOOKUP($B9,#REF!,5))</f>
        <v/>
      </c>
      <c r="D9" s="325" t="str">
        <f>IF($B9="","",VLOOKUP($B9,#REF!,15))</f>
        <v/>
      </c>
      <c r="E9" s="432" t="s">
        <v>131</v>
      </c>
      <c r="F9" s="433"/>
      <c r="G9" s="432" t="s">
        <v>132</v>
      </c>
      <c r="H9" s="433"/>
      <c r="I9" s="326" t="str">
        <f>IF($B9="","",VLOOKUP($B9,#REF!,4))</f>
        <v/>
      </c>
      <c r="J9" s="267"/>
      <c r="K9" s="418" t="s">
        <v>93</v>
      </c>
      <c r="L9" s="347" t="e">
        <f>IF(K9="","",CONCATENATE(VLOOKUP($Y$3,$AB$1:$AK$1,K9)," pont"))</f>
        <v>#N/A</v>
      </c>
      <c r="M9" s="353"/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24"/>
      <c r="C10" s="327"/>
      <c r="D10" s="327"/>
      <c r="E10" s="327"/>
      <c r="F10" s="327"/>
      <c r="G10" s="327"/>
      <c r="H10" s="327"/>
      <c r="I10" s="327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23"/>
      <c r="C11" s="325" t="str">
        <f>IF($B11="","",VLOOKUP($B11,#REF!,5))</f>
        <v/>
      </c>
      <c r="D11" s="325" t="str">
        <f>IF($B11="","",VLOOKUP($B11,#REF!,15))</f>
        <v/>
      </c>
      <c r="E11" s="432" t="s">
        <v>133</v>
      </c>
      <c r="F11" s="433"/>
      <c r="G11" s="432" t="s">
        <v>139</v>
      </c>
      <c r="H11" s="433"/>
      <c r="I11" s="326" t="str">
        <f>IF($B11="","",VLOOKUP($B11,#REF!,4))</f>
        <v/>
      </c>
      <c r="J11" s="267"/>
      <c r="K11" s="418" t="s">
        <v>96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98"/>
      <c r="B12" s="324"/>
      <c r="C12" s="327"/>
      <c r="D12" s="327"/>
      <c r="E12" s="327"/>
      <c r="F12" s="327"/>
      <c r="G12" s="327"/>
      <c r="H12" s="327"/>
      <c r="I12" s="32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298" t="s">
        <v>70</v>
      </c>
      <c r="B13" s="323"/>
      <c r="C13" s="325" t="str">
        <f>IF($B13="","",VLOOKUP($B13,#REF!,5))</f>
        <v/>
      </c>
      <c r="D13" s="325" t="str">
        <f>IF($B13="","",VLOOKUP($B13,#REF!,15))</f>
        <v/>
      </c>
      <c r="E13" s="432" t="s">
        <v>135</v>
      </c>
      <c r="F13" s="433"/>
      <c r="G13" s="432" t="s">
        <v>136</v>
      </c>
      <c r="H13" s="433"/>
      <c r="I13" s="326" t="str">
        <f>IF($B13="","",VLOOKUP($B13,#REF!,4))</f>
        <v/>
      </c>
      <c r="J13" s="267"/>
      <c r="K13" s="418" t="s">
        <v>97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98"/>
      <c r="B14" s="324"/>
      <c r="C14" s="327"/>
      <c r="D14" s="327"/>
      <c r="E14" s="327"/>
      <c r="F14" s="327"/>
      <c r="G14" s="327"/>
      <c r="H14" s="327"/>
      <c r="I14" s="327"/>
      <c r="J14" s="267"/>
      <c r="K14" s="298"/>
      <c r="L14" s="298"/>
      <c r="M14" s="354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98" t="s">
        <v>71</v>
      </c>
      <c r="B15" s="323"/>
      <c r="C15" s="325" t="str">
        <f>IF($B15="","",VLOOKUP($B15,#REF!,5))</f>
        <v/>
      </c>
      <c r="D15" s="325" t="str">
        <f>IF($B15="","",VLOOKUP($B15,#REF!,15))</f>
        <v/>
      </c>
      <c r="E15" s="432" t="s">
        <v>137</v>
      </c>
      <c r="F15" s="433"/>
      <c r="G15" s="432" t="s">
        <v>138</v>
      </c>
      <c r="H15" s="433"/>
      <c r="I15" s="326" t="str">
        <f>IF($B15="","",VLOOKUP($B15,#REF!,4))</f>
        <v/>
      </c>
      <c r="J15" s="267"/>
      <c r="K15" s="418" t="s">
        <v>94</v>
      </c>
      <c r="L15" s="347" t="e">
        <f>IF(K15="","",CONCATENATE(VLOOKUP($Y$3,$AB$1:$AK$1,K15)," pont"))</f>
        <v>#N/A</v>
      </c>
      <c r="M15" s="353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ht="18.75" customHeight="1" x14ac:dyDescent="0.25">
      <c r="A18" s="267"/>
      <c r="B18" s="430"/>
      <c r="C18" s="430"/>
      <c r="D18" s="431" t="str">
        <f>E7</f>
        <v>Tóth</v>
      </c>
      <c r="E18" s="431"/>
      <c r="F18" s="431" t="str">
        <f>E9</f>
        <v>Józsa</v>
      </c>
      <c r="G18" s="431"/>
      <c r="H18" s="431" t="str">
        <f>E11</f>
        <v>Lipi</v>
      </c>
      <c r="I18" s="431"/>
      <c r="J18" s="431" t="str">
        <f>E13</f>
        <v>Szabó</v>
      </c>
      <c r="K18" s="431"/>
      <c r="L18" s="431" t="str">
        <f>E15</f>
        <v>Brandhuber</v>
      </c>
      <c r="M18" s="431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ht="18.75" customHeight="1" x14ac:dyDescent="0.25">
      <c r="A19" s="328" t="s">
        <v>63</v>
      </c>
      <c r="B19" s="434" t="str">
        <f>E7</f>
        <v>Tóth</v>
      </c>
      <c r="C19" s="434"/>
      <c r="D19" s="435"/>
      <c r="E19" s="435"/>
      <c r="F19" s="436" t="s">
        <v>281</v>
      </c>
      <c r="G19" s="437"/>
      <c r="H19" s="441" t="s">
        <v>282</v>
      </c>
      <c r="I19" s="437"/>
      <c r="J19" s="444" t="s">
        <v>283</v>
      </c>
      <c r="K19" s="431"/>
      <c r="L19" s="443" t="s">
        <v>284</v>
      </c>
      <c r="M19" s="431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ht="18.75" customHeight="1" x14ac:dyDescent="0.25">
      <c r="A20" s="328" t="s">
        <v>64</v>
      </c>
      <c r="B20" s="434" t="str">
        <f>E9</f>
        <v>Józsa</v>
      </c>
      <c r="C20" s="434"/>
      <c r="D20" s="442" t="s">
        <v>285</v>
      </c>
      <c r="E20" s="437"/>
      <c r="F20" s="435"/>
      <c r="G20" s="435"/>
      <c r="H20" s="442" t="s">
        <v>285</v>
      </c>
      <c r="I20" s="437"/>
      <c r="J20" s="442" t="s">
        <v>285</v>
      </c>
      <c r="K20" s="437"/>
      <c r="L20" s="443" t="s">
        <v>286</v>
      </c>
      <c r="M20" s="431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ht="18.75" customHeight="1" x14ac:dyDescent="0.25">
      <c r="A21" s="328" t="s">
        <v>65</v>
      </c>
      <c r="B21" s="434" t="str">
        <f>E11</f>
        <v>Lipi</v>
      </c>
      <c r="C21" s="434"/>
      <c r="D21" s="442" t="s">
        <v>287</v>
      </c>
      <c r="E21" s="437"/>
      <c r="F21" s="442" t="s">
        <v>281</v>
      </c>
      <c r="G21" s="437"/>
      <c r="H21" s="435"/>
      <c r="I21" s="435"/>
      <c r="J21" s="442" t="s">
        <v>288</v>
      </c>
      <c r="K21" s="437"/>
      <c r="L21" s="442" t="s">
        <v>281</v>
      </c>
      <c r="M21" s="43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328" t="s">
        <v>70</v>
      </c>
      <c r="B22" s="434" t="str">
        <f>E13</f>
        <v>Szabó</v>
      </c>
      <c r="C22" s="434"/>
      <c r="D22" s="442" t="s">
        <v>289</v>
      </c>
      <c r="E22" s="437"/>
      <c r="F22" s="442" t="s">
        <v>281</v>
      </c>
      <c r="G22" s="437"/>
      <c r="H22" s="443" t="s">
        <v>290</v>
      </c>
      <c r="I22" s="431"/>
      <c r="J22" s="435"/>
      <c r="K22" s="435"/>
      <c r="L22" s="442" t="s">
        <v>281</v>
      </c>
      <c r="M22" s="437"/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ht="18.75" customHeight="1" x14ac:dyDescent="0.25">
      <c r="A23" s="328" t="s">
        <v>71</v>
      </c>
      <c r="B23" s="434" t="str">
        <f>E15</f>
        <v>Brandhuber</v>
      </c>
      <c r="C23" s="434"/>
      <c r="D23" s="442" t="s">
        <v>291</v>
      </c>
      <c r="E23" s="437"/>
      <c r="F23" s="442" t="s">
        <v>292</v>
      </c>
      <c r="G23" s="437"/>
      <c r="H23" s="443" t="s">
        <v>285</v>
      </c>
      <c r="I23" s="431"/>
      <c r="J23" s="443" t="s">
        <v>285</v>
      </c>
      <c r="K23" s="431"/>
      <c r="L23" s="435"/>
      <c r="M23" s="435"/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5">
      <c r="A33" s="140" t="s">
        <v>44</v>
      </c>
      <c r="B33" s="141"/>
      <c r="C33" s="207"/>
      <c r="D33" s="304" t="s">
        <v>4</v>
      </c>
      <c r="E33" s="305" t="s">
        <v>46</v>
      </c>
      <c r="F33" s="319"/>
      <c r="G33" s="304" t="s">
        <v>4</v>
      </c>
      <c r="H33" s="305" t="s">
        <v>53</v>
      </c>
      <c r="I33" s="166"/>
      <c r="J33" s="305" t="s">
        <v>54</v>
      </c>
      <c r="K33" s="165" t="s">
        <v>55</v>
      </c>
      <c r="L33" s="33"/>
      <c r="M33" s="319"/>
      <c r="P33" s="300"/>
      <c r="Q33" s="300"/>
      <c r="R33" s="301"/>
    </row>
    <row r="34" spans="1:18" x14ac:dyDescent="0.25">
      <c r="A34" s="278" t="s">
        <v>45</v>
      </c>
      <c r="B34" s="279"/>
      <c r="C34" s="281"/>
      <c r="D34" s="306"/>
      <c r="E34" s="438"/>
      <c r="F34" s="438"/>
      <c r="G34" s="313" t="s">
        <v>5</v>
      </c>
      <c r="H34" s="279"/>
      <c r="I34" s="307"/>
      <c r="J34" s="314"/>
      <c r="K34" s="273" t="s">
        <v>47</v>
      </c>
      <c r="L34" s="320"/>
      <c r="M34" s="308"/>
      <c r="P34" s="302"/>
      <c r="Q34" s="302"/>
      <c r="R34" s="153"/>
    </row>
    <row r="35" spans="1:18" x14ac:dyDescent="0.25">
      <c r="A35" s="282" t="s">
        <v>52</v>
      </c>
      <c r="B35" s="164"/>
      <c r="C35" s="284"/>
      <c r="D35" s="309"/>
      <c r="E35" s="439"/>
      <c r="F35" s="439"/>
      <c r="G35" s="315" t="s">
        <v>6</v>
      </c>
      <c r="H35" s="82"/>
      <c r="I35" s="271"/>
      <c r="J35" s="83"/>
      <c r="K35" s="317"/>
      <c r="L35" s="245"/>
      <c r="M35" s="312"/>
      <c r="P35" s="153"/>
      <c r="Q35" s="151"/>
      <c r="R35" s="153"/>
    </row>
    <row r="36" spans="1:18" x14ac:dyDescent="0.25">
      <c r="A36" s="179"/>
      <c r="B36" s="180"/>
      <c r="C36" s="181"/>
      <c r="D36" s="309"/>
      <c r="E36" s="84"/>
      <c r="F36" s="267"/>
      <c r="G36" s="315" t="s">
        <v>7</v>
      </c>
      <c r="H36" s="82"/>
      <c r="I36" s="271"/>
      <c r="J36" s="83"/>
      <c r="K36" s="273" t="s">
        <v>48</v>
      </c>
      <c r="L36" s="320"/>
      <c r="M36" s="308"/>
      <c r="P36" s="302"/>
      <c r="Q36" s="302"/>
      <c r="R36" s="153"/>
    </row>
    <row r="37" spans="1:18" x14ac:dyDescent="0.25">
      <c r="A37" s="154"/>
      <c r="B37" s="120"/>
      <c r="C37" s="155"/>
      <c r="D37" s="309"/>
      <c r="E37" s="84"/>
      <c r="F37" s="267"/>
      <c r="G37" s="315" t="s">
        <v>8</v>
      </c>
      <c r="H37" s="82"/>
      <c r="I37" s="271"/>
      <c r="J37" s="83"/>
      <c r="K37" s="318"/>
      <c r="L37" s="267"/>
      <c r="M37" s="310"/>
      <c r="P37" s="153"/>
      <c r="Q37" s="151"/>
      <c r="R37" s="153"/>
    </row>
    <row r="38" spans="1:18" x14ac:dyDescent="0.25">
      <c r="A38" s="168"/>
      <c r="B38" s="182"/>
      <c r="C38" s="206"/>
      <c r="D38" s="309"/>
      <c r="E38" s="84"/>
      <c r="F38" s="267"/>
      <c r="G38" s="315" t="s">
        <v>9</v>
      </c>
      <c r="H38" s="82"/>
      <c r="I38" s="271"/>
      <c r="J38" s="83"/>
      <c r="K38" s="282"/>
      <c r="L38" s="245"/>
      <c r="M38" s="312"/>
      <c r="P38" s="153"/>
      <c r="Q38" s="151"/>
      <c r="R38" s="153"/>
    </row>
    <row r="39" spans="1:18" x14ac:dyDescent="0.25">
      <c r="A39" s="169"/>
      <c r="B39" s="22"/>
      <c r="C39" s="155"/>
      <c r="D39" s="309"/>
      <c r="E39" s="84"/>
      <c r="F39" s="267"/>
      <c r="G39" s="315" t="s">
        <v>10</v>
      </c>
      <c r="H39" s="82"/>
      <c r="I39" s="271"/>
      <c r="J39" s="83"/>
      <c r="K39" s="273" t="s">
        <v>33</v>
      </c>
      <c r="L39" s="320"/>
      <c r="M39" s="308"/>
      <c r="P39" s="302"/>
      <c r="Q39" s="302"/>
      <c r="R39" s="153"/>
    </row>
    <row r="40" spans="1:18" x14ac:dyDescent="0.25">
      <c r="A40" s="169"/>
      <c r="B40" s="22"/>
      <c r="C40" s="177"/>
      <c r="D40" s="309"/>
      <c r="E40" s="84"/>
      <c r="F40" s="267"/>
      <c r="G40" s="315" t="s">
        <v>11</v>
      </c>
      <c r="H40" s="82"/>
      <c r="I40" s="271"/>
      <c r="J40" s="83"/>
      <c r="K40" s="318"/>
      <c r="L40" s="267"/>
      <c r="M40" s="310"/>
      <c r="P40" s="153"/>
      <c r="Q40" s="151"/>
      <c r="R40" s="153"/>
    </row>
    <row r="41" spans="1:18" x14ac:dyDescent="0.25">
      <c r="A41" s="170"/>
      <c r="B41" s="167"/>
      <c r="C41" s="178"/>
      <c r="D41" s="311"/>
      <c r="E41" s="156"/>
      <c r="F41" s="245"/>
      <c r="G41" s="316" t="s">
        <v>12</v>
      </c>
      <c r="H41" s="164"/>
      <c r="I41" s="275"/>
      <c r="J41" s="158"/>
      <c r="K41" s="282" t="str">
        <f>L4</f>
        <v>Dénes Tibor</v>
      </c>
      <c r="L41" s="245"/>
      <c r="M41" s="312"/>
      <c r="P41" s="153"/>
      <c r="Q41" s="151"/>
      <c r="R41" s="303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61" type="noConversion"/>
  <conditionalFormatting sqref="E7 E9 E11 E13 E15">
    <cfRule type="cellIs" dxfId="170" priority="1" stopIfTrue="1" operator="equal">
      <formula>"Bye"</formula>
    </cfRule>
  </conditionalFormatting>
  <conditionalFormatting sqref="R41">
    <cfRule type="expression" dxfId="16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G11" sqref="G11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140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141</v>
      </c>
      <c r="C7" s="91" t="s">
        <v>142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141</v>
      </c>
      <c r="C8" s="91" t="s">
        <v>143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144</v>
      </c>
      <c r="C9" s="91" t="s">
        <v>145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146</v>
      </c>
      <c r="C10" s="91" t="s">
        <v>147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 t="s">
        <v>148</v>
      </c>
      <c r="C11" s="91" t="s">
        <v>149</v>
      </c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/>
      <c r="C12" s="91"/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/>
      <c r="C13" s="91"/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60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64" si="1">IF(O33="",999,O33)</f>
        <v>999</v>
      </c>
      <c r="K33" s="188">
        <f t="shared" ref="K33:K64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ref="N61:N92" si="3">IF(L61="DA",1,IF(L61="WC",2,IF(L61="SE",3,IF(L61="Q",4,IF(L61="LL",5,999)))))</f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3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3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3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ref="J65:J100" si="4">IF(O65="",999,O65)</f>
        <v>999</v>
      </c>
      <c r="K65" s="188">
        <f t="shared" ref="K65:K100" si="5">IF(N65=999,999,1)</f>
        <v>999</v>
      </c>
      <c r="L65" s="185"/>
      <c r="M65" s="93"/>
      <c r="N65" s="111">
        <f t="shared" si="3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4"/>
        <v>999</v>
      </c>
      <c r="K66" s="188">
        <f t="shared" si="5"/>
        <v>999</v>
      </c>
      <c r="L66" s="185"/>
      <c r="M66" s="93"/>
      <c r="N66" s="111">
        <f t="shared" si="3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4"/>
        <v>999</v>
      </c>
      <c r="K67" s="188">
        <f t="shared" si="5"/>
        <v>999</v>
      </c>
      <c r="L67" s="185"/>
      <c r="M67" s="93"/>
      <c r="N67" s="111">
        <f t="shared" si="3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4"/>
        <v>999</v>
      </c>
      <c r="K68" s="188">
        <f t="shared" si="5"/>
        <v>999</v>
      </c>
      <c r="L68" s="185"/>
      <c r="M68" s="93"/>
      <c r="N68" s="111">
        <f t="shared" si="3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4"/>
        <v>999</v>
      </c>
      <c r="K69" s="188">
        <f t="shared" si="5"/>
        <v>999</v>
      </c>
      <c r="L69" s="185"/>
      <c r="M69" s="93"/>
      <c r="N69" s="111">
        <f t="shared" si="3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4"/>
        <v>999</v>
      </c>
      <c r="K70" s="188">
        <f t="shared" si="5"/>
        <v>999</v>
      </c>
      <c r="L70" s="185"/>
      <c r="M70" s="93"/>
      <c r="N70" s="111">
        <f t="shared" si="3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4"/>
        <v>999</v>
      </c>
      <c r="K71" s="188">
        <f t="shared" si="5"/>
        <v>999</v>
      </c>
      <c r="L71" s="185"/>
      <c r="M71" s="93"/>
      <c r="N71" s="111">
        <f t="shared" si="3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4"/>
        <v>999</v>
      </c>
      <c r="K72" s="188">
        <f t="shared" si="5"/>
        <v>999</v>
      </c>
      <c r="L72" s="185"/>
      <c r="M72" s="93"/>
      <c r="N72" s="111">
        <f t="shared" si="3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4"/>
        <v>999</v>
      </c>
      <c r="K73" s="188">
        <f t="shared" si="5"/>
        <v>999</v>
      </c>
      <c r="L73" s="185"/>
      <c r="M73" s="93"/>
      <c r="N73" s="111">
        <f t="shared" si="3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4"/>
        <v>999</v>
      </c>
      <c r="K74" s="188">
        <f t="shared" si="5"/>
        <v>999</v>
      </c>
      <c r="L74" s="185"/>
      <c r="M74" s="93"/>
      <c r="N74" s="111">
        <f t="shared" si="3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4"/>
        <v>999</v>
      </c>
      <c r="K75" s="188">
        <f t="shared" si="5"/>
        <v>999</v>
      </c>
      <c r="L75" s="185"/>
      <c r="M75" s="93"/>
      <c r="N75" s="111">
        <f t="shared" si="3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4"/>
        <v>999</v>
      </c>
      <c r="K76" s="188">
        <f t="shared" si="5"/>
        <v>999</v>
      </c>
      <c r="L76" s="185"/>
      <c r="M76" s="93"/>
      <c r="N76" s="111">
        <f t="shared" si="3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4"/>
        <v>999</v>
      </c>
      <c r="K77" s="188">
        <f t="shared" si="5"/>
        <v>999</v>
      </c>
      <c r="L77" s="185"/>
      <c r="M77" s="93"/>
      <c r="N77" s="111">
        <f t="shared" si="3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4"/>
        <v>999</v>
      </c>
      <c r="K78" s="188">
        <f t="shared" si="5"/>
        <v>999</v>
      </c>
      <c r="L78" s="185"/>
      <c r="M78" s="93"/>
      <c r="N78" s="111">
        <f t="shared" si="3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4"/>
        <v>999</v>
      </c>
      <c r="K79" s="188">
        <f t="shared" si="5"/>
        <v>999</v>
      </c>
      <c r="L79" s="185"/>
      <c r="M79" s="93"/>
      <c r="N79" s="111">
        <f t="shared" si="3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4"/>
        <v>999</v>
      </c>
      <c r="K80" s="188">
        <f t="shared" si="5"/>
        <v>999</v>
      </c>
      <c r="L80" s="185"/>
      <c r="M80" s="93"/>
      <c r="N80" s="111">
        <f t="shared" si="3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4"/>
        <v>999</v>
      </c>
      <c r="K81" s="188">
        <f t="shared" si="5"/>
        <v>999</v>
      </c>
      <c r="L81" s="185"/>
      <c r="M81" s="93"/>
      <c r="N81" s="111">
        <f t="shared" si="3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4"/>
        <v>999</v>
      </c>
      <c r="K82" s="188">
        <f t="shared" si="5"/>
        <v>999</v>
      </c>
      <c r="L82" s="185"/>
      <c r="M82" s="93"/>
      <c r="N82" s="111">
        <f t="shared" si="3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4"/>
        <v>999</v>
      </c>
      <c r="K83" s="188">
        <f t="shared" si="5"/>
        <v>999</v>
      </c>
      <c r="L83" s="185"/>
      <c r="M83" s="93"/>
      <c r="N83" s="111">
        <f t="shared" si="3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4"/>
        <v>999</v>
      </c>
      <c r="K84" s="188">
        <f t="shared" si="5"/>
        <v>999</v>
      </c>
      <c r="L84" s="185"/>
      <c r="M84" s="93"/>
      <c r="N84" s="111">
        <f t="shared" si="3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4"/>
        <v>999</v>
      </c>
      <c r="K85" s="188">
        <f t="shared" si="5"/>
        <v>999</v>
      </c>
      <c r="L85" s="185"/>
      <c r="M85" s="93"/>
      <c r="N85" s="111">
        <f t="shared" si="3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4"/>
        <v>999</v>
      </c>
      <c r="K86" s="188">
        <f t="shared" si="5"/>
        <v>999</v>
      </c>
      <c r="L86" s="185"/>
      <c r="M86" s="93"/>
      <c r="N86" s="111">
        <f t="shared" si="3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4"/>
        <v>999</v>
      </c>
      <c r="K87" s="188">
        <f t="shared" si="5"/>
        <v>999</v>
      </c>
      <c r="L87" s="185"/>
      <c r="M87" s="93"/>
      <c r="N87" s="111">
        <f t="shared" si="3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4"/>
        <v>999</v>
      </c>
      <c r="K88" s="188">
        <f t="shared" si="5"/>
        <v>999</v>
      </c>
      <c r="L88" s="185"/>
      <c r="M88" s="93"/>
      <c r="N88" s="111">
        <f t="shared" si="3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4"/>
        <v>999</v>
      </c>
      <c r="K89" s="188">
        <f t="shared" si="5"/>
        <v>999</v>
      </c>
      <c r="L89" s="185"/>
      <c r="M89" s="93"/>
      <c r="N89" s="111">
        <f t="shared" si="3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4"/>
        <v>999</v>
      </c>
      <c r="K90" s="188">
        <f t="shared" si="5"/>
        <v>999</v>
      </c>
      <c r="L90" s="185"/>
      <c r="M90" s="93"/>
      <c r="N90" s="111">
        <f t="shared" si="3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4"/>
        <v>999</v>
      </c>
      <c r="K91" s="188">
        <f t="shared" si="5"/>
        <v>999</v>
      </c>
      <c r="L91" s="185"/>
      <c r="M91" s="93"/>
      <c r="N91" s="111">
        <f t="shared" si="3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4"/>
        <v>999</v>
      </c>
      <c r="K92" s="188">
        <f t="shared" si="5"/>
        <v>999</v>
      </c>
      <c r="L92" s="185"/>
      <c r="M92" s="93"/>
      <c r="N92" s="111">
        <f t="shared" si="3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4"/>
        <v>999</v>
      </c>
      <c r="K93" s="188">
        <f t="shared" si="5"/>
        <v>999</v>
      </c>
      <c r="L93" s="185"/>
      <c r="M93" s="93"/>
      <c r="N93" s="111">
        <f t="shared" ref="N93:N122" si="6">IF(L93="DA",1,IF(L93="WC",2,IF(L93="SE",3,IF(L93="Q",4,IF(L93="LL",5,999)))))</f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4"/>
        <v>999</v>
      </c>
      <c r="K94" s="188">
        <f t="shared" si="5"/>
        <v>999</v>
      </c>
      <c r="L94" s="185"/>
      <c r="M94" s="93"/>
      <c r="N94" s="111">
        <f t="shared" si="6"/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4"/>
        <v>999</v>
      </c>
      <c r="K95" s="188">
        <f t="shared" si="5"/>
        <v>999</v>
      </c>
      <c r="L95" s="185"/>
      <c r="M95" s="93"/>
      <c r="N95" s="111">
        <f t="shared" si="6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4"/>
        <v>999</v>
      </c>
      <c r="K96" s="188">
        <f t="shared" si="5"/>
        <v>999</v>
      </c>
      <c r="L96" s="185"/>
      <c r="M96" s="93"/>
      <c r="N96" s="111">
        <f t="shared" si="6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si="4"/>
        <v>999</v>
      </c>
      <c r="K97" s="188">
        <f t="shared" si="5"/>
        <v>999</v>
      </c>
      <c r="L97" s="185"/>
      <c r="M97" s="93"/>
      <c r="N97" s="111">
        <f t="shared" si="6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6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6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6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ref="J101:J122" si="7">IF(O101="",999,O101)</f>
        <v>999</v>
      </c>
      <c r="K101" s="188">
        <f t="shared" ref="K101:K122" si="8">IF(N101=999,999,1)</f>
        <v>999</v>
      </c>
      <c r="L101" s="185"/>
      <c r="M101" s="93"/>
      <c r="N101" s="111">
        <f t="shared" si="6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7"/>
        <v>999</v>
      </c>
      <c r="K102" s="188">
        <f t="shared" si="8"/>
        <v>999</v>
      </c>
      <c r="L102" s="185"/>
      <c r="M102" s="93"/>
      <c r="N102" s="111">
        <f t="shared" si="6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7"/>
        <v>999</v>
      </c>
      <c r="K103" s="188">
        <f t="shared" si="8"/>
        <v>999</v>
      </c>
      <c r="L103" s="185"/>
      <c r="M103" s="93"/>
      <c r="N103" s="111">
        <f t="shared" si="6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7"/>
        <v>999</v>
      </c>
      <c r="K104" s="188">
        <f t="shared" si="8"/>
        <v>999</v>
      </c>
      <c r="L104" s="185"/>
      <c r="M104" s="93"/>
      <c r="N104" s="111">
        <f t="shared" si="6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7"/>
        <v>999</v>
      </c>
      <c r="K105" s="188">
        <f t="shared" si="8"/>
        <v>999</v>
      </c>
      <c r="L105" s="185"/>
      <c r="M105" s="93"/>
      <c r="N105" s="111">
        <f t="shared" si="6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7"/>
        <v>999</v>
      </c>
      <c r="K106" s="188">
        <f t="shared" si="8"/>
        <v>999</v>
      </c>
      <c r="L106" s="185"/>
      <c r="M106" s="93"/>
      <c r="N106" s="111">
        <f t="shared" si="6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7"/>
        <v>999</v>
      </c>
      <c r="K107" s="188">
        <f t="shared" si="8"/>
        <v>999</v>
      </c>
      <c r="L107" s="185"/>
      <c r="M107" s="93"/>
      <c r="N107" s="111">
        <f t="shared" si="6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7"/>
        <v>999</v>
      </c>
      <c r="K108" s="188">
        <f t="shared" si="8"/>
        <v>999</v>
      </c>
      <c r="L108" s="185"/>
      <c r="M108" s="93"/>
      <c r="N108" s="111">
        <f t="shared" si="6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7"/>
        <v>999</v>
      </c>
      <c r="K109" s="188">
        <f t="shared" si="8"/>
        <v>999</v>
      </c>
      <c r="L109" s="185"/>
      <c r="M109" s="93"/>
      <c r="N109" s="111">
        <f t="shared" si="6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7"/>
        <v>999</v>
      </c>
      <c r="K110" s="188">
        <f t="shared" si="8"/>
        <v>999</v>
      </c>
      <c r="L110" s="185"/>
      <c r="M110" s="93"/>
      <c r="N110" s="111">
        <f t="shared" si="6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7"/>
        <v>999</v>
      </c>
      <c r="K111" s="188">
        <f t="shared" si="8"/>
        <v>999</v>
      </c>
      <c r="L111" s="185"/>
      <c r="M111" s="93"/>
      <c r="N111" s="111">
        <f t="shared" si="6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7"/>
        <v>999</v>
      </c>
      <c r="K112" s="188">
        <f t="shared" si="8"/>
        <v>999</v>
      </c>
      <c r="L112" s="185"/>
      <c r="M112" s="93"/>
      <c r="N112" s="111">
        <f t="shared" si="6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7"/>
        <v>999</v>
      </c>
      <c r="K113" s="188">
        <f t="shared" si="8"/>
        <v>999</v>
      </c>
      <c r="L113" s="185"/>
      <c r="M113" s="93"/>
      <c r="N113" s="111">
        <f t="shared" si="6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7"/>
        <v>999</v>
      </c>
      <c r="K114" s="188">
        <f t="shared" si="8"/>
        <v>999</v>
      </c>
      <c r="L114" s="185"/>
      <c r="M114" s="93"/>
      <c r="N114" s="111">
        <f t="shared" si="6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7"/>
        <v>999</v>
      </c>
      <c r="K115" s="188">
        <f t="shared" si="8"/>
        <v>999</v>
      </c>
      <c r="L115" s="185"/>
      <c r="M115" s="93"/>
      <c r="N115" s="111">
        <f t="shared" si="6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7"/>
        <v>999</v>
      </c>
      <c r="K116" s="188">
        <f t="shared" si="8"/>
        <v>999</v>
      </c>
      <c r="L116" s="185"/>
      <c r="M116" s="93"/>
      <c r="N116" s="111">
        <f t="shared" si="6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7"/>
        <v>999</v>
      </c>
      <c r="K117" s="188">
        <f t="shared" si="8"/>
        <v>999</v>
      </c>
      <c r="L117" s="185"/>
      <c r="M117" s="93"/>
      <c r="N117" s="111">
        <f t="shared" si="6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7"/>
        <v>999</v>
      </c>
      <c r="K118" s="188">
        <f t="shared" si="8"/>
        <v>999</v>
      </c>
      <c r="L118" s="185"/>
      <c r="M118" s="93"/>
      <c r="N118" s="111">
        <f t="shared" si="6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7"/>
        <v>999</v>
      </c>
      <c r="K119" s="188">
        <f t="shared" si="8"/>
        <v>999</v>
      </c>
      <c r="L119" s="185"/>
      <c r="M119" s="93"/>
      <c r="N119" s="111">
        <f t="shared" si="6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7"/>
        <v>999</v>
      </c>
      <c r="K120" s="188">
        <f t="shared" si="8"/>
        <v>999</v>
      </c>
      <c r="L120" s="185"/>
      <c r="M120" s="93"/>
      <c r="N120" s="111">
        <f t="shared" si="6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7"/>
        <v>999</v>
      </c>
      <c r="K121" s="188">
        <f t="shared" si="8"/>
        <v>999</v>
      </c>
      <c r="L121" s="185"/>
      <c r="M121" s="93"/>
      <c r="N121" s="111">
        <f t="shared" si="6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7"/>
        <v>999</v>
      </c>
      <c r="K122" s="188">
        <f t="shared" si="8"/>
        <v>999</v>
      </c>
      <c r="L122" s="185"/>
      <c r="M122" s="93"/>
      <c r="N122" s="111">
        <f t="shared" si="6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phoneticPr fontId="61" type="noConversion"/>
  <conditionalFormatting sqref="A7:D134">
    <cfRule type="expression" dxfId="168" priority="13" stopIfTrue="1">
      <formula>$O7&gt;=1</formula>
    </cfRule>
  </conditionalFormatting>
  <conditionalFormatting sqref="B7:D14">
    <cfRule type="expression" dxfId="167" priority="5" stopIfTrue="1">
      <formula>$O7&gt;=1</formula>
    </cfRule>
  </conditionalFormatting>
  <conditionalFormatting sqref="B7:D27">
    <cfRule type="expression" dxfId="166" priority="1" stopIfTrue="1">
      <formula>$Q7&gt;=1</formula>
    </cfRule>
  </conditionalFormatting>
  <conditionalFormatting sqref="E7:E27">
    <cfRule type="expression" dxfId="165" priority="2" stopIfTrue="1">
      <formula>AND(ROUNDDOWN(($A$4-E7)/365.25,0)&lt;=13,G7&lt;&gt;"OK")</formula>
    </cfRule>
    <cfRule type="expression" dxfId="164" priority="3" stopIfTrue="1">
      <formula>AND(ROUNDDOWN(($A$4-E7)/365.25,0)&lt;=14,G7&lt;&gt;"OK")</formula>
    </cfRule>
    <cfRule type="expression" dxfId="163" priority="4" stopIfTrue="1">
      <formula>AND(ROUNDDOWN(($A$4-E7)/365.25,0)&lt;=17,G7&lt;&gt;"OK")</formula>
    </cfRule>
  </conditionalFormatting>
  <conditionalFormatting sqref="E7:E134">
    <cfRule type="expression" dxfId="162" priority="14" stopIfTrue="1">
      <formula>AND(ROUNDDOWN(($A$4-E7)/365.25,0)&lt;=13,#REF!&lt;&gt;"OK")</formula>
    </cfRule>
    <cfRule type="expression" dxfId="161" priority="15" stopIfTrue="1">
      <formula>AND(ROUNDDOWN(($A$4-E7)/365.25,0)&lt;=14,#REF!&lt;&gt;"OK")</formula>
    </cfRule>
    <cfRule type="expression" dxfId="160" priority="16" stopIfTrue="1">
      <formula>AND(ROUNDDOWN(($A$4-E7)/365.25,0)&lt;=17,#REF!&lt;&gt;"OK")</formula>
    </cfRule>
  </conditionalFormatting>
  <conditionalFormatting sqref="H7:H134">
    <cfRule type="cellIs" dxfId="159" priority="12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1674" r:id="rId4" name="Button 74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84EF-1DA5-4862-A586-730B024869C3}">
  <sheetPr>
    <tabColor indexed="11"/>
  </sheetPr>
  <dimension ref="A1:AK41"/>
  <sheetViews>
    <sheetView workbookViewId="0">
      <selection activeCell="K7" sqref="K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428" t="s">
        <v>118</v>
      </c>
      <c r="B1" s="428"/>
      <c r="C1" s="428"/>
      <c r="D1" s="428"/>
      <c r="E1" s="428"/>
      <c r="F1" s="428"/>
      <c r="G1" s="216"/>
      <c r="H1" s="219" t="s">
        <v>51</v>
      </c>
      <c r="I1" s="217"/>
      <c r="J1" s="218"/>
      <c r="L1" s="220"/>
      <c r="M1" s="221"/>
      <c r="N1" s="116"/>
      <c r="O1" s="116" t="s">
        <v>13</v>
      </c>
      <c r="P1" s="116"/>
      <c r="Q1" s="115"/>
      <c r="R1" s="116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50</v>
      </c>
      <c r="B2" s="223"/>
      <c r="C2" s="223"/>
      <c r="D2" s="223"/>
      <c r="E2" s="223" t="s">
        <v>140</v>
      </c>
      <c r="F2" s="223"/>
      <c r="G2" s="224"/>
      <c r="H2" s="225"/>
      <c r="I2" s="225"/>
      <c r="J2" s="226"/>
      <c r="K2" s="220"/>
      <c r="L2" s="220"/>
      <c r="M2" s="220"/>
      <c r="N2" s="117"/>
      <c r="O2" s="95"/>
      <c r="P2" s="117"/>
      <c r="Q2" s="95"/>
      <c r="R2" s="117"/>
      <c r="Y2" s="346"/>
      <c r="Z2" s="345"/>
      <c r="AA2" s="345" t="s">
        <v>63</v>
      </c>
      <c r="AB2" s="336">
        <v>150</v>
      </c>
      <c r="AC2" s="336">
        <v>120</v>
      </c>
      <c r="AD2" s="336">
        <v>100</v>
      </c>
      <c r="AE2" s="336">
        <v>80</v>
      </c>
      <c r="AF2" s="336">
        <v>70</v>
      </c>
      <c r="AG2" s="336">
        <v>60</v>
      </c>
      <c r="AH2" s="336">
        <v>55</v>
      </c>
      <c r="AI2" s="336">
        <v>50</v>
      </c>
      <c r="AJ2" s="336">
        <v>45</v>
      </c>
      <c r="AK2" s="336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8"/>
      <c r="K3" s="50"/>
      <c r="L3" s="51" t="s">
        <v>30</v>
      </c>
      <c r="M3" s="50"/>
      <c r="N3" s="294"/>
      <c r="O3" s="293"/>
      <c r="P3" s="294"/>
      <c r="Q3" s="293"/>
      <c r="R3" s="295"/>
      <c r="Y3" s="345">
        <f>IF(H4="OB","A",IF(H4="IX","W",H4))</f>
        <v>0</v>
      </c>
      <c r="Z3" s="345"/>
      <c r="AA3" s="345" t="s">
        <v>93</v>
      </c>
      <c r="AB3" s="336">
        <v>120</v>
      </c>
      <c r="AC3" s="336">
        <v>90</v>
      </c>
      <c r="AD3" s="336">
        <v>65</v>
      </c>
      <c r="AE3" s="336">
        <v>55</v>
      </c>
      <c r="AF3" s="336">
        <v>50</v>
      </c>
      <c r="AG3" s="336">
        <v>45</v>
      </c>
      <c r="AH3" s="336">
        <v>40</v>
      </c>
      <c r="AI3" s="336">
        <v>35</v>
      </c>
      <c r="AJ3" s="336">
        <v>25</v>
      </c>
      <c r="AK3" s="336">
        <v>20</v>
      </c>
    </row>
    <row r="4" spans="1:37" ht="13.8" thickBot="1" x14ac:dyDescent="0.3">
      <c r="A4" s="429" t="s">
        <v>150</v>
      </c>
      <c r="B4" s="429"/>
      <c r="C4" s="429"/>
      <c r="D4" s="227"/>
      <c r="E4" s="228" t="s">
        <v>151</v>
      </c>
      <c r="F4" s="228"/>
      <c r="G4" s="228"/>
      <c r="H4" s="231"/>
      <c r="I4" s="228"/>
      <c r="J4" s="230"/>
      <c r="K4" s="231"/>
      <c r="L4" s="233" t="s">
        <v>152</v>
      </c>
      <c r="M4" s="231"/>
      <c r="N4" s="296"/>
      <c r="O4" s="297"/>
      <c r="P4" s="335" t="s">
        <v>77</v>
      </c>
      <c r="Q4" s="336" t="s">
        <v>86</v>
      </c>
      <c r="R4" s="336" t="s">
        <v>82</v>
      </c>
      <c r="S4" s="40"/>
      <c r="Y4" s="345"/>
      <c r="Z4" s="345"/>
      <c r="AA4" s="345" t="s">
        <v>94</v>
      </c>
      <c r="AB4" s="336">
        <v>90</v>
      </c>
      <c r="AC4" s="336">
        <v>60</v>
      </c>
      <c r="AD4" s="336">
        <v>45</v>
      </c>
      <c r="AE4" s="336">
        <v>34</v>
      </c>
      <c r="AF4" s="336">
        <v>27</v>
      </c>
      <c r="AG4" s="336">
        <v>22</v>
      </c>
      <c r="AH4" s="336">
        <v>18</v>
      </c>
      <c r="AI4" s="336">
        <v>15</v>
      </c>
      <c r="AJ4" s="336">
        <v>12</v>
      </c>
      <c r="AK4" s="336">
        <v>9</v>
      </c>
    </row>
    <row r="5" spans="1:37" x14ac:dyDescent="0.25">
      <c r="A5" s="33"/>
      <c r="B5" s="33" t="s">
        <v>49</v>
      </c>
      <c r="C5" s="289" t="s">
        <v>61</v>
      </c>
      <c r="D5" s="33" t="s">
        <v>44</v>
      </c>
      <c r="E5" s="33" t="s">
        <v>66</v>
      </c>
      <c r="F5" s="33"/>
      <c r="G5" s="33" t="s">
        <v>28</v>
      </c>
      <c r="H5" s="33"/>
      <c r="I5" s="33" t="s">
        <v>31</v>
      </c>
      <c r="J5" s="33"/>
      <c r="K5" s="322" t="s">
        <v>67</v>
      </c>
      <c r="L5" s="322" t="s">
        <v>68</v>
      </c>
      <c r="M5" s="322" t="s">
        <v>69</v>
      </c>
      <c r="P5" s="337" t="s">
        <v>84</v>
      </c>
      <c r="Q5" s="338" t="s">
        <v>80</v>
      </c>
      <c r="R5" s="338" t="s">
        <v>87</v>
      </c>
      <c r="S5" s="40"/>
      <c r="Y5" s="345">
        <f>IF(OR(Altalanos!$A$8="F1",Altalanos!$A$8="F2",Altalanos!$A$8="N1",Altalanos!$A$8="N2"),1,2)</f>
        <v>2</v>
      </c>
      <c r="Z5" s="345"/>
      <c r="AA5" s="345" t="s">
        <v>95</v>
      </c>
      <c r="AB5" s="336">
        <v>60</v>
      </c>
      <c r="AC5" s="336">
        <v>40</v>
      </c>
      <c r="AD5" s="336">
        <v>30</v>
      </c>
      <c r="AE5" s="336">
        <v>20</v>
      </c>
      <c r="AF5" s="336">
        <v>18</v>
      </c>
      <c r="AG5" s="336">
        <v>15</v>
      </c>
      <c r="AH5" s="336">
        <v>12</v>
      </c>
      <c r="AI5" s="336">
        <v>10</v>
      </c>
      <c r="AJ5" s="336">
        <v>8</v>
      </c>
      <c r="AK5" s="336">
        <v>6</v>
      </c>
    </row>
    <row r="6" spans="1:37" x14ac:dyDescent="0.25">
      <c r="A6" s="267"/>
      <c r="B6" s="267"/>
      <c r="C6" s="321"/>
      <c r="D6" s="267"/>
      <c r="E6" s="267"/>
      <c r="F6" s="267"/>
      <c r="G6" s="267"/>
      <c r="H6" s="267"/>
      <c r="I6" s="267"/>
      <c r="J6" s="267"/>
      <c r="K6" s="267"/>
      <c r="L6" s="267"/>
      <c r="M6" s="267"/>
      <c r="P6" s="339" t="s">
        <v>85</v>
      </c>
      <c r="Q6" s="340" t="s">
        <v>88</v>
      </c>
      <c r="R6" s="340" t="s">
        <v>83</v>
      </c>
      <c r="S6" s="40"/>
      <c r="Y6" s="345"/>
      <c r="Z6" s="345"/>
      <c r="AA6" s="345" t="s">
        <v>96</v>
      </c>
      <c r="AB6" s="336">
        <v>40</v>
      </c>
      <c r="AC6" s="336">
        <v>25</v>
      </c>
      <c r="AD6" s="336">
        <v>18</v>
      </c>
      <c r="AE6" s="336">
        <v>13</v>
      </c>
      <c r="AF6" s="336">
        <v>10</v>
      </c>
      <c r="AG6" s="336">
        <v>8</v>
      </c>
      <c r="AH6" s="336">
        <v>6</v>
      </c>
      <c r="AI6" s="336">
        <v>5</v>
      </c>
      <c r="AJ6" s="336">
        <v>4</v>
      </c>
      <c r="AK6" s="336">
        <v>3</v>
      </c>
    </row>
    <row r="7" spans="1:37" x14ac:dyDescent="0.25">
      <c r="A7" s="298" t="s">
        <v>63</v>
      </c>
      <c r="B7" s="323"/>
      <c r="C7" s="325" t="str">
        <f>IF($B7="","",VLOOKUP($B7,#REF!,5))</f>
        <v/>
      </c>
      <c r="D7" s="325" t="str">
        <f>IF($B7="","",VLOOKUP($B7,#REF!,15))</f>
        <v/>
      </c>
      <c r="E7" s="432" t="s">
        <v>148</v>
      </c>
      <c r="F7" s="433"/>
      <c r="G7" s="432" t="s">
        <v>149</v>
      </c>
      <c r="H7" s="433"/>
      <c r="I7" s="326" t="str">
        <f>IF($B7="","",VLOOKUP($B7,#REF!,4))</f>
        <v/>
      </c>
      <c r="J7" s="267"/>
      <c r="K7" s="418" t="s">
        <v>97</v>
      </c>
      <c r="L7" s="347" t="e">
        <f>IF(K7="","",CONCATENATE(VLOOKUP($Y$3,$AB$1:$AK$1,K7)," pont"))</f>
        <v>#N/A</v>
      </c>
      <c r="M7" s="353"/>
      <c r="P7" s="335" t="s">
        <v>91</v>
      </c>
      <c r="Q7" s="336" t="s">
        <v>79</v>
      </c>
      <c r="R7" s="336" t="s">
        <v>89</v>
      </c>
      <c r="Y7" s="345"/>
      <c r="Z7" s="345"/>
      <c r="AA7" s="345" t="s">
        <v>97</v>
      </c>
      <c r="AB7" s="336">
        <v>25</v>
      </c>
      <c r="AC7" s="336">
        <v>15</v>
      </c>
      <c r="AD7" s="336">
        <v>13</v>
      </c>
      <c r="AE7" s="336">
        <v>8</v>
      </c>
      <c r="AF7" s="336">
        <v>6</v>
      </c>
      <c r="AG7" s="336">
        <v>4</v>
      </c>
      <c r="AH7" s="336">
        <v>3</v>
      </c>
      <c r="AI7" s="336">
        <v>2</v>
      </c>
      <c r="AJ7" s="336">
        <v>1</v>
      </c>
      <c r="AK7" s="336">
        <v>0</v>
      </c>
    </row>
    <row r="8" spans="1:37" x14ac:dyDescent="0.25">
      <c r="A8" s="298"/>
      <c r="B8" s="324"/>
      <c r="C8" s="327"/>
      <c r="D8" s="327"/>
      <c r="E8" s="327"/>
      <c r="F8" s="327"/>
      <c r="G8" s="327"/>
      <c r="H8" s="327"/>
      <c r="I8" s="327"/>
      <c r="J8" s="267"/>
      <c r="K8" s="298"/>
      <c r="L8" s="298"/>
      <c r="M8" s="354"/>
      <c r="P8" s="337" t="s">
        <v>92</v>
      </c>
      <c r="Q8" s="338" t="s">
        <v>81</v>
      </c>
      <c r="R8" s="338" t="s">
        <v>90</v>
      </c>
      <c r="Y8" s="345"/>
      <c r="Z8" s="345"/>
      <c r="AA8" s="345" t="s">
        <v>98</v>
      </c>
      <c r="AB8" s="336">
        <v>15</v>
      </c>
      <c r="AC8" s="336">
        <v>10</v>
      </c>
      <c r="AD8" s="336">
        <v>7</v>
      </c>
      <c r="AE8" s="336">
        <v>5</v>
      </c>
      <c r="AF8" s="336">
        <v>4</v>
      </c>
      <c r="AG8" s="336">
        <v>3</v>
      </c>
      <c r="AH8" s="336">
        <v>2</v>
      </c>
      <c r="AI8" s="336">
        <v>1</v>
      </c>
      <c r="AJ8" s="336">
        <v>0</v>
      </c>
      <c r="AK8" s="336">
        <v>0</v>
      </c>
    </row>
    <row r="9" spans="1:37" x14ac:dyDescent="0.25">
      <c r="A9" s="298" t="s">
        <v>64</v>
      </c>
      <c r="B9" s="323"/>
      <c r="C9" s="325" t="str">
        <f>IF($B9="","",VLOOKUP($B9,#REF!,5))</f>
        <v/>
      </c>
      <c r="D9" s="325" t="str">
        <f>IF($B9="","",VLOOKUP($B9,#REF!,15))</f>
        <v/>
      </c>
      <c r="E9" s="432" t="s">
        <v>157</v>
      </c>
      <c r="F9" s="433"/>
      <c r="G9" s="432" t="s">
        <v>142</v>
      </c>
      <c r="H9" s="433"/>
      <c r="I9" s="326" t="str">
        <f>IF($B9="","",VLOOKUP($B9,#REF!,4))</f>
        <v/>
      </c>
      <c r="J9" s="267"/>
      <c r="K9" s="418" t="s">
        <v>94</v>
      </c>
      <c r="L9" s="347" t="e">
        <f>IF(K9="","",CONCATENATE(VLOOKUP($Y$3,$AB$1:$AK$1,K9)," pont"))</f>
        <v>#N/A</v>
      </c>
      <c r="M9" s="353"/>
      <c r="Y9" s="345"/>
      <c r="Z9" s="345"/>
      <c r="AA9" s="345" t="s">
        <v>99</v>
      </c>
      <c r="AB9" s="336">
        <v>10</v>
      </c>
      <c r="AC9" s="336">
        <v>6</v>
      </c>
      <c r="AD9" s="336">
        <v>4</v>
      </c>
      <c r="AE9" s="336">
        <v>2</v>
      </c>
      <c r="AF9" s="336">
        <v>1</v>
      </c>
      <c r="AG9" s="336">
        <v>0</v>
      </c>
      <c r="AH9" s="336">
        <v>0</v>
      </c>
      <c r="AI9" s="336">
        <v>0</v>
      </c>
      <c r="AJ9" s="336">
        <v>0</v>
      </c>
      <c r="AK9" s="336">
        <v>0</v>
      </c>
    </row>
    <row r="10" spans="1:37" x14ac:dyDescent="0.25">
      <c r="A10" s="298"/>
      <c r="B10" s="324"/>
      <c r="C10" s="327"/>
      <c r="D10" s="327"/>
      <c r="E10" s="327"/>
      <c r="F10" s="327"/>
      <c r="G10" s="327"/>
      <c r="H10" s="327"/>
      <c r="I10" s="327"/>
      <c r="J10" s="267"/>
      <c r="K10" s="298"/>
      <c r="L10" s="298"/>
      <c r="M10" s="354"/>
      <c r="Y10" s="345"/>
      <c r="Z10" s="345"/>
      <c r="AA10" s="345" t="s">
        <v>100</v>
      </c>
      <c r="AB10" s="336">
        <v>6</v>
      </c>
      <c r="AC10" s="336">
        <v>3</v>
      </c>
      <c r="AD10" s="336">
        <v>2</v>
      </c>
      <c r="AE10" s="336">
        <v>1</v>
      </c>
      <c r="AF10" s="336">
        <v>0</v>
      </c>
      <c r="AG10" s="336">
        <v>0</v>
      </c>
      <c r="AH10" s="336">
        <v>0</v>
      </c>
      <c r="AI10" s="336">
        <v>0</v>
      </c>
      <c r="AJ10" s="336">
        <v>0</v>
      </c>
      <c r="AK10" s="336">
        <v>0</v>
      </c>
    </row>
    <row r="11" spans="1:37" x14ac:dyDescent="0.25">
      <c r="A11" s="298" t="s">
        <v>65</v>
      </c>
      <c r="B11" s="323"/>
      <c r="C11" s="325" t="str">
        <f>IF($B11="","",VLOOKUP($B11,#REF!,5))</f>
        <v/>
      </c>
      <c r="D11" s="325" t="str">
        <f>IF($B11="","",VLOOKUP($B11,#REF!,15))</f>
        <v/>
      </c>
      <c r="E11" s="432" t="s">
        <v>157</v>
      </c>
      <c r="F11" s="433"/>
      <c r="G11" s="432" t="s">
        <v>143</v>
      </c>
      <c r="H11" s="433"/>
      <c r="I11" s="326" t="str">
        <f>IF($B11="","",VLOOKUP($B11,#REF!,4))</f>
        <v/>
      </c>
      <c r="J11" s="267"/>
      <c r="K11" s="418" t="s">
        <v>95</v>
      </c>
      <c r="L11" s="347" t="e">
        <f>IF(K11="","",CONCATENATE(VLOOKUP($Y$3,$AB$1:$AK$1,K11)," pont"))</f>
        <v>#N/A</v>
      </c>
      <c r="M11" s="353"/>
      <c r="Y11" s="345"/>
      <c r="Z11" s="345"/>
      <c r="AA11" s="345" t="s">
        <v>105</v>
      </c>
      <c r="AB11" s="336">
        <v>3</v>
      </c>
      <c r="AC11" s="336">
        <v>2</v>
      </c>
      <c r="AD11" s="336">
        <v>1</v>
      </c>
      <c r="AE11" s="336">
        <v>0</v>
      </c>
      <c r="AF11" s="336">
        <v>0</v>
      </c>
      <c r="AG11" s="336">
        <v>0</v>
      </c>
      <c r="AH11" s="336">
        <v>0</v>
      </c>
      <c r="AI11" s="336">
        <v>0</v>
      </c>
      <c r="AJ11" s="336">
        <v>0</v>
      </c>
      <c r="AK11" s="336">
        <v>0</v>
      </c>
    </row>
    <row r="12" spans="1:37" x14ac:dyDescent="0.25">
      <c r="A12" s="298"/>
      <c r="B12" s="324"/>
      <c r="C12" s="327"/>
      <c r="D12" s="327"/>
      <c r="E12" s="327"/>
      <c r="F12" s="327"/>
      <c r="G12" s="327"/>
      <c r="H12" s="327"/>
      <c r="I12" s="327"/>
      <c r="J12" s="267"/>
      <c r="K12" s="321"/>
      <c r="L12" s="321"/>
      <c r="M12" s="354"/>
      <c r="Y12" s="345"/>
      <c r="Z12" s="345"/>
      <c r="AA12" s="345" t="s">
        <v>101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298" t="s">
        <v>70</v>
      </c>
      <c r="B13" s="323"/>
      <c r="C13" s="325" t="str">
        <f>IF($B13="","",VLOOKUP($B13,#REF!,5))</f>
        <v/>
      </c>
      <c r="D13" s="325" t="str">
        <f>IF($B13="","",VLOOKUP($B13,#REF!,15))</f>
        <v/>
      </c>
      <c r="E13" s="432" t="s">
        <v>144</v>
      </c>
      <c r="F13" s="433"/>
      <c r="G13" s="432" t="s">
        <v>145</v>
      </c>
      <c r="H13" s="433"/>
      <c r="I13" s="326" t="str">
        <f>IF($B13="","",VLOOKUP($B13,#REF!,4))</f>
        <v/>
      </c>
      <c r="J13" s="267"/>
      <c r="K13" s="418" t="s">
        <v>96</v>
      </c>
      <c r="L13" s="347" t="e">
        <f>IF(K13="","",CONCATENATE(VLOOKUP($Y$3,$AB$1:$AK$1,K13)," pont"))</f>
        <v>#N/A</v>
      </c>
      <c r="M13" s="353"/>
      <c r="Y13" s="345"/>
      <c r="Z13" s="345"/>
      <c r="AA13" s="345" t="s">
        <v>102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98"/>
      <c r="B14" s="324"/>
      <c r="C14" s="327"/>
      <c r="D14" s="327"/>
      <c r="E14" s="327"/>
      <c r="F14" s="327"/>
      <c r="G14" s="327"/>
      <c r="H14" s="327"/>
      <c r="I14" s="327"/>
      <c r="J14" s="267"/>
      <c r="K14" s="298"/>
      <c r="L14" s="298"/>
      <c r="M14" s="354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</row>
    <row r="15" spans="1:37" x14ac:dyDescent="0.25">
      <c r="A15" s="298" t="s">
        <v>71</v>
      </c>
      <c r="B15" s="323"/>
      <c r="C15" s="325" t="str">
        <f>IF($B15="","",VLOOKUP($B15,#REF!,5))</f>
        <v/>
      </c>
      <c r="D15" s="325" t="str">
        <f>IF($B15="","",VLOOKUP($B15,#REF!,15))</f>
        <v/>
      </c>
      <c r="E15" s="432" t="s">
        <v>158</v>
      </c>
      <c r="F15" s="433"/>
      <c r="G15" s="432" t="s">
        <v>147</v>
      </c>
      <c r="H15" s="433"/>
      <c r="I15" s="326" t="str">
        <f>IF($B15="","",VLOOKUP($B15,#REF!,4))</f>
        <v/>
      </c>
      <c r="J15" s="267"/>
      <c r="K15" s="418" t="s">
        <v>93</v>
      </c>
      <c r="L15" s="347" t="e">
        <f>IF(K15="","",CONCATENATE(VLOOKUP($Y$3,$AB$1:$AK$1,K15)," pont"))</f>
        <v>#N/A</v>
      </c>
      <c r="M15" s="353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5"/>
      <c r="Z16" s="345"/>
      <c r="AA16" s="345" t="s">
        <v>63</v>
      </c>
      <c r="AB16" s="345">
        <v>300</v>
      </c>
      <c r="AC16" s="345">
        <v>250</v>
      </c>
      <c r="AD16" s="345">
        <v>220</v>
      </c>
      <c r="AE16" s="345">
        <v>180</v>
      </c>
      <c r="AF16" s="345">
        <v>160</v>
      </c>
      <c r="AG16" s="345">
        <v>150</v>
      </c>
      <c r="AH16" s="345">
        <v>140</v>
      </c>
      <c r="AI16" s="345">
        <v>130</v>
      </c>
      <c r="AJ16" s="345">
        <v>120</v>
      </c>
      <c r="AK16" s="345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5"/>
      <c r="Z17" s="345"/>
      <c r="AA17" s="345" t="s">
        <v>93</v>
      </c>
      <c r="AB17" s="345">
        <v>250</v>
      </c>
      <c r="AC17" s="345">
        <v>200</v>
      </c>
      <c r="AD17" s="345">
        <v>160</v>
      </c>
      <c r="AE17" s="345">
        <v>140</v>
      </c>
      <c r="AF17" s="345">
        <v>120</v>
      </c>
      <c r="AG17" s="345">
        <v>110</v>
      </c>
      <c r="AH17" s="345">
        <v>100</v>
      </c>
      <c r="AI17" s="345">
        <v>90</v>
      </c>
      <c r="AJ17" s="345">
        <v>80</v>
      </c>
      <c r="AK17" s="345">
        <v>70</v>
      </c>
    </row>
    <row r="18" spans="1:37" ht="18.75" customHeight="1" x14ac:dyDescent="0.25">
      <c r="A18" s="267"/>
      <c r="B18" s="430"/>
      <c r="C18" s="430"/>
      <c r="D18" s="431" t="str">
        <f>E7</f>
        <v>Jenei</v>
      </c>
      <c r="E18" s="431"/>
      <c r="F18" s="431" t="str">
        <f>E9</f>
        <v>Kovács</v>
      </c>
      <c r="G18" s="431"/>
      <c r="H18" s="431" t="str">
        <f>E11</f>
        <v>Kovács</v>
      </c>
      <c r="I18" s="431"/>
      <c r="J18" s="431" t="str">
        <f>E13</f>
        <v>Szűcs</v>
      </c>
      <c r="K18" s="431"/>
      <c r="L18" s="431" t="str">
        <f>E15</f>
        <v>Csendeds</v>
      </c>
      <c r="M18" s="431"/>
      <c r="Y18" s="345"/>
      <c r="Z18" s="345"/>
      <c r="AA18" s="345" t="s">
        <v>94</v>
      </c>
      <c r="AB18" s="345">
        <v>200</v>
      </c>
      <c r="AC18" s="345">
        <v>150</v>
      </c>
      <c r="AD18" s="345">
        <v>130</v>
      </c>
      <c r="AE18" s="345">
        <v>110</v>
      </c>
      <c r="AF18" s="345">
        <v>95</v>
      </c>
      <c r="AG18" s="345">
        <v>80</v>
      </c>
      <c r="AH18" s="345">
        <v>70</v>
      </c>
      <c r="AI18" s="345">
        <v>60</v>
      </c>
      <c r="AJ18" s="345">
        <v>55</v>
      </c>
      <c r="AK18" s="345">
        <v>50</v>
      </c>
    </row>
    <row r="19" spans="1:37" ht="18.75" customHeight="1" x14ac:dyDescent="0.25">
      <c r="A19" s="328" t="s">
        <v>63</v>
      </c>
      <c r="B19" s="434" t="str">
        <f>E7</f>
        <v>Jenei</v>
      </c>
      <c r="C19" s="434"/>
      <c r="D19" s="435"/>
      <c r="E19" s="435"/>
      <c r="F19" s="442" t="s">
        <v>293</v>
      </c>
      <c r="G19" s="437"/>
      <c r="H19" s="442" t="s">
        <v>294</v>
      </c>
      <c r="I19" s="437"/>
      <c r="J19" s="443" t="s">
        <v>295</v>
      </c>
      <c r="K19" s="431"/>
      <c r="L19" s="443" t="s">
        <v>294</v>
      </c>
      <c r="M19" s="431"/>
      <c r="Y19" s="345"/>
      <c r="Z19" s="345"/>
      <c r="AA19" s="345" t="s">
        <v>95</v>
      </c>
      <c r="AB19" s="345">
        <v>150</v>
      </c>
      <c r="AC19" s="345">
        <v>120</v>
      </c>
      <c r="AD19" s="345">
        <v>100</v>
      </c>
      <c r="AE19" s="345">
        <v>80</v>
      </c>
      <c r="AF19" s="345">
        <v>70</v>
      </c>
      <c r="AG19" s="345">
        <v>60</v>
      </c>
      <c r="AH19" s="345">
        <v>55</v>
      </c>
      <c r="AI19" s="345">
        <v>50</v>
      </c>
      <c r="AJ19" s="345">
        <v>45</v>
      </c>
      <c r="AK19" s="345">
        <v>40</v>
      </c>
    </row>
    <row r="20" spans="1:37" ht="18.75" customHeight="1" x14ac:dyDescent="0.25">
      <c r="A20" s="328" t="s">
        <v>64</v>
      </c>
      <c r="B20" s="434" t="str">
        <f>E9</f>
        <v>Kovács</v>
      </c>
      <c r="C20" s="434"/>
      <c r="D20" s="442" t="s">
        <v>296</v>
      </c>
      <c r="E20" s="437"/>
      <c r="F20" s="435"/>
      <c r="G20" s="435"/>
      <c r="H20" s="442" t="s">
        <v>297</v>
      </c>
      <c r="I20" s="437"/>
      <c r="J20" s="442" t="s">
        <v>298</v>
      </c>
      <c r="K20" s="437"/>
      <c r="L20" s="440" t="s">
        <v>299</v>
      </c>
      <c r="M20" s="431"/>
      <c r="Y20" s="345"/>
      <c r="Z20" s="345"/>
      <c r="AA20" s="345" t="s">
        <v>96</v>
      </c>
      <c r="AB20" s="345">
        <v>120</v>
      </c>
      <c r="AC20" s="345">
        <v>90</v>
      </c>
      <c r="AD20" s="345">
        <v>65</v>
      </c>
      <c r="AE20" s="345">
        <v>55</v>
      </c>
      <c r="AF20" s="345">
        <v>50</v>
      </c>
      <c r="AG20" s="345">
        <v>45</v>
      </c>
      <c r="AH20" s="345">
        <v>40</v>
      </c>
      <c r="AI20" s="345">
        <v>35</v>
      </c>
      <c r="AJ20" s="345">
        <v>25</v>
      </c>
      <c r="AK20" s="345">
        <v>20</v>
      </c>
    </row>
    <row r="21" spans="1:37" ht="18.75" customHeight="1" x14ac:dyDescent="0.25">
      <c r="A21" s="328" t="s">
        <v>65</v>
      </c>
      <c r="B21" s="434" t="str">
        <f>E11</f>
        <v>Kovács</v>
      </c>
      <c r="C21" s="434"/>
      <c r="D21" s="436" t="s">
        <v>300</v>
      </c>
      <c r="E21" s="437"/>
      <c r="F21" s="436" t="s">
        <v>301</v>
      </c>
      <c r="G21" s="437"/>
      <c r="H21" s="435"/>
      <c r="I21" s="435"/>
      <c r="J21" s="436" t="s">
        <v>303</v>
      </c>
      <c r="K21" s="437"/>
      <c r="L21" s="436" t="s">
        <v>302</v>
      </c>
      <c r="M21" s="437"/>
      <c r="Y21" s="345"/>
      <c r="Z21" s="345"/>
      <c r="AA21" s="345" t="s">
        <v>97</v>
      </c>
      <c r="AB21" s="345">
        <v>90</v>
      </c>
      <c r="AC21" s="345">
        <v>60</v>
      </c>
      <c r="AD21" s="345">
        <v>45</v>
      </c>
      <c r="AE21" s="345">
        <v>34</v>
      </c>
      <c r="AF21" s="345">
        <v>27</v>
      </c>
      <c r="AG21" s="345">
        <v>22</v>
      </c>
      <c r="AH21" s="345">
        <v>18</v>
      </c>
      <c r="AI21" s="345">
        <v>15</v>
      </c>
      <c r="AJ21" s="345">
        <v>12</v>
      </c>
      <c r="AK21" s="345">
        <v>9</v>
      </c>
    </row>
    <row r="22" spans="1:37" ht="18.75" customHeight="1" x14ac:dyDescent="0.25">
      <c r="A22" s="328" t="s">
        <v>70</v>
      </c>
      <c r="B22" s="434" t="str">
        <f>E13</f>
        <v>Szűcs</v>
      </c>
      <c r="C22" s="434"/>
      <c r="D22" s="436" t="s">
        <v>304</v>
      </c>
      <c r="E22" s="437"/>
      <c r="F22" s="436" t="s">
        <v>305</v>
      </c>
      <c r="G22" s="437"/>
      <c r="H22" s="440" t="s">
        <v>306</v>
      </c>
      <c r="I22" s="431"/>
      <c r="J22" s="435"/>
      <c r="K22" s="435"/>
      <c r="L22" s="436" t="s">
        <v>307</v>
      </c>
      <c r="M22" s="437"/>
      <c r="Y22" s="345"/>
      <c r="Z22" s="345"/>
      <c r="AA22" s="345" t="s">
        <v>98</v>
      </c>
      <c r="AB22" s="345">
        <v>60</v>
      </c>
      <c r="AC22" s="345">
        <v>40</v>
      </c>
      <c r="AD22" s="345">
        <v>30</v>
      </c>
      <c r="AE22" s="345">
        <v>20</v>
      </c>
      <c r="AF22" s="345">
        <v>18</v>
      </c>
      <c r="AG22" s="345">
        <v>15</v>
      </c>
      <c r="AH22" s="345">
        <v>12</v>
      </c>
      <c r="AI22" s="345">
        <v>10</v>
      </c>
      <c r="AJ22" s="345">
        <v>8</v>
      </c>
      <c r="AK22" s="345">
        <v>6</v>
      </c>
    </row>
    <row r="23" spans="1:37" ht="18.75" customHeight="1" x14ac:dyDescent="0.25">
      <c r="A23" s="328" t="s">
        <v>71</v>
      </c>
      <c r="B23" s="434" t="str">
        <f>E15</f>
        <v>Csendeds</v>
      </c>
      <c r="C23" s="434"/>
      <c r="D23" s="436" t="s">
        <v>300</v>
      </c>
      <c r="E23" s="437"/>
      <c r="F23" s="436" t="s">
        <v>308</v>
      </c>
      <c r="G23" s="437"/>
      <c r="H23" s="440" t="s">
        <v>309</v>
      </c>
      <c r="I23" s="431"/>
      <c r="J23" s="440" t="s">
        <v>310</v>
      </c>
      <c r="K23" s="431"/>
      <c r="L23" s="435"/>
      <c r="M23" s="435"/>
      <c r="Y23" s="345"/>
      <c r="Z23" s="345"/>
      <c r="AA23" s="345" t="s">
        <v>99</v>
      </c>
      <c r="AB23" s="345">
        <v>40</v>
      </c>
      <c r="AC23" s="345">
        <v>25</v>
      </c>
      <c r="AD23" s="345">
        <v>18</v>
      </c>
      <c r="AE23" s="345">
        <v>13</v>
      </c>
      <c r="AF23" s="345">
        <v>8</v>
      </c>
      <c r="AG23" s="345">
        <v>7</v>
      </c>
      <c r="AH23" s="345">
        <v>6</v>
      </c>
      <c r="AI23" s="345">
        <v>5</v>
      </c>
      <c r="AJ23" s="345">
        <v>4</v>
      </c>
      <c r="AK23" s="345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5"/>
      <c r="Z24" s="345"/>
      <c r="AA24" s="345" t="s">
        <v>100</v>
      </c>
      <c r="AB24" s="345">
        <v>25</v>
      </c>
      <c r="AC24" s="345">
        <v>15</v>
      </c>
      <c r="AD24" s="345">
        <v>13</v>
      </c>
      <c r="AE24" s="345">
        <v>7</v>
      </c>
      <c r="AF24" s="345">
        <v>6</v>
      </c>
      <c r="AG24" s="345">
        <v>5</v>
      </c>
      <c r="AH24" s="345">
        <v>4</v>
      </c>
      <c r="AI24" s="345">
        <v>3</v>
      </c>
      <c r="AJ24" s="345">
        <v>2</v>
      </c>
      <c r="AK24" s="345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5"/>
      <c r="Z25" s="345"/>
      <c r="AA25" s="345" t="s">
        <v>105</v>
      </c>
      <c r="AB25" s="345">
        <v>15</v>
      </c>
      <c r="AC25" s="345">
        <v>10</v>
      </c>
      <c r="AD25" s="345">
        <v>8</v>
      </c>
      <c r="AE25" s="345">
        <v>4</v>
      </c>
      <c r="AF25" s="345">
        <v>3</v>
      </c>
      <c r="AG25" s="345">
        <v>2</v>
      </c>
      <c r="AH25" s="345">
        <v>1</v>
      </c>
      <c r="AI25" s="345">
        <v>0</v>
      </c>
      <c r="AJ25" s="345">
        <v>0</v>
      </c>
      <c r="AK25" s="345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5"/>
      <c r="Z26" s="345"/>
      <c r="AA26" s="345" t="s">
        <v>101</v>
      </c>
      <c r="AB26" s="345">
        <v>10</v>
      </c>
      <c r="AC26" s="345">
        <v>6</v>
      </c>
      <c r="AD26" s="345">
        <v>4</v>
      </c>
      <c r="AE26" s="345">
        <v>2</v>
      </c>
      <c r="AF26" s="345">
        <v>1</v>
      </c>
      <c r="AG26" s="345">
        <v>0</v>
      </c>
      <c r="AH26" s="345">
        <v>0</v>
      </c>
      <c r="AI26" s="345">
        <v>0</v>
      </c>
      <c r="AJ26" s="345">
        <v>0</v>
      </c>
      <c r="AK26" s="345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5"/>
      <c r="Z27" s="345"/>
      <c r="AA27" s="345" t="s">
        <v>102</v>
      </c>
      <c r="AB27" s="345">
        <v>3</v>
      </c>
      <c r="AC27" s="345">
        <v>2</v>
      </c>
      <c r="AD27" s="345">
        <v>1</v>
      </c>
      <c r="AE27" s="345">
        <v>0</v>
      </c>
      <c r="AF27" s="345">
        <v>0</v>
      </c>
      <c r="AG27" s="345">
        <v>0</v>
      </c>
      <c r="AH27" s="345">
        <v>0</v>
      </c>
      <c r="AI27" s="345">
        <v>0</v>
      </c>
      <c r="AJ27" s="345">
        <v>0</v>
      </c>
      <c r="AK27" s="345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5">
      <c r="A33" s="140" t="s">
        <v>44</v>
      </c>
      <c r="B33" s="141"/>
      <c r="C33" s="207"/>
      <c r="D33" s="304" t="s">
        <v>4</v>
      </c>
      <c r="E33" s="305" t="s">
        <v>46</v>
      </c>
      <c r="F33" s="319"/>
      <c r="G33" s="304" t="s">
        <v>4</v>
      </c>
      <c r="H33" s="305" t="s">
        <v>53</v>
      </c>
      <c r="I33" s="166"/>
      <c r="J33" s="305" t="s">
        <v>54</v>
      </c>
      <c r="K33" s="165" t="s">
        <v>55</v>
      </c>
      <c r="L33" s="33"/>
      <c r="M33" s="319"/>
      <c r="P33" s="300"/>
      <c r="Q33" s="300"/>
      <c r="R33" s="301"/>
    </row>
    <row r="34" spans="1:18" x14ac:dyDescent="0.25">
      <c r="A34" s="278" t="s">
        <v>45</v>
      </c>
      <c r="B34" s="279"/>
      <c r="C34" s="281"/>
      <c r="D34" s="306"/>
      <c r="E34" s="438"/>
      <c r="F34" s="438"/>
      <c r="G34" s="313" t="s">
        <v>5</v>
      </c>
      <c r="H34" s="279"/>
      <c r="I34" s="307"/>
      <c r="J34" s="314"/>
      <c r="K34" s="273" t="s">
        <v>47</v>
      </c>
      <c r="L34" s="320"/>
      <c r="M34" s="308"/>
      <c r="P34" s="302"/>
      <c r="Q34" s="302"/>
      <c r="R34" s="153"/>
    </row>
    <row r="35" spans="1:18" x14ac:dyDescent="0.25">
      <c r="A35" s="282" t="s">
        <v>52</v>
      </c>
      <c r="B35" s="164"/>
      <c r="C35" s="284"/>
      <c r="D35" s="309"/>
      <c r="E35" s="439"/>
      <c r="F35" s="439"/>
      <c r="G35" s="315" t="s">
        <v>6</v>
      </c>
      <c r="H35" s="82"/>
      <c r="I35" s="271"/>
      <c r="J35" s="83"/>
      <c r="K35" s="317"/>
      <c r="L35" s="245"/>
      <c r="M35" s="312"/>
      <c r="P35" s="153"/>
      <c r="Q35" s="151"/>
      <c r="R35" s="153"/>
    </row>
    <row r="36" spans="1:18" x14ac:dyDescent="0.25">
      <c r="A36" s="179"/>
      <c r="B36" s="180"/>
      <c r="C36" s="181"/>
      <c r="D36" s="309"/>
      <c r="E36" s="84"/>
      <c r="F36" s="267"/>
      <c r="G36" s="315" t="s">
        <v>7</v>
      </c>
      <c r="H36" s="82"/>
      <c r="I36" s="271"/>
      <c r="J36" s="83"/>
      <c r="K36" s="273" t="s">
        <v>48</v>
      </c>
      <c r="L36" s="320"/>
      <c r="M36" s="308"/>
      <c r="P36" s="302"/>
      <c r="Q36" s="302"/>
      <c r="R36" s="153"/>
    </row>
    <row r="37" spans="1:18" x14ac:dyDescent="0.25">
      <c r="A37" s="154"/>
      <c r="B37" s="120"/>
      <c r="C37" s="155"/>
      <c r="D37" s="309"/>
      <c r="E37" s="84"/>
      <c r="F37" s="267"/>
      <c r="G37" s="315" t="s">
        <v>8</v>
      </c>
      <c r="H37" s="82"/>
      <c r="I37" s="271"/>
      <c r="J37" s="83"/>
      <c r="K37" s="318"/>
      <c r="L37" s="267"/>
      <c r="M37" s="310"/>
      <c r="P37" s="153"/>
      <c r="Q37" s="151"/>
      <c r="R37" s="153"/>
    </row>
    <row r="38" spans="1:18" x14ac:dyDescent="0.25">
      <c r="A38" s="168"/>
      <c r="B38" s="182"/>
      <c r="C38" s="206"/>
      <c r="D38" s="309"/>
      <c r="E38" s="84"/>
      <c r="F38" s="267"/>
      <c r="G38" s="315" t="s">
        <v>9</v>
      </c>
      <c r="H38" s="82"/>
      <c r="I38" s="271"/>
      <c r="J38" s="83"/>
      <c r="K38" s="282"/>
      <c r="L38" s="245"/>
      <c r="M38" s="312"/>
      <c r="P38" s="153"/>
      <c r="Q38" s="151"/>
      <c r="R38" s="153"/>
    </row>
    <row r="39" spans="1:18" x14ac:dyDescent="0.25">
      <c r="A39" s="169"/>
      <c r="B39" s="22"/>
      <c r="C39" s="155"/>
      <c r="D39" s="309"/>
      <c r="E39" s="84"/>
      <c r="F39" s="267"/>
      <c r="G39" s="315" t="s">
        <v>10</v>
      </c>
      <c r="H39" s="82"/>
      <c r="I39" s="271"/>
      <c r="J39" s="83"/>
      <c r="K39" s="273" t="s">
        <v>33</v>
      </c>
      <c r="L39" s="320"/>
      <c r="M39" s="308"/>
      <c r="P39" s="302"/>
      <c r="Q39" s="302"/>
      <c r="R39" s="153"/>
    </row>
    <row r="40" spans="1:18" x14ac:dyDescent="0.25">
      <c r="A40" s="169"/>
      <c r="B40" s="22"/>
      <c r="C40" s="177"/>
      <c r="D40" s="309"/>
      <c r="E40" s="84"/>
      <c r="F40" s="267"/>
      <c r="G40" s="315" t="s">
        <v>11</v>
      </c>
      <c r="H40" s="82"/>
      <c r="I40" s="271"/>
      <c r="J40" s="83"/>
      <c r="K40" s="318"/>
      <c r="L40" s="267"/>
      <c r="M40" s="310"/>
      <c r="P40" s="153"/>
      <c r="Q40" s="151"/>
      <c r="R40" s="153"/>
    </row>
    <row r="41" spans="1:18" x14ac:dyDescent="0.25">
      <c r="A41" s="170"/>
      <c r="B41" s="167"/>
      <c r="C41" s="178"/>
      <c r="D41" s="311"/>
      <c r="E41" s="156"/>
      <c r="F41" s="245"/>
      <c r="G41" s="316" t="s">
        <v>12</v>
      </c>
      <c r="H41" s="164"/>
      <c r="I41" s="275"/>
      <c r="J41" s="158"/>
      <c r="K41" s="282" t="str">
        <f>L4</f>
        <v>Dénes Tibor</v>
      </c>
      <c r="L41" s="245"/>
      <c r="M41" s="312"/>
      <c r="P41" s="153"/>
      <c r="Q41" s="151"/>
      <c r="R41" s="303"/>
    </row>
  </sheetData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158" priority="1" stopIfTrue="1" operator="equal">
      <formula>"Bye"</formula>
    </cfRule>
  </conditionalFormatting>
  <conditionalFormatting sqref="R41">
    <cfRule type="expression" dxfId="15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769A-9CA3-4582-8E7E-80115789A8A4}">
  <sheetPr>
    <tabColor indexed="42"/>
  </sheetPr>
  <dimension ref="A1:R134"/>
  <sheetViews>
    <sheetView showGridLines="0" showZeros="0" workbookViewId="0">
      <pane ySplit="6" topLeftCell="A7" activePane="bottomLeft" state="frozen"/>
      <selection activeCell="C12" sqref="C12"/>
      <selection pane="bottomLeft" activeCell="C11" sqref="C11"/>
    </sheetView>
  </sheetViews>
  <sheetFormatPr defaultRowHeight="13.2" x14ac:dyDescent="0.25"/>
  <cols>
    <col min="1" max="1" width="6.33203125" customWidth="1"/>
    <col min="2" max="2" width="13.88671875" customWidth="1"/>
    <col min="3" max="3" width="14" customWidth="1"/>
    <col min="4" max="4" width="13.44140625" style="40" customWidth="1"/>
    <col min="5" max="5" width="11.88671875" style="374" customWidth="1"/>
    <col min="6" max="6" width="23.6640625" style="90" customWidth="1"/>
    <col min="7" max="7" width="8.6640625" style="382" customWidth="1"/>
    <col min="8" max="8" width="0.109375" style="40" customWidth="1"/>
    <col min="9" max="9" width="5.5546875" style="40" hidden="1" customWidth="1"/>
    <col min="10" max="10" width="8" style="40" hidden="1" customWidth="1"/>
    <col min="11" max="11" width="0.109375" style="40" hidden="1" customWidth="1"/>
    <col min="12" max="13" width="7.44140625" style="40" customWidth="1"/>
    <col min="14" max="14" width="7.44140625" style="40" hidden="1" customWidth="1"/>
    <col min="15" max="15" width="7.44140625" style="40" customWidth="1"/>
  </cols>
  <sheetData>
    <row r="1" spans="1:18" ht="24.6" x14ac:dyDescent="0.4">
      <c r="A1" s="187" t="s">
        <v>118</v>
      </c>
      <c r="B1" s="85"/>
      <c r="C1" s="85"/>
      <c r="D1" s="183"/>
      <c r="E1" s="200" t="s">
        <v>34</v>
      </c>
      <c r="F1" s="103"/>
      <c r="G1" s="375"/>
      <c r="H1" s="194"/>
      <c r="I1" s="194"/>
      <c r="J1" s="194"/>
      <c r="K1" s="194"/>
      <c r="L1" s="194"/>
      <c r="M1" s="194"/>
      <c r="N1" s="194"/>
      <c r="O1" s="195"/>
    </row>
    <row r="2" spans="1:18" ht="13.8" thickBot="1" x14ac:dyDescent="0.3">
      <c r="B2" s="87" t="s">
        <v>50</v>
      </c>
      <c r="C2" s="211">
        <f>Altalanos!$A$8</f>
        <v>0</v>
      </c>
      <c r="D2" s="103"/>
      <c r="E2" s="200" t="s">
        <v>35</v>
      </c>
      <c r="F2" s="364"/>
      <c r="G2" s="376"/>
      <c r="H2" s="86"/>
      <c r="I2" s="86"/>
      <c r="J2" s="86"/>
      <c r="K2" s="86"/>
      <c r="L2" s="96"/>
      <c r="M2" s="80"/>
      <c r="N2" s="80"/>
      <c r="O2" s="96"/>
    </row>
    <row r="3" spans="1:18" s="2" customFormat="1" ht="13.8" thickBot="1" x14ac:dyDescent="0.3">
      <c r="A3" s="385"/>
      <c r="B3" s="410" t="s">
        <v>159</v>
      </c>
      <c r="C3" s="361"/>
      <c r="D3" s="361"/>
      <c r="E3" s="373"/>
      <c r="F3" s="361"/>
      <c r="G3" s="377"/>
      <c r="H3" s="97"/>
      <c r="I3" s="104"/>
      <c r="J3" s="104"/>
      <c r="K3" s="104"/>
      <c r="L3" s="214" t="s">
        <v>33</v>
      </c>
      <c r="M3" s="98"/>
      <c r="N3" s="105"/>
      <c r="O3" s="201"/>
    </row>
    <row r="4" spans="1:18" s="2" customFormat="1" x14ac:dyDescent="0.25">
      <c r="A4" s="50" t="s">
        <v>24</v>
      </c>
      <c r="B4" s="50"/>
      <c r="C4" s="48" t="s">
        <v>21</v>
      </c>
      <c r="D4" s="50" t="s">
        <v>29</v>
      </c>
      <c r="E4" s="395"/>
      <c r="F4" s="386"/>
      <c r="G4" s="378" t="s">
        <v>30</v>
      </c>
      <c r="H4" s="106"/>
      <c r="I4" s="107"/>
      <c r="J4" s="107"/>
      <c r="K4" s="107"/>
      <c r="L4" s="106"/>
      <c r="M4" s="202"/>
      <c r="N4" s="202"/>
      <c r="O4" s="108"/>
    </row>
    <row r="5" spans="1:18" s="2" customFormat="1" ht="13.8" thickBot="1" x14ac:dyDescent="0.3">
      <c r="A5" s="196" t="s">
        <v>150</v>
      </c>
      <c r="B5" s="196"/>
      <c r="C5" s="88" t="s">
        <v>151</v>
      </c>
      <c r="D5" s="89" t="str">
        <f>Altalanos!$D$10</f>
        <v xml:space="preserve">  </v>
      </c>
      <c r="E5" s="81"/>
      <c r="F5" s="89"/>
      <c r="G5" s="379" t="s">
        <v>152</v>
      </c>
      <c r="H5" s="109"/>
      <c r="I5" s="81"/>
      <c r="J5" s="81"/>
      <c r="K5" s="81"/>
      <c r="L5" s="109"/>
      <c r="M5" s="89"/>
      <c r="N5" s="89"/>
      <c r="O5" s="387"/>
    </row>
    <row r="6" spans="1:18" ht="30" customHeight="1" thickBot="1" x14ac:dyDescent="0.3">
      <c r="A6" s="186" t="s">
        <v>36</v>
      </c>
      <c r="B6" s="99" t="s">
        <v>27</v>
      </c>
      <c r="C6" s="99" t="s">
        <v>28</v>
      </c>
      <c r="D6" s="99" t="s">
        <v>31</v>
      </c>
      <c r="E6" s="100" t="s">
        <v>32</v>
      </c>
      <c r="F6" s="363" t="s">
        <v>112</v>
      </c>
      <c r="G6" s="380" t="s">
        <v>37</v>
      </c>
      <c r="H6" s="189" t="s">
        <v>16</v>
      </c>
      <c r="I6" s="101" t="s">
        <v>14</v>
      </c>
      <c r="J6" s="191" t="s">
        <v>1</v>
      </c>
      <c r="K6" s="101" t="s">
        <v>15</v>
      </c>
      <c r="L6" s="184" t="s">
        <v>38</v>
      </c>
      <c r="M6" s="102" t="s">
        <v>39</v>
      </c>
      <c r="N6" s="110" t="s">
        <v>2</v>
      </c>
      <c r="O6" s="100" t="s">
        <v>40</v>
      </c>
    </row>
    <row r="7" spans="1:18" s="11" customFormat="1" ht="18.899999999999999" customHeight="1" x14ac:dyDescent="0.25">
      <c r="A7" s="193">
        <v>1</v>
      </c>
      <c r="B7" s="91" t="s">
        <v>154</v>
      </c>
      <c r="C7" s="91" t="s">
        <v>160</v>
      </c>
      <c r="D7" s="92"/>
      <c r="E7" s="203"/>
      <c r="F7" s="384"/>
      <c r="G7" s="396"/>
      <c r="H7" s="190"/>
      <c r="I7" s="188"/>
      <c r="J7" s="192"/>
      <c r="K7" s="188"/>
      <c r="L7" s="185"/>
      <c r="M7" s="92"/>
      <c r="N7" s="111"/>
      <c r="O7" s="384"/>
    </row>
    <row r="8" spans="1:18" s="11" customFormat="1" ht="18.899999999999999" customHeight="1" x14ac:dyDescent="0.25">
      <c r="A8" s="193">
        <v>2</v>
      </c>
      <c r="B8" s="91" t="s">
        <v>161</v>
      </c>
      <c r="C8" s="91" t="s">
        <v>162</v>
      </c>
      <c r="D8" s="92"/>
      <c r="E8" s="203"/>
      <c r="F8" s="208"/>
      <c r="G8" s="92"/>
      <c r="H8" s="190"/>
      <c r="I8" s="188"/>
      <c r="J8" s="192"/>
      <c r="K8" s="188"/>
      <c r="L8" s="185"/>
      <c r="M8" s="92"/>
      <c r="N8" s="111"/>
      <c r="O8" s="365"/>
    </row>
    <row r="9" spans="1:18" s="11" customFormat="1" ht="18.899999999999999" customHeight="1" x14ac:dyDescent="0.25">
      <c r="A9" s="193">
        <v>3</v>
      </c>
      <c r="B9" s="91" t="s">
        <v>163</v>
      </c>
      <c r="C9" s="91" t="s">
        <v>164</v>
      </c>
      <c r="D9" s="92"/>
      <c r="E9" s="203"/>
      <c r="F9" s="208"/>
      <c r="G9" s="92"/>
      <c r="H9" s="190"/>
      <c r="I9" s="188"/>
      <c r="J9" s="192"/>
      <c r="K9" s="188"/>
      <c r="L9" s="185"/>
      <c r="M9" s="92"/>
      <c r="N9" s="367"/>
      <c r="O9" s="208"/>
    </row>
    <row r="10" spans="1:18" s="11" customFormat="1" ht="18.899999999999999" customHeight="1" x14ac:dyDescent="0.25">
      <c r="A10" s="193">
        <v>4</v>
      </c>
      <c r="B10" s="91" t="s">
        <v>165</v>
      </c>
      <c r="C10" s="91" t="s">
        <v>166</v>
      </c>
      <c r="D10" s="92"/>
      <c r="E10" s="203"/>
      <c r="F10" s="208"/>
      <c r="G10" s="92"/>
      <c r="H10" s="190"/>
      <c r="I10" s="188"/>
      <c r="J10" s="192"/>
      <c r="K10" s="188"/>
      <c r="L10" s="185"/>
      <c r="M10" s="92"/>
      <c r="N10" s="366"/>
      <c r="O10" s="365"/>
    </row>
    <row r="11" spans="1:18" s="11" customFormat="1" ht="18.899999999999999" customHeight="1" x14ac:dyDescent="0.25">
      <c r="A11" s="193">
        <v>5</v>
      </c>
      <c r="B11" s="91" t="s">
        <v>131</v>
      </c>
      <c r="C11" s="91" t="s">
        <v>167</v>
      </c>
      <c r="D11" s="92"/>
      <c r="E11" s="203"/>
      <c r="F11" s="208"/>
      <c r="G11" s="396"/>
      <c r="H11" s="190"/>
      <c r="I11" s="188"/>
      <c r="J11" s="192"/>
      <c r="K11" s="188"/>
      <c r="L11" s="185"/>
      <c r="M11" s="92"/>
      <c r="N11" s="367"/>
      <c r="O11" s="365"/>
    </row>
    <row r="12" spans="1:18" s="11" customFormat="1" ht="18.899999999999999" customHeight="1" x14ac:dyDescent="0.25">
      <c r="A12" s="193">
        <v>6</v>
      </c>
      <c r="B12" s="91"/>
      <c r="C12" s="91"/>
      <c r="D12" s="92"/>
      <c r="E12" s="203"/>
      <c r="F12" s="208"/>
      <c r="G12" s="92"/>
      <c r="H12" s="190"/>
      <c r="I12" s="188"/>
      <c r="J12" s="192"/>
      <c r="K12" s="188"/>
      <c r="L12" s="185"/>
      <c r="M12" s="92"/>
      <c r="N12" s="367"/>
      <c r="O12" s="365"/>
      <c r="R12" s="11">
        <v>1</v>
      </c>
    </row>
    <row r="13" spans="1:18" s="11" customFormat="1" ht="18.899999999999999" customHeight="1" x14ac:dyDescent="0.25">
      <c r="A13" s="193">
        <v>7</v>
      </c>
      <c r="B13" s="91"/>
      <c r="C13" s="91"/>
      <c r="D13" s="92"/>
      <c r="E13" s="203"/>
      <c r="F13" s="208"/>
      <c r="G13" s="92"/>
      <c r="H13" s="190"/>
      <c r="I13" s="188"/>
      <c r="J13" s="192"/>
      <c r="K13" s="188"/>
      <c r="L13" s="185"/>
      <c r="M13" s="92"/>
      <c r="N13" s="367"/>
      <c r="O13" s="365"/>
    </row>
    <row r="14" spans="1:18" s="11" customFormat="1" ht="18.899999999999999" customHeight="1" x14ac:dyDescent="0.25">
      <c r="A14" s="193">
        <v>8</v>
      </c>
      <c r="B14" s="91"/>
      <c r="C14" s="91"/>
      <c r="D14" s="92"/>
      <c r="E14" s="203"/>
      <c r="F14" s="208"/>
      <c r="G14" s="92"/>
      <c r="H14" s="190"/>
      <c r="I14" s="188"/>
      <c r="J14" s="192"/>
      <c r="K14" s="188"/>
      <c r="L14" s="185"/>
      <c r="M14" s="92"/>
      <c r="N14" s="367"/>
      <c r="O14" s="365"/>
    </row>
    <row r="15" spans="1:18" s="11" customFormat="1" ht="18.899999999999999" customHeight="1" x14ac:dyDescent="0.25">
      <c r="A15" s="193">
        <v>9</v>
      </c>
      <c r="B15" s="91"/>
      <c r="C15" s="91"/>
      <c r="D15" s="92"/>
      <c r="E15" s="203"/>
      <c r="F15" s="208"/>
      <c r="G15" s="92"/>
      <c r="H15" s="190"/>
      <c r="I15" s="188"/>
      <c r="J15" s="192"/>
      <c r="K15" s="188"/>
      <c r="L15" s="185"/>
      <c r="M15" s="92"/>
      <c r="N15" s="368"/>
      <c r="O15" s="365"/>
    </row>
    <row r="16" spans="1:18" s="11" customFormat="1" ht="18.899999999999999" customHeight="1" x14ac:dyDescent="0.25">
      <c r="A16" s="193">
        <v>10</v>
      </c>
      <c r="B16" s="91"/>
      <c r="C16" s="91"/>
      <c r="D16" s="92"/>
      <c r="E16" s="203"/>
      <c r="F16" s="208"/>
      <c r="G16" s="92"/>
      <c r="H16" s="190"/>
      <c r="I16" s="188"/>
      <c r="J16" s="192"/>
      <c r="K16" s="188"/>
      <c r="L16" s="185"/>
      <c r="M16" s="92"/>
      <c r="N16" s="111"/>
      <c r="O16" s="365"/>
    </row>
    <row r="17" spans="1:15" s="11" customFormat="1" ht="18.899999999999999" customHeight="1" x14ac:dyDescent="0.25">
      <c r="A17" s="193">
        <v>11</v>
      </c>
      <c r="B17" s="91"/>
      <c r="C17" s="91"/>
      <c r="D17" s="92"/>
      <c r="E17" s="203"/>
      <c r="F17" s="208"/>
      <c r="G17" s="92"/>
      <c r="H17" s="190"/>
      <c r="I17" s="188"/>
      <c r="J17" s="192"/>
      <c r="K17" s="188"/>
      <c r="L17" s="185"/>
      <c r="M17" s="92"/>
      <c r="N17" s="111"/>
      <c r="O17" s="365"/>
    </row>
    <row r="18" spans="1:15" s="11" customFormat="1" ht="18.899999999999999" customHeight="1" x14ac:dyDescent="0.25">
      <c r="A18" s="193">
        <v>12</v>
      </c>
      <c r="B18" s="91"/>
      <c r="C18" s="91"/>
      <c r="D18" s="92"/>
      <c r="E18" s="203"/>
      <c r="F18" s="208"/>
      <c r="G18" s="92"/>
      <c r="H18" s="190"/>
      <c r="I18" s="188"/>
      <c r="J18" s="192"/>
      <c r="K18" s="188"/>
      <c r="L18" s="185"/>
      <c r="M18" s="92"/>
      <c r="N18" s="111"/>
      <c r="O18" s="365"/>
    </row>
    <row r="19" spans="1:15" s="11" customFormat="1" ht="18.899999999999999" customHeight="1" x14ac:dyDescent="0.25">
      <c r="A19" s="193">
        <v>13</v>
      </c>
      <c r="B19" s="91"/>
      <c r="C19" s="91"/>
      <c r="D19" s="92"/>
      <c r="E19" s="203"/>
      <c r="F19" s="208"/>
      <c r="G19" s="92"/>
      <c r="H19" s="190"/>
      <c r="I19" s="188"/>
      <c r="J19" s="192"/>
      <c r="K19" s="188"/>
      <c r="L19" s="185"/>
      <c r="M19" s="92"/>
      <c r="N19" s="93"/>
      <c r="O19" s="365"/>
    </row>
    <row r="20" spans="1:15" s="11" customFormat="1" ht="18.899999999999999" customHeight="1" x14ac:dyDescent="0.25">
      <c r="A20" s="193">
        <v>14</v>
      </c>
      <c r="B20" s="91"/>
      <c r="C20" s="91"/>
      <c r="D20" s="92"/>
      <c r="E20" s="203"/>
      <c r="F20" s="208"/>
      <c r="G20" s="92"/>
      <c r="H20" s="190"/>
      <c r="I20" s="188"/>
      <c r="J20" s="192"/>
      <c r="K20" s="188"/>
      <c r="L20" s="185"/>
      <c r="M20" s="92"/>
      <c r="N20" s="93"/>
      <c r="O20" s="365"/>
    </row>
    <row r="21" spans="1:15" s="11" customFormat="1" ht="18.899999999999999" customHeight="1" x14ac:dyDescent="0.25">
      <c r="A21" s="193">
        <v>15</v>
      </c>
      <c r="B21" s="91"/>
      <c r="C21" s="91"/>
      <c r="D21" s="92"/>
      <c r="E21" s="203"/>
      <c r="F21" s="208"/>
      <c r="G21" s="92"/>
      <c r="H21" s="190"/>
      <c r="I21" s="188"/>
      <c r="J21" s="192"/>
      <c r="K21" s="188"/>
      <c r="L21" s="185"/>
      <c r="M21" s="92"/>
      <c r="N21" s="111"/>
      <c r="O21" s="365"/>
    </row>
    <row r="22" spans="1:15" s="11" customFormat="1" ht="18.899999999999999" customHeight="1" x14ac:dyDescent="0.25">
      <c r="A22" s="193">
        <v>16</v>
      </c>
      <c r="B22" s="91"/>
      <c r="C22" s="91"/>
      <c r="D22" s="92"/>
      <c r="E22" s="203"/>
      <c r="F22" s="208"/>
      <c r="G22" s="92"/>
      <c r="H22" s="190"/>
      <c r="I22" s="188"/>
      <c r="J22" s="192"/>
      <c r="K22" s="188"/>
      <c r="L22" s="185"/>
      <c r="M22" s="92"/>
      <c r="N22" s="111"/>
      <c r="O22" s="365"/>
    </row>
    <row r="23" spans="1:15" s="11" customFormat="1" ht="18.899999999999999" customHeight="1" x14ac:dyDescent="0.25">
      <c r="A23" s="193">
        <v>17</v>
      </c>
      <c r="B23" s="91"/>
      <c r="C23" s="91"/>
      <c r="D23" s="92"/>
      <c r="E23" s="203"/>
      <c r="F23" s="208"/>
      <c r="G23" s="92"/>
      <c r="H23" s="190"/>
      <c r="I23" s="188"/>
      <c r="J23" s="192"/>
      <c r="K23" s="188"/>
      <c r="L23" s="185"/>
      <c r="M23" s="92"/>
      <c r="N23" s="111"/>
      <c r="O23" s="365"/>
    </row>
    <row r="24" spans="1:15" s="11" customFormat="1" ht="18.899999999999999" customHeight="1" x14ac:dyDescent="0.25">
      <c r="A24" s="193">
        <v>18</v>
      </c>
      <c r="B24" s="91"/>
      <c r="C24" s="91"/>
      <c r="D24" s="92"/>
      <c r="E24" s="203"/>
      <c r="F24" s="208"/>
      <c r="G24" s="92"/>
      <c r="H24" s="190"/>
      <c r="I24" s="188"/>
      <c r="J24" s="192"/>
      <c r="K24" s="188"/>
      <c r="L24" s="185"/>
      <c r="M24" s="92"/>
      <c r="N24" s="111"/>
      <c r="O24" s="365"/>
    </row>
    <row r="25" spans="1:15" s="11" customFormat="1" ht="18.899999999999999" customHeight="1" x14ac:dyDescent="0.25">
      <c r="A25" s="193">
        <v>19</v>
      </c>
      <c r="B25" s="91"/>
      <c r="C25" s="91"/>
      <c r="D25" s="92"/>
      <c r="E25" s="203"/>
      <c r="F25" s="208"/>
      <c r="G25" s="92"/>
      <c r="H25" s="190"/>
      <c r="I25" s="188"/>
      <c r="J25" s="192"/>
      <c r="K25" s="188"/>
      <c r="L25" s="185"/>
      <c r="M25" s="92"/>
      <c r="N25" s="111"/>
      <c r="O25" s="365"/>
    </row>
    <row r="26" spans="1:15" s="11" customFormat="1" ht="18.899999999999999" customHeight="1" x14ac:dyDescent="0.25">
      <c r="A26" s="193">
        <v>20</v>
      </c>
      <c r="B26" s="91"/>
      <c r="C26" s="91"/>
      <c r="D26" s="92"/>
      <c r="E26" s="203"/>
      <c r="F26" s="208"/>
      <c r="G26" s="92"/>
      <c r="H26" s="190"/>
      <c r="I26" s="188"/>
      <c r="J26" s="192"/>
      <c r="K26" s="188"/>
      <c r="L26" s="185"/>
      <c r="M26" s="92"/>
      <c r="N26" s="111"/>
      <c r="O26" s="365"/>
    </row>
    <row r="27" spans="1:15" s="11" customFormat="1" ht="18.899999999999999" customHeight="1" x14ac:dyDescent="0.25">
      <c r="A27" s="193">
        <v>21</v>
      </c>
      <c r="B27" s="91"/>
      <c r="C27" s="91"/>
      <c r="D27" s="92"/>
      <c r="E27" s="203"/>
      <c r="F27" s="208"/>
      <c r="G27" s="92"/>
      <c r="H27" s="190"/>
      <c r="I27" s="188"/>
      <c r="J27" s="192"/>
      <c r="K27" s="188"/>
      <c r="L27" s="185"/>
      <c r="M27" s="92"/>
      <c r="N27" s="93"/>
      <c r="O27" s="208"/>
    </row>
    <row r="28" spans="1:15" s="11" customFormat="1" ht="18.899999999999999" customHeight="1" x14ac:dyDescent="0.25">
      <c r="A28" s="193">
        <v>22</v>
      </c>
      <c r="B28" s="91"/>
      <c r="C28" s="91"/>
      <c r="D28" s="92"/>
      <c r="E28" s="203"/>
      <c r="F28" s="362"/>
      <c r="G28" s="362"/>
      <c r="H28" s="190"/>
      <c r="I28" s="188"/>
      <c r="J28" s="192"/>
      <c r="K28" s="188"/>
      <c r="L28" s="185"/>
      <c r="M28" s="93"/>
      <c r="N28" s="93"/>
      <c r="O28" s="93"/>
    </row>
    <row r="29" spans="1:15" s="11" customFormat="1" ht="18.899999999999999" customHeight="1" x14ac:dyDescent="0.25">
      <c r="A29" s="193">
        <v>23</v>
      </c>
      <c r="B29" s="91"/>
      <c r="C29" s="91"/>
      <c r="D29" s="92"/>
      <c r="E29" s="203"/>
      <c r="F29" s="362"/>
      <c r="G29" s="362"/>
      <c r="H29" s="190"/>
      <c r="I29" s="188"/>
      <c r="J29" s="192"/>
      <c r="K29" s="188"/>
      <c r="L29" s="185"/>
      <c r="M29" s="93"/>
      <c r="N29" s="111"/>
      <c r="O29" s="93"/>
    </row>
    <row r="30" spans="1:15" s="11" customFormat="1" ht="18.899999999999999" customHeight="1" x14ac:dyDescent="0.25">
      <c r="A30" s="193">
        <v>24</v>
      </c>
      <c r="B30" s="91"/>
      <c r="C30" s="91"/>
      <c r="D30" s="92"/>
      <c r="E30" s="203"/>
      <c r="F30" s="362"/>
      <c r="G30" s="381"/>
      <c r="H30" s="190"/>
      <c r="I30" s="188"/>
      <c r="J30" s="192"/>
      <c r="K30" s="188"/>
      <c r="L30" s="185"/>
      <c r="M30" s="93"/>
      <c r="N30" s="111">
        <f t="shared" ref="N30:N93" si="0">IF(L30="DA",1,IF(L30="WC",2,IF(L30="SE",3,IF(L30="Q",4,IF(L30="LL",5,999)))))</f>
        <v>999</v>
      </c>
      <c r="O30" s="93"/>
    </row>
    <row r="31" spans="1:15" s="11" customFormat="1" ht="18.899999999999999" customHeight="1" x14ac:dyDescent="0.25">
      <c r="A31" s="193">
        <v>25</v>
      </c>
      <c r="B31" s="91"/>
      <c r="C31" s="91"/>
      <c r="D31" s="92"/>
      <c r="E31" s="203"/>
      <c r="F31" s="362"/>
      <c r="G31" s="381"/>
      <c r="H31" s="190"/>
      <c r="I31" s="188"/>
      <c r="J31" s="192"/>
      <c r="K31" s="188"/>
      <c r="L31" s="185"/>
      <c r="M31" s="93"/>
      <c r="N31" s="111">
        <f t="shared" si="0"/>
        <v>999</v>
      </c>
      <c r="O31" s="93"/>
    </row>
    <row r="32" spans="1:15" s="11" customFormat="1" ht="18.899999999999999" customHeight="1" x14ac:dyDescent="0.25">
      <c r="A32" s="193">
        <v>26</v>
      </c>
      <c r="B32" s="91"/>
      <c r="C32" s="91"/>
      <c r="D32" s="92"/>
      <c r="E32" s="203"/>
      <c r="F32" s="362"/>
      <c r="G32" s="381"/>
      <c r="H32" s="190"/>
      <c r="I32" s="188"/>
      <c r="J32" s="192"/>
      <c r="K32" s="188"/>
      <c r="L32" s="185"/>
      <c r="M32" s="93"/>
      <c r="N32" s="111">
        <f t="shared" si="0"/>
        <v>999</v>
      </c>
      <c r="O32" s="93"/>
    </row>
    <row r="33" spans="1:15" s="11" customFormat="1" ht="18.899999999999999" customHeight="1" x14ac:dyDescent="0.25">
      <c r="A33" s="193">
        <v>27</v>
      </c>
      <c r="B33" s="91"/>
      <c r="C33" s="91"/>
      <c r="D33" s="92"/>
      <c r="E33" s="203"/>
      <c r="F33" s="362"/>
      <c r="G33" s="381"/>
      <c r="H33" s="190" t="e">
        <f>IF(AND(O33="",#REF!&gt;0,#REF!&lt;5),I33,)</f>
        <v>#REF!</v>
      </c>
      <c r="I33" s="188" t="str">
        <f>IF(D33="","ZZZ9",IF(AND(#REF!&gt;0,#REF!&lt;5),D33&amp;#REF!,D33&amp;"9"))</f>
        <v>ZZZ9</v>
      </c>
      <c r="J33" s="192">
        <f t="shared" ref="J33:J96" si="1">IF(O33="",999,O33)</f>
        <v>999</v>
      </c>
      <c r="K33" s="188">
        <f t="shared" ref="K33:K96" si="2">IF(N33=999,999,1)</f>
        <v>999</v>
      </c>
      <c r="L33" s="185"/>
      <c r="M33" s="93"/>
      <c r="N33" s="111">
        <f t="shared" si="0"/>
        <v>999</v>
      </c>
      <c r="O33" s="93"/>
    </row>
    <row r="34" spans="1:15" s="11" customFormat="1" ht="18.899999999999999" customHeight="1" x14ac:dyDescent="0.25">
      <c r="A34" s="193">
        <v>28</v>
      </c>
      <c r="B34" s="91"/>
      <c r="C34" s="91"/>
      <c r="D34" s="92"/>
      <c r="E34" s="203"/>
      <c r="F34" s="362"/>
      <c r="G34" s="381"/>
      <c r="H34" s="190" t="e">
        <f>IF(AND(O34="",#REF!&gt;0,#REF!&lt;5),I34,)</f>
        <v>#REF!</v>
      </c>
      <c r="I34" s="188" t="str">
        <f>IF(D34="","ZZZ9",IF(AND(#REF!&gt;0,#REF!&lt;5),D34&amp;#REF!,D34&amp;"9"))</f>
        <v>ZZZ9</v>
      </c>
      <c r="J34" s="192">
        <f t="shared" si="1"/>
        <v>999</v>
      </c>
      <c r="K34" s="188">
        <f t="shared" si="2"/>
        <v>999</v>
      </c>
      <c r="L34" s="185"/>
      <c r="M34" s="93"/>
      <c r="N34" s="111">
        <f t="shared" si="0"/>
        <v>999</v>
      </c>
      <c r="O34" s="93"/>
    </row>
    <row r="35" spans="1:15" s="11" customFormat="1" ht="18.899999999999999" customHeight="1" x14ac:dyDescent="0.25">
      <c r="A35" s="193">
        <v>29</v>
      </c>
      <c r="B35" s="91"/>
      <c r="C35" s="91"/>
      <c r="D35" s="92"/>
      <c r="E35" s="203"/>
      <c r="F35" s="362"/>
      <c r="G35" s="381"/>
      <c r="H35" s="190" t="e">
        <f>IF(AND(O35="",#REF!&gt;0,#REF!&lt;5),I35,)</f>
        <v>#REF!</v>
      </c>
      <c r="I35" s="188" t="str">
        <f>IF(D35="","ZZZ9",IF(AND(#REF!&gt;0,#REF!&lt;5),D35&amp;#REF!,D35&amp;"9"))</f>
        <v>ZZZ9</v>
      </c>
      <c r="J35" s="192">
        <f t="shared" si="1"/>
        <v>999</v>
      </c>
      <c r="K35" s="188">
        <f t="shared" si="2"/>
        <v>999</v>
      </c>
      <c r="L35" s="185"/>
      <c r="M35" s="93"/>
      <c r="N35" s="111">
        <f t="shared" si="0"/>
        <v>999</v>
      </c>
      <c r="O35" s="93"/>
    </row>
    <row r="36" spans="1:15" s="11" customFormat="1" ht="18.899999999999999" customHeight="1" x14ac:dyDescent="0.25">
      <c r="A36" s="193">
        <v>30</v>
      </c>
      <c r="B36" s="91"/>
      <c r="C36" s="91"/>
      <c r="D36" s="92"/>
      <c r="E36" s="203"/>
      <c r="F36" s="362"/>
      <c r="G36" s="381"/>
      <c r="H36" s="190" t="e">
        <f>IF(AND(O36="",#REF!&gt;0,#REF!&lt;5),I36,)</f>
        <v>#REF!</v>
      </c>
      <c r="I36" s="188" t="str">
        <f>IF(D36="","ZZZ9",IF(AND(#REF!&gt;0,#REF!&lt;5),D36&amp;#REF!,D36&amp;"9"))</f>
        <v>ZZZ9</v>
      </c>
      <c r="J36" s="192">
        <f t="shared" si="1"/>
        <v>999</v>
      </c>
      <c r="K36" s="188">
        <f t="shared" si="2"/>
        <v>999</v>
      </c>
      <c r="L36" s="185"/>
      <c r="M36" s="93"/>
      <c r="N36" s="111">
        <f t="shared" si="0"/>
        <v>999</v>
      </c>
      <c r="O36" s="93"/>
    </row>
    <row r="37" spans="1:15" s="11" customFormat="1" ht="18.899999999999999" customHeight="1" x14ac:dyDescent="0.25">
      <c r="A37" s="193">
        <v>31</v>
      </c>
      <c r="B37" s="91"/>
      <c r="C37" s="91"/>
      <c r="D37" s="92"/>
      <c r="E37" s="203"/>
      <c r="F37" s="362"/>
      <c r="G37" s="381"/>
      <c r="H37" s="190" t="e">
        <f>IF(AND(O37="",#REF!&gt;0,#REF!&lt;5),I37,)</f>
        <v>#REF!</v>
      </c>
      <c r="I37" s="188" t="str">
        <f>IF(D37="","ZZZ9",IF(AND(#REF!&gt;0,#REF!&lt;5),D37&amp;#REF!,D37&amp;"9"))</f>
        <v>ZZZ9</v>
      </c>
      <c r="J37" s="192">
        <f t="shared" si="1"/>
        <v>999</v>
      </c>
      <c r="K37" s="188">
        <f t="shared" si="2"/>
        <v>999</v>
      </c>
      <c r="L37" s="185"/>
      <c r="M37" s="93"/>
      <c r="N37" s="111">
        <f t="shared" si="0"/>
        <v>999</v>
      </c>
      <c r="O37" s="93"/>
    </row>
    <row r="38" spans="1:15" s="11" customFormat="1" ht="18.899999999999999" customHeight="1" x14ac:dyDescent="0.25">
      <c r="A38" s="193">
        <v>32</v>
      </c>
      <c r="B38" s="91"/>
      <c r="C38" s="91"/>
      <c r="D38" s="92"/>
      <c r="E38" s="203"/>
      <c r="F38" s="362"/>
      <c r="G38" s="381"/>
      <c r="H38" s="190" t="e">
        <f>IF(AND(O38="",#REF!&gt;0,#REF!&lt;5),I38,)</f>
        <v>#REF!</v>
      </c>
      <c r="I38" s="188" t="str">
        <f>IF(D38="","ZZZ9",IF(AND(#REF!&gt;0,#REF!&lt;5),D38&amp;#REF!,D38&amp;"9"))</f>
        <v>ZZZ9</v>
      </c>
      <c r="J38" s="192">
        <f t="shared" si="1"/>
        <v>999</v>
      </c>
      <c r="K38" s="188">
        <f t="shared" si="2"/>
        <v>999</v>
      </c>
      <c r="L38" s="185"/>
      <c r="M38" s="93"/>
      <c r="N38" s="111">
        <f t="shared" si="0"/>
        <v>999</v>
      </c>
      <c r="O38" s="93"/>
    </row>
    <row r="39" spans="1:15" s="11" customFormat="1" ht="18.899999999999999" customHeight="1" x14ac:dyDescent="0.25">
      <c r="A39" s="193">
        <v>33</v>
      </c>
      <c r="B39" s="91"/>
      <c r="C39" s="91"/>
      <c r="D39" s="92"/>
      <c r="E39" s="203"/>
      <c r="F39" s="362"/>
      <c r="G39" s="381"/>
      <c r="H39" s="190" t="e">
        <f>IF(AND(O39="",#REF!&gt;0,#REF!&lt;5),I39,)</f>
        <v>#REF!</v>
      </c>
      <c r="I39" s="188" t="str">
        <f>IF(D39="","ZZZ9",IF(AND(#REF!&gt;0,#REF!&lt;5),D39&amp;#REF!,D39&amp;"9"))</f>
        <v>ZZZ9</v>
      </c>
      <c r="J39" s="192">
        <f t="shared" si="1"/>
        <v>999</v>
      </c>
      <c r="K39" s="188">
        <f t="shared" si="2"/>
        <v>999</v>
      </c>
      <c r="L39" s="185"/>
      <c r="M39" s="93"/>
      <c r="N39" s="111">
        <f t="shared" si="0"/>
        <v>999</v>
      </c>
      <c r="O39" s="93"/>
    </row>
    <row r="40" spans="1:15" s="11" customFormat="1" ht="18.899999999999999" customHeight="1" x14ac:dyDescent="0.25">
      <c r="A40" s="193">
        <v>34</v>
      </c>
      <c r="B40" s="91"/>
      <c r="C40" s="91"/>
      <c r="D40" s="92"/>
      <c r="E40" s="203"/>
      <c r="F40" s="362"/>
      <c r="G40" s="381"/>
      <c r="H40" s="190" t="e">
        <f>IF(AND(O40="",#REF!&gt;0,#REF!&lt;5),I40,)</f>
        <v>#REF!</v>
      </c>
      <c r="I40" s="188" t="str">
        <f>IF(D40="","ZZZ9",IF(AND(#REF!&gt;0,#REF!&lt;5),D40&amp;#REF!,D40&amp;"9"))</f>
        <v>ZZZ9</v>
      </c>
      <c r="J40" s="192">
        <f t="shared" si="1"/>
        <v>999</v>
      </c>
      <c r="K40" s="188">
        <f t="shared" si="2"/>
        <v>999</v>
      </c>
      <c r="L40" s="185"/>
      <c r="M40" s="93"/>
      <c r="N40" s="111">
        <f t="shared" si="0"/>
        <v>999</v>
      </c>
      <c r="O40" s="93"/>
    </row>
    <row r="41" spans="1:15" s="11" customFormat="1" ht="18.899999999999999" customHeight="1" x14ac:dyDescent="0.25">
      <c r="A41" s="193">
        <v>35</v>
      </c>
      <c r="B41" s="91"/>
      <c r="C41" s="91"/>
      <c r="D41" s="92"/>
      <c r="E41" s="203"/>
      <c r="F41" s="362"/>
      <c r="G41" s="381"/>
      <c r="H41" s="190" t="e">
        <f>IF(AND(O41="",#REF!&gt;0,#REF!&lt;5),I41,)</f>
        <v>#REF!</v>
      </c>
      <c r="I41" s="188" t="str">
        <f>IF(D41="","ZZZ9",IF(AND(#REF!&gt;0,#REF!&lt;5),D41&amp;#REF!,D41&amp;"9"))</f>
        <v>ZZZ9</v>
      </c>
      <c r="J41" s="192">
        <f t="shared" si="1"/>
        <v>999</v>
      </c>
      <c r="K41" s="188">
        <f t="shared" si="2"/>
        <v>999</v>
      </c>
      <c r="L41" s="185"/>
      <c r="M41" s="93"/>
      <c r="N41" s="111">
        <f t="shared" si="0"/>
        <v>999</v>
      </c>
      <c r="O41" s="93"/>
    </row>
    <row r="42" spans="1:15" s="11" customFormat="1" ht="18.899999999999999" customHeight="1" x14ac:dyDescent="0.25">
      <c r="A42" s="193">
        <v>36</v>
      </c>
      <c r="B42" s="91"/>
      <c r="C42" s="91"/>
      <c r="D42" s="92"/>
      <c r="E42" s="203"/>
      <c r="F42" s="362"/>
      <c r="G42" s="381"/>
      <c r="H42" s="190" t="e">
        <f>IF(AND(O42="",#REF!&gt;0,#REF!&lt;5),I42,)</f>
        <v>#REF!</v>
      </c>
      <c r="I42" s="188" t="str">
        <f>IF(D42="","ZZZ9",IF(AND(#REF!&gt;0,#REF!&lt;5),D42&amp;#REF!,D42&amp;"9"))</f>
        <v>ZZZ9</v>
      </c>
      <c r="J42" s="192">
        <f t="shared" si="1"/>
        <v>999</v>
      </c>
      <c r="K42" s="188">
        <f t="shared" si="2"/>
        <v>999</v>
      </c>
      <c r="L42" s="185"/>
      <c r="M42" s="93"/>
      <c r="N42" s="111">
        <f t="shared" si="0"/>
        <v>999</v>
      </c>
      <c r="O42" s="93"/>
    </row>
    <row r="43" spans="1:15" s="11" customFormat="1" ht="18.899999999999999" customHeight="1" x14ac:dyDescent="0.25">
      <c r="A43" s="193">
        <v>37</v>
      </c>
      <c r="B43" s="91"/>
      <c r="C43" s="91"/>
      <c r="D43" s="92"/>
      <c r="E43" s="203"/>
      <c r="F43" s="362"/>
      <c r="G43" s="381"/>
      <c r="H43" s="190" t="e">
        <f>IF(AND(O43="",#REF!&gt;0,#REF!&lt;5),I43,)</f>
        <v>#REF!</v>
      </c>
      <c r="I43" s="188" t="str">
        <f>IF(D43="","ZZZ9",IF(AND(#REF!&gt;0,#REF!&lt;5),D43&amp;#REF!,D43&amp;"9"))</f>
        <v>ZZZ9</v>
      </c>
      <c r="J43" s="192">
        <f t="shared" si="1"/>
        <v>999</v>
      </c>
      <c r="K43" s="188">
        <f t="shared" si="2"/>
        <v>999</v>
      </c>
      <c r="L43" s="185"/>
      <c r="M43" s="93"/>
      <c r="N43" s="111">
        <f t="shared" si="0"/>
        <v>999</v>
      </c>
      <c r="O43" s="93"/>
    </row>
    <row r="44" spans="1:15" s="11" customFormat="1" ht="18.899999999999999" customHeight="1" x14ac:dyDescent="0.25">
      <c r="A44" s="193">
        <v>38</v>
      </c>
      <c r="B44" s="91"/>
      <c r="C44" s="91"/>
      <c r="D44" s="92"/>
      <c r="E44" s="203"/>
      <c r="F44" s="362"/>
      <c r="G44" s="381"/>
      <c r="H44" s="190" t="e">
        <f>IF(AND(O44="",#REF!&gt;0,#REF!&lt;5),I44,)</f>
        <v>#REF!</v>
      </c>
      <c r="I44" s="188" t="str">
        <f>IF(D44="","ZZZ9",IF(AND(#REF!&gt;0,#REF!&lt;5),D44&amp;#REF!,D44&amp;"9"))</f>
        <v>ZZZ9</v>
      </c>
      <c r="J44" s="192">
        <f t="shared" si="1"/>
        <v>999</v>
      </c>
      <c r="K44" s="188">
        <f t="shared" si="2"/>
        <v>999</v>
      </c>
      <c r="L44" s="185"/>
      <c r="M44" s="93"/>
      <c r="N44" s="111">
        <f t="shared" si="0"/>
        <v>999</v>
      </c>
      <c r="O44" s="93"/>
    </row>
    <row r="45" spans="1:15" s="11" customFormat="1" ht="18.899999999999999" customHeight="1" x14ac:dyDescent="0.25">
      <c r="A45" s="193">
        <v>39</v>
      </c>
      <c r="B45" s="91"/>
      <c r="C45" s="91"/>
      <c r="D45" s="92"/>
      <c r="E45" s="203"/>
      <c r="F45" s="362"/>
      <c r="G45" s="381"/>
      <c r="H45" s="190" t="e">
        <f>IF(AND(O45="",#REF!&gt;0,#REF!&lt;5),I45,)</f>
        <v>#REF!</v>
      </c>
      <c r="I45" s="188" t="str">
        <f>IF(D45="","ZZZ9",IF(AND(#REF!&gt;0,#REF!&lt;5),D45&amp;#REF!,D45&amp;"9"))</f>
        <v>ZZZ9</v>
      </c>
      <c r="J45" s="192">
        <f t="shared" si="1"/>
        <v>999</v>
      </c>
      <c r="K45" s="188">
        <f t="shared" si="2"/>
        <v>999</v>
      </c>
      <c r="L45" s="185"/>
      <c r="M45" s="93"/>
      <c r="N45" s="111">
        <f t="shared" si="0"/>
        <v>999</v>
      </c>
      <c r="O45" s="93"/>
    </row>
    <row r="46" spans="1:15" s="11" customFormat="1" ht="18.899999999999999" customHeight="1" x14ac:dyDescent="0.25">
      <c r="A46" s="193">
        <v>40</v>
      </c>
      <c r="B46" s="91"/>
      <c r="C46" s="91"/>
      <c r="D46" s="92"/>
      <c r="E46" s="203"/>
      <c r="F46" s="362"/>
      <c r="G46" s="381"/>
      <c r="H46" s="190" t="e">
        <f>IF(AND(O46="",#REF!&gt;0,#REF!&lt;5),I46,)</f>
        <v>#REF!</v>
      </c>
      <c r="I46" s="188" t="str">
        <f>IF(D46="","ZZZ9",IF(AND(#REF!&gt;0,#REF!&lt;5),D46&amp;#REF!,D46&amp;"9"))</f>
        <v>ZZZ9</v>
      </c>
      <c r="J46" s="192">
        <f t="shared" si="1"/>
        <v>999</v>
      </c>
      <c r="K46" s="188">
        <f t="shared" si="2"/>
        <v>999</v>
      </c>
      <c r="L46" s="185"/>
      <c r="M46" s="93"/>
      <c r="N46" s="111">
        <f t="shared" si="0"/>
        <v>999</v>
      </c>
      <c r="O46" s="93"/>
    </row>
    <row r="47" spans="1:15" s="11" customFormat="1" ht="18.899999999999999" customHeight="1" x14ac:dyDescent="0.25">
      <c r="A47" s="193">
        <v>41</v>
      </c>
      <c r="B47" s="91"/>
      <c r="C47" s="91"/>
      <c r="D47" s="92"/>
      <c r="E47" s="203"/>
      <c r="F47" s="362"/>
      <c r="G47" s="381"/>
      <c r="H47" s="190" t="e">
        <f>IF(AND(O47="",#REF!&gt;0,#REF!&lt;5),I47,)</f>
        <v>#REF!</v>
      </c>
      <c r="I47" s="188" t="str">
        <f>IF(D47="","ZZZ9",IF(AND(#REF!&gt;0,#REF!&lt;5),D47&amp;#REF!,D47&amp;"9"))</f>
        <v>ZZZ9</v>
      </c>
      <c r="J47" s="192">
        <f t="shared" si="1"/>
        <v>999</v>
      </c>
      <c r="K47" s="188">
        <f t="shared" si="2"/>
        <v>999</v>
      </c>
      <c r="L47" s="185"/>
      <c r="M47" s="93"/>
      <c r="N47" s="111">
        <f t="shared" si="0"/>
        <v>999</v>
      </c>
      <c r="O47" s="93"/>
    </row>
    <row r="48" spans="1:15" s="11" customFormat="1" ht="18.899999999999999" customHeight="1" x14ac:dyDescent="0.25">
      <c r="A48" s="193">
        <v>42</v>
      </c>
      <c r="B48" s="91"/>
      <c r="C48" s="91"/>
      <c r="D48" s="92"/>
      <c r="E48" s="203"/>
      <c r="F48" s="362"/>
      <c r="G48" s="381"/>
      <c r="H48" s="190" t="e">
        <f>IF(AND(O48="",#REF!&gt;0,#REF!&lt;5),I48,)</f>
        <v>#REF!</v>
      </c>
      <c r="I48" s="188" t="str">
        <f>IF(D48="","ZZZ9",IF(AND(#REF!&gt;0,#REF!&lt;5),D48&amp;#REF!,D48&amp;"9"))</f>
        <v>ZZZ9</v>
      </c>
      <c r="J48" s="192">
        <f t="shared" si="1"/>
        <v>999</v>
      </c>
      <c r="K48" s="188">
        <f t="shared" si="2"/>
        <v>999</v>
      </c>
      <c r="L48" s="185"/>
      <c r="M48" s="93"/>
      <c r="N48" s="111">
        <f t="shared" si="0"/>
        <v>999</v>
      </c>
      <c r="O48" s="93"/>
    </row>
    <row r="49" spans="1:15" s="11" customFormat="1" ht="18.899999999999999" customHeight="1" x14ac:dyDescent="0.25">
      <c r="A49" s="193">
        <v>43</v>
      </c>
      <c r="B49" s="91"/>
      <c r="C49" s="91"/>
      <c r="D49" s="92"/>
      <c r="E49" s="203"/>
      <c r="F49" s="362"/>
      <c r="G49" s="381"/>
      <c r="H49" s="190" t="e">
        <f>IF(AND(O49="",#REF!&gt;0,#REF!&lt;5),I49,)</f>
        <v>#REF!</v>
      </c>
      <c r="I49" s="188" t="str">
        <f>IF(D49="","ZZZ9",IF(AND(#REF!&gt;0,#REF!&lt;5),D49&amp;#REF!,D49&amp;"9"))</f>
        <v>ZZZ9</v>
      </c>
      <c r="J49" s="192">
        <f t="shared" si="1"/>
        <v>999</v>
      </c>
      <c r="K49" s="188">
        <f t="shared" si="2"/>
        <v>999</v>
      </c>
      <c r="L49" s="185"/>
      <c r="M49" s="93"/>
      <c r="N49" s="111">
        <f t="shared" si="0"/>
        <v>999</v>
      </c>
      <c r="O49" s="93"/>
    </row>
    <row r="50" spans="1:15" s="11" customFormat="1" ht="18.899999999999999" customHeight="1" x14ac:dyDescent="0.25">
      <c r="A50" s="193">
        <v>44</v>
      </c>
      <c r="B50" s="91"/>
      <c r="C50" s="91"/>
      <c r="D50" s="92"/>
      <c r="E50" s="203"/>
      <c r="F50" s="362"/>
      <c r="G50" s="381"/>
      <c r="H50" s="190" t="e">
        <f>IF(AND(O50="",#REF!&gt;0,#REF!&lt;5),I50,)</f>
        <v>#REF!</v>
      </c>
      <c r="I50" s="188" t="str">
        <f>IF(D50="","ZZZ9",IF(AND(#REF!&gt;0,#REF!&lt;5),D50&amp;#REF!,D50&amp;"9"))</f>
        <v>ZZZ9</v>
      </c>
      <c r="J50" s="192">
        <f t="shared" si="1"/>
        <v>999</v>
      </c>
      <c r="K50" s="188">
        <f t="shared" si="2"/>
        <v>999</v>
      </c>
      <c r="L50" s="185"/>
      <c r="M50" s="93"/>
      <c r="N50" s="111">
        <f t="shared" si="0"/>
        <v>999</v>
      </c>
      <c r="O50" s="93"/>
    </row>
    <row r="51" spans="1:15" s="11" customFormat="1" ht="18.899999999999999" customHeight="1" x14ac:dyDescent="0.25">
      <c r="A51" s="193">
        <v>45</v>
      </c>
      <c r="B51" s="91"/>
      <c r="C51" s="91"/>
      <c r="D51" s="92"/>
      <c r="E51" s="203"/>
      <c r="F51" s="362"/>
      <c r="G51" s="381"/>
      <c r="H51" s="190" t="e">
        <f>IF(AND(O51="",#REF!&gt;0,#REF!&lt;5),I51,)</f>
        <v>#REF!</v>
      </c>
      <c r="I51" s="188" t="str">
        <f>IF(D51="","ZZZ9",IF(AND(#REF!&gt;0,#REF!&lt;5),D51&amp;#REF!,D51&amp;"9"))</f>
        <v>ZZZ9</v>
      </c>
      <c r="J51" s="192">
        <f t="shared" si="1"/>
        <v>999</v>
      </c>
      <c r="K51" s="188">
        <f t="shared" si="2"/>
        <v>999</v>
      </c>
      <c r="L51" s="185"/>
      <c r="M51" s="93"/>
      <c r="N51" s="111">
        <f t="shared" si="0"/>
        <v>999</v>
      </c>
      <c r="O51" s="93"/>
    </row>
    <row r="52" spans="1:15" s="11" customFormat="1" ht="18.899999999999999" customHeight="1" x14ac:dyDescent="0.25">
      <c r="A52" s="193">
        <v>46</v>
      </c>
      <c r="B52" s="91"/>
      <c r="C52" s="91"/>
      <c r="D52" s="92"/>
      <c r="E52" s="203"/>
      <c r="F52" s="362"/>
      <c r="G52" s="381"/>
      <c r="H52" s="190" t="e">
        <f>IF(AND(O52="",#REF!&gt;0,#REF!&lt;5),I52,)</f>
        <v>#REF!</v>
      </c>
      <c r="I52" s="188" t="str">
        <f>IF(D52="","ZZZ9",IF(AND(#REF!&gt;0,#REF!&lt;5),D52&amp;#REF!,D52&amp;"9"))</f>
        <v>ZZZ9</v>
      </c>
      <c r="J52" s="192">
        <f t="shared" si="1"/>
        <v>999</v>
      </c>
      <c r="K52" s="188">
        <f t="shared" si="2"/>
        <v>999</v>
      </c>
      <c r="L52" s="185"/>
      <c r="M52" s="93"/>
      <c r="N52" s="111">
        <f t="shared" si="0"/>
        <v>999</v>
      </c>
      <c r="O52" s="93"/>
    </row>
    <row r="53" spans="1:15" s="11" customFormat="1" ht="18.899999999999999" customHeight="1" x14ac:dyDescent="0.25">
      <c r="A53" s="193">
        <v>47</v>
      </c>
      <c r="B53" s="91"/>
      <c r="C53" s="91"/>
      <c r="D53" s="92"/>
      <c r="E53" s="203"/>
      <c r="F53" s="362"/>
      <c r="G53" s="381"/>
      <c r="H53" s="190" t="e">
        <f>IF(AND(O53="",#REF!&gt;0,#REF!&lt;5),I53,)</f>
        <v>#REF!</v>
      </c>
      <c r="I53" s="188" t="str">
        <f>IF(D53="","ZZZ9",IF(AND(#REF!&gt;0,#REF!&lt;5),D53&amp;#REF!,D53&amp;"9"))</f>
        <v>ZZZ9</v>
      </c>
      <c r="J53" s="192">
        <f t="shared" si="1"/>
        <v>999</v>
      </c>
      <c r="K53" s="188">
        <f t="shared" si="2"/>
        <v>999</v>
      </c>
      <c r="L53" s="185"/>
      <c r="M53" s="93"/>
      <c r="N53" s="111">
        <f t="shared" si="0"/>
        <v>999</v>
      </c>
      <c r="O53" s="93"/>
    </row>
    <row r="54" spans="1:15" s="11" customFormat="1" ht="18.899999999999999" customHeight="1" x14ac:dyDescent="0.25">
      <c r="A54" s="193">
        <v>48</v>
      </c>
      <c r="B54" s="91"/>
      <c r="C54" s="91"/>
      <c r="D54" s="92"/>
      <c r="E54" s="203"/>
      <c r="F54" s="362"/>
      <c r="G54" s="381"/>
      <c r="H54" s="190" t="e">
        <f>IF(AND(O54="",#REF!&gt;0,#REF!&lt;5),I54,)</f>
        <v>#REF!</v>
      </c>
      <c r="I54" s="188" t="str">
        <f>IF(D54="","ZZZ9",IF(AND(#REF!&gt;0,#REF!&lt;5),D54&amp;#REF!,D54&amp;"9"))</f>
        <v>ZZZ9</v>
      </c>
      <c r="J54" s="192">
        <f t="shared" si="1"/>
        <v>999</v>
      </c>
      <c r="K54" s="188">
        <f t="shared" si="2"/>
        <v>999</v>
      </c>
      <c r="L54" s="185"/>
      <c r="M54" s="93"/>
      <c r="N54" s="111">
        <f t="shared" si="0"/>
        <v>999</v>
      </c>
      <c r="O54" s="93"/>
    </row>
    <row r="55" spans="1:15" s="11" customFormat="1" ht="18.899999999999999" customHeight="1" x14ac:dyDescent="0.25">
      <c r="A55" s="193">
        <v>49</v>
      </c>
      <c r="B55" s="91"/>
      <c r="C55" s="91"/>
      <c r="D55" s="92"/>
      <c r="E55" s="203"/>
      <c r="F55" s="362"/>
      <c r="G55" s="381"/>
      <c r="H55" s="190" t="e">
        <f>IF(AND(O55="",#REF!&gt;0,#REF!&lt;5),I55,)</f>
        <v>#REF!</v>
      </c>
      <c r="I55" s="188" t="str">
        <f>IF(D55="","ZZZ9",IF(AND(#REF!&gt;0,#REF!&lt;5),D55&amp;#REF!,D55&amp;"9"))</f>
        <v>ZZZ9</v>
      </c>
      <c r="J55" s="192">
        <f t="shared" si="1"/>
        <v>999</v>
      </c>
      <c r="K55" s="188">
        <f t="shared" si="2"/>
        <v>999</v>
      </c>
      <c r="L55" s="185"/>
      <c r="M55" s="93"/>
      <c r="N55" s="111">
        <f t="shared" si="0"/>
        <v>999</v>
      </c>
      <c r="O55" s="93"/>
    </row>
    <row r="56" spans="1:15" s="11" customFormat="1" ht="18.899999999999999" customHeight="1" x14ac:dyDescent="0.25">
      <c r="A56" s="193">
        <v>50</v>
      </c>
      <c r="B56" s="91"/>
      <c r="C56" s="91"/>
      <c r="D56" s="92"/>
      <c r="E56" s="203"/>
      <c r="F56" s="362"/>
      <c r="G56" s="381"/>
      <c r="H56" s="190" t="e">
        <f>IF(AND(O56="",#REF!&gt;0,#REF!&lt;5),I56,)</f>
        <v>#REF!</v>
      </c>
      <c r="I56" s="188" t="str">
        <f>IF(D56="","ZZZ9",IF(AND(#REF!&gt;0,#REF!&lt;5),D56&amp;#REF!,D56&amp;"9"))</f>
        <v>ZZZ9</v>
      </c>
      <c r="J56" s="192">
        <f t="shared" si="1"/>
        <v>999</v>
      </c>
      <c r="K56" s="188">
        <f t="shared" si="2"/>
        <v>999</v>
      </c>
      <c r="L56" s="185"/>
      <c r="M56" s="93"/>
      <c r="N56" s="111">
        <f t="shared" si="0"/>
        <v>999</v>
      </c>
      <c r="O56" s="93"/>
    </row>
    <row r="57" spans="1:15" s="11" customFormat="1" ht="18.899999999999999" customHeight="1" x14ac:dyDescent="0.25">
      <c r="A57" s="193">
        <v>51</v>
      </c>
      <c r="B57" s="91"/>
      <c r="C57" s="91"/>
      <c r="D57" s="92"/>
      <c r="E57" s="203"/>
      <c r="F57" s="362"/>
      <c r="G57" s="381"/>
      <c r="H57" s="190" t="e">
        <f>IF(AND(O57="",#REF!&gt;0,#REF!&lt;5),I57,)</f>
        <v>#REF!</v>
      </c>
      <c r="I57" s="188" t="str">
        <f>IF(D57="","ZZZ9",IF(AND(#REF!&gt;0,#REF!&lt;5),D57&amp;#REF!,D57&amp;"9"))</f>
        <v>ZZZ9</v>
      </c>
      <c r="J57" s="192">
        <f t="shared" si="1"/>
        <v>999</v>
      </c>
      <c r="K57" s="188">
        <f t="shared" si="2"/>
        <v>999</v>
      </c>
      <c r="L57" s="185"/>
      <c r="M57" s="93"/>
      <c r="N57" s="111">
        <f t="shared" si="0"/>
        <v>999</v>
      </c>
      <c r="O57" s="93"/>
    </row>
    <row r="58" spans="1:15" s="11" customFormat="1" ht="18.899999999999999" customHeight="1" x14ac:dyDescent="0.25">
      <c r="A58" s="193">
        <v>52</v>
      </c>
      <c r="B58" s="91"/>
      <c r="C58" s="91"/>
      <c r="D58" s="92"/>
      <c r="E58" s="203"/>
      <c r="F58" s="362"/>
      <c r="G58" s="381"/>
      <c r="H58" s="190" t="e">
        <f>IF(AND(O58="",#REF!&gt;0,#REF!&lt;5),I58,)</f>
        <v>#REF!</v>
      </c>
      <c r="I58" s="188" t="str">
        <f>IF(D58="","ZZZ9",IF(AND(#REF!&gt;0,#REF!&lt;5),D58&amp;#REF!,D58&amp;"9"))</f>
        <v>ZZZ9</v>
      </c>
      <c r="J58" s="192">
        <f t="shared" si="1"/>
        <v>999</v>
      </c>
      <c r="K58" s="188">
        <f t="shared" si="2"/>
        <v>999</v>
      </c>
      <c r="L58" s="185"/>
      <c r="M58" s="93"/>
      <c r="N58" s="111">
        <f t="shared" si="0"/>
        <v>999</v>
      </c>
      <c r="O58" s="93"/>
    </row>
    <row r="59" spans="1:15" s="11" customFormat="1" ht="18.899999999999999" customHeight="1" x14ac:dyDescent="0.25">
      <c r="A59" s="193">
        <v>53</v>
      </c>
      <c r="B59" s="91"/>
      <c r="C59" s="91"/>
      <c r="D59" s="92"/>
      <c r="E59" s="203"/>
      <c r="F59" s="362"/>
      <c r="G59" s="381"/>
      <c r="H59" s="190" t="e">
        <f>IF(AND(O59="",#REF!&gt;0,#REF!&lt;5),I59,)</f>
        <v>#REF!</v>
      </c>
      <c r="I59" s="188" t="str">
        <f>IF(D59="","ZZZ9",IF(AND(#REF!&gt;0,#REF!&lt;5),D59&amp;#REF!,D59&amp;"9"))</f>
        <v>ZZZ9</v>
      </c>
      <c r="J59" s="192">
        <f t="shared" si="1"/>
        <v>999</v>
      </c>
      <c r="K59" s="188">
        <f t="shared" si="2"/>
        <v>999</v>
      </c>
      <c r="L59" s="185"/>
      <c r="M59" s="93"/>
      <c r="N59" s="111">
        <f t="shared" si="0"/>
        <v>999</v>
      </c>
      <c r="O59" s="93"/>
    </row>
    <row r="60" spans="1:15" s="11" customFormat="1" ht="18.899999999999999" customHeight="1" x14ac:dyDescent="0.25">
      <c r="A60" s="193">
        <v>54</v>
      </c>
      <c r="B60" s="91"/>
      <c r="C60" s="91"/>
      <c r="D60" s="92"/>
      <c r="E60" s="203"/>
      <c r="F60" s="362"/>
      <c r="G60" s="381"/>
      <c r="H60" s="190" t="e">
        <f>IF(AND(O60="",#REF!&gt;0,#REF!&lt;5),I60,)</f>
        <v>#REF!</v>
      </c>
      <c r="I60" s="188" t="str">
        <f>IF(D60="","ZZZ9",IF(AND(#REF!&gt;0,#REF!&lt;5),D60&amp;#REF!,D60&amp;"9"))</f>
        <v>ZZZ9</v>
      </c>
      <c r="J60" s="192">
        <f t="shared" si="1"/>
        <v>999</v>
      </c>
      <c r="K60" s="188">
        <f t="shared" si="2"/>
        <v>999</v>
      </c>
      <c r="L60" s="185"/>
      <c r="M60" s="93"/>
      <c r="N60" s="111">
        <f t="shared" si="0"/>
        <v>999</v>
      </c>
      <c r="O60" s="93"/>
    </row>
    <row r="61" spans="1:15" s="11" customFormat="1" ht="18.899999999999999" customHeight="1" x14ac:dyDescent="0.25">
      <c r="A61" s="193">
        <v>55</v>
      </c>
      <c r="B61" s="91"/>
      <c r="C61" s="91"/>
      <c r="D61" s="92"/>
      <c r="E61" s="203"/>
      <c r="F61" s="362"/>
      <c r="G61" s="381"/>
      <c r="H61" s="190" t="e">
        <f>IF(AND(O61="",#REF!&gt;0,#REF!&lt;5),I61,)</f>
        <v>#REF!</v>
      </c>
      <c r="I61" s="188" t="str">
        <f>IF(D61="","ZZZ9",IF(AND(#REF!&gt;0,#REF!&lt;5),D61&amp;#REF!,D61&amp;"9"))</f>
        <v>ZZZ9</v>
      </c>
      <c r="J61" s="192">
        <f t="shared" si="1"/>
        <v>999</v>
      </c>
      <c r="K61" s="188">
        <f t="shared" si="2"/>
        <v>999</v>
      </c>
      <c r="L61" s="185"/>
      <c r="M61" s="93"/>
      <c r="N61" s="111">
        <f t="shared" si="0"/>
        <v>999</v>
      </c>
      <c r="O61" s="93"/>
    </row>
    <row r="62" spans="1:15" s="11" customFormat="1" ht="18.899999999999999" customHeight="1" x14ac:dyDescent="0.25">
      <c r="A62" s="193">
        <v>56</v>
      </c>
      <c r="B62" s="91"/>
      <c r="C62" s="91"/>
      <c r="D62" s="92"/>
      <c r="E62" s="203"/>
      <c r="F62" s="362"/>
      <c r="G62" s="381"/>
      <c r="H62" s="190" t="e">
        <f>IF(AND(O62="",#REF!&gt;0,#REF!&lt;5),I62,)</f>
        <v>#REF!</v>
      </c>
      <c r="I62" s="188" t="str">
        <f>IF(D62="","ZZZ9",IF(AND(#REF!&gt;0,#REF!&lt;5),D62&amp;#REF!,D62&amp;"9"))</f>
        <v>ZZZ9</v>
      </c>
      <c r="J62" s="192">
        <f t="shared" si="1"/>
        <v>999</v>
      </c>
      <c r="K62" s="188">
        <f t="shared" si="2"/>
        <v>999</v>
      </c>
      <c r="L62" s="185"/>
      <c r="M62" s="93"/>
      <c r="N62" s="111">
        <f t="shared" si="0"/>
        <v>999</v>
      </c>
      <c r="O62" s="93"/>
    </row>
    <row r="63" spans="1:15" s="11" customFormat="1" ht="18.899999999999999" customHeight="1" x14ac:dyDescent="0.25">
      <c r="A63" s="193">
        <v>57</v>
      </c>
      <c r="B63" s="91"/>
      <c r="C63" s="91"/>
      <c r="D63" s="92"/>
      <c r="E63" s="203"/>
      <c r="F63" s="362"/>
      <c r="G63" s="381"/>
      <c r="H63" s="190" t="e">
        <f>IF(AND(O63="",#REF!&gt;0,#REF!&lt;5),I63,)</f>
        <v>#REF!</v>
      </c>
      <c r="I63" s="188" t="str">
        <f>IF(D63="","ZZZ9",IF(AND(#REF!&gt;0,#REF!&lt;5),D63&amp;#REF!,D63&amp;"9"))</f>
        <v>ZZZ9</v>
      </c>
      <c r="J63" s="192">
        <f t="shared" si="1"/>
        <v>999</v>
      </c>
      <c r="K63" s="188">
        <f t="shared" si="2"/>
        <v>999</v>
      </c>
      <c r="L63" s="185"/>
      <c r="M63" s="93"/>
      <c r="N63" s="111">
        <f t="shared" si="0"/>
        <v>999</v>
      </c>
      <c r="O63" s="93"/>
    </row>
    <row r="64" spans="1:15" s="11" customFormat="1" ht="18.899999999999999" customHeight="1" x14ac:dyDescent="0.25">
      <c r="A64" s="193">
        <v>58</v>
      </c>
      <c r="B64" s="91"/>
      <c r="C64" s="91"/>
      <c r="D64" s="92"/>
      <c r="E64" s="203"/>
      <c r="F64" s="362"/>
      <c r="G64" s="381"/>
      <c r="H64" s="190" t="e">
        <f>IF(AND(O64="",#REF!&gt;0,#REF!&lt;5),I64,)</f>
        <v>#REF!</v>
      </c>
      <c r="I64" s="188" t="str">
        <f>IF(D64="","ZZZ9",IF(AND(#REF!&gt;0,#REF!&lt;5),D64&amp;#REF!,D64&amp;"9"))</f>
        <v>ZZZ9</v>
      </c>
      <c r="J64" s="192">
        <f t="shared" si="1"/>
        <v>999</v>
      </c>
      <c r="K64" s="188">
        <f t="shared" si="2"/>
        <v>999</v>
      </c>
      <c r="L64" s="185"/>
      <c r="M64" s="93"/>
      <c r="N64" s="111">
        <f t="shared" si="0"/>
        <v>999</v>
      </c>
      <c r="O64" s="93"/>
    </row>
    <row r="65" spans="1:15" s="11" customFormat="1" ht="18.899999999999999" customHeight="1" x14ac:dyDescent="0.25">
      <c r="A65" s="193">
        <v>59</v>
      </c>
      <c r="B65" s="91"/>
      <c r="C65" s="91"/>
      <c r="D65" s="92"/>
      <c r="E65" s="203"/>
      <c r="F65" s="362"/>
      <c r="G65" s="381"/>
      <c r="H65" s="190" t="e">
        <f>IF(AND(O65="",#REF!&gt;0,#REF!&lt;5),I65,)</f>
        <v>#REF!</v>
      </c>
      <c r="I65" s="188" t="str">
        <f>IF(D65="","ZZZ9",IF(AND(#REF!&gt;0,#REF!&lt;5),D65&amp;#REF!,D65&amp;"9"))</f>
        <v>ZZZ9</v>
      </c>
      <c r="J65" s="192">
        <f t="shared" si="1"/>
        <v>999</v>
      </c>
      <c r="K65" s="188">
        <f t="shared" si="2"/>
        <v>999</v>
      </c>
      <c r="L65" s="185"/>
      <c r="M65" s="93"/>
      <c r="N65" s="111">
        <f t="shared" si="0"/>
        <v>999</v>
      </c>
      <c r="O65" s="93"/>
    </row>
    <row r="66" spans="1:15" s="11" customFormat="1" ht="18.899999999999999" customHeight="1" x14ac:dyDescent="0.25">
      <c r="A66" s="193">
        <v>60</v>
      </c>
      <c r="B66" s="91"/>
      <c r="C66" s="91"/>
      <c r="D66" s="92"/>
      <c r="E66" s="203"/>
      <c r="F66" s="362"/>
      <c r="G66" s="381"/>
      <c r="H66" s="190" t="e">
        <f>IF(AND(O66="",#REF!&gt;0,#REF!&lt;5),I66,)</f>
        <v>#REF!</v>
      </c>
      <c r="I66" s="188" t="str">
        <f>IF(D66="","ZZZ9",IF(AND(#REF!&gt;0,#REF!&lt;5),D66&amp;#REF!,D66&amp;"9"))</f>
        <v>ZZZ9</v>
      </c>
      <c r="J66" s="192">
        <f t="shared" si="1"/>
        <v>999</v>
      </c>
      <c r="K66" s="188">
        <f t="shared" si="2"/>
        <v>999</v>
      </c>
      <c r="L66" s="185"/>
      <c r="M66" s="93"/>
      <c r="N66" s="111">
        <f t="shared" si="0"/>
        <v>999</v>
      </c>
      <c r="O66" s="93"/>
    </row>
    <row r="67" spans="1:15" s="11" customFormat="1" ht="18.899999999999999" customHeight="1" x14ac:dyDescent="0.25">
      <c r="A67" s="193">
        <v>61</v>
      </c>
      <c r="B67" s="91"/>
      <c r="C67" s="91"/>
      <c r="D67" s="92"/>
      <c r="E67" s="203"/>
      <c r="F67" s="362"/>
      <c r="G67" s="381"/>
      <c r="H67" s="190" t="e">
        <f>IF(AND(O67="",#REF!&gt;0,#REF!&lt;5),I67,)</f>
        <v>#REF!</v>
      </c>
      <c r="I67" s="188" t="str">
        <f>IF(D67="","ZZZ9",IF(AND(#REF!&gt;0,#REF!&lt;5),D67&amp;#REF!,D67&amp;"9"))</f>
        <v>ZZZ9</v>
      </c>
      <c r="J67" s="192">
        <f t="shared" si="1"/>
        <v>999</v>
      </c>
      <c r="K67" s="188">
        <f t="shared" si="2"/>
        <v>999</v>
      </c>
      <c r="L67" s="185"/>
      <c r="M67" s="93"/>
      <c r="N67" s="111">
        <f t="shared" si="0"/>
        <v>999</v>
      </c>
      <c r="O67" s="93"/>
    </row>
    <row r="68" spans="1:15" s="11" customFormat="1" ht="18.899999999999999" customHeight="1" x14ac:dyDescent="0.25">
      <c r="A68" s="193">
        <v>62</v>
      </c>
      <c r="B68" s="91"/>
      <c r="C68" s="91"/>
      <c r="D68" s="92"/>
      <c r="E68" s="203"/>
      <c r="F68" s="362"/>
      <c r="G68" s="381"/>
      <c r="H68" s="190" t="e">
        <f>IF(AND(O68="",#REF!&gt;0,#REF!&lt;5),I68,)</f>
        <v>#REF!</v>
      </c>
      <c r="I68" s="188" t="str">
        <f>IF(D68="","ZZZ9",IF(AND(#REF!&gt;0,#REF!&lt;5),D68&amp;#REF!,D68&amp;"9"))</f>
        <v>ZZZ9</v>
      </c>
      <c r="J68" s="192">
        <f t="shared" si="1"/>
        <v>999</v>
      </c>
      <c r="K68" s="188">
        <f t="shared" si="2"/>
        <v>999</v>
      </c>
      <c r="L68" s="185"/>
      <c r="M68" s="93"/>
      <c r="N68" s="111">
        <f t="shared" si="0"/>
        <v>999</v>
      </c>
      <c r="O68" s="93"/>
    </row>
    <row r="69" spans="1:15" s="11" customFormat="1" ht="18.899999999999999" customHeight="1" x14ac:dyDescent="0.25">
      <c r="A69" s="193">
        <v>63</v>
      </c>
      <c r="B69" s="91"/>
      <c r="C69" s="91"/>
      <c r="D69" s="92"/>
      <c r="E69" s="203"/>
      <c r="F69" s="362"/>
      <c r="G69" s="381"/>
      <c r="H69" s="190" t="e">
        <f>IF(AND(O69="",#REF!&gt;0,#REF!&lt;5),I69,)</f>
        <v>#REF!</v>
      </c>
      <c r="I69" s="188" t="str">
        <f>IF(D69="","ZZZ9",IF(AND(#REF!&gt;0,#REF!&lt;5),D69&amp;#REF!,D69&amp;"9"))</f>
        <v>ZZZ9</v>
      </c>
      <c r="J69" s="192">
        <f t="shared" si="1"/>
        <v>999</v>
      </c>
      <c r="K69" s="188">
        <f t="shared" si="2"/>
        <v>999</v>
      </c>
      <c r="L69" s="185"/>
      <c r="M69" s="93"/>
      <c r="N69" s="111">
        <f t="shared" si="0"/>
        <v>999</v>
      </c>
      <c r="O69" s="93"/>
    </row>
    <row r="70" spans="1:15" s="11" customFormat="1" ht="18.899999999999999" customHeight="1" x14ac:dyDescent="0.25">
      <c r="A70" s="193">
        <v>64</v>
      </c>
      <c r="B70" s="91"/>
      <c r="C70" s="91"/>
      <c r="D70" s="92"/>
      <c r="E70" s="203"/>
      <c r="F70" s="362"/>
      <c r="G70" s="381"/>
      <c r="H70" s="190" t="e">
        <f>IF(AND(O70="",#REF!&gt;0,#REF!&lt;5),I70,)</f>
        <v>#REF!</v>
      </c>
      <c r="I70" s="188" t="str">
        <f>IF(D70="","ZZZ9",IF(AND(#REF!&gt;0,#REF!&lt;5),D70&amp;#REF!,D70&amp;"9"))</f>
        <v>ZZZ9</v>
      </c>
      <c r="J70" s="192">
        <f t="shared" si="1"/>
        <v>999</v>
      </c>
      <c r="K70" s="188">
        <f t="shared" si="2"/>
        <v>999</v>
      </c>
      <c r="L70" s="185"/>
      <c r="M70" s="93"/>
      <c r="N70" s="111">
        <f t="shared" si="0"/>
        <v>999</v>
      </c>
      <c r="O70" s="93"/>
    </row>
    <row r="71" spans="1:15" s="11" customFormat="1" ht="18.899999999999999" customHeight="1" x14ac:dyDescent="0.25">
      <c r="A71" s="193">
        <v>65</v>
      </c>
      <c r="B71" s="91"/>
      <c r="C71" s="91"/>
      <c r="D71" s="92"/>
      <c r="E71" s="203"/>
      <c r="F71" s="362"/>
      <c r="G71" s="381"/>
      <c r="H71" s="190" t="e">
        <f>IF(AND(O71="",#REF!&gt;0,#REF!&lt;5),I71,)</f>
        <v>#REF!</v>
      </c>
      <c r="I71" s="188" t="str">
        <f>IF(D71="","ZZZ9",IF(AND(#REF!&gt;0,#REF!&lt;5),D71&amp;#REF!,D71&amp;"9"))</f>
        <v>ZZZ9</v>
      </c>
      <c r="J71" s="192">
        <f t="shared" si="1"/>
        <v>999</v>
      </c>
      <c r="K71" s="188">
        <f t="shared" si="2"/>
        <v>999</v>
      </c>
      <c r="L71" s="185"/>
      <c r="M71" s="93"/>
      <c r="N71" s="111">
        <f t="shared" si="0"/>
        <v>999</v>
      </c>
      <c r="O71" s="93"/>
    </row>
    <row r="72" spans="1:15" s="11" customFormat="1" ht="18.899999999999999" customHeight="1" x14ac:dyDescent="0.25">
      <c r="A72" s="193">
        <v>66</v>
      </c>
      <c r="B72" s="91"/>
      <c r="C72" s="91"/>
      <c r="D72" s="92"/>
      <c r="E72" s="203"/>
      <c r="F72" s="362"/>
      <c r="G72" s="381"/>
      <c r="H72" s="190" t="e">
        <f>IF(AND(O72="",#REF!&gt;0,#REF!&lt;5),I72,)</f>
        <v>#REF!</v>
      </c>
      <c r="I72" s="188" t="str">
        <f>IF(D72="","ZZZ9",IF(AND(#REF!&gt;0,#REF!&lt;5),D72&amp;#REF!,D72&amp;"9"))</f>
        <v>ZZZ9</v>
      </c>
      <c r="J72" s="192">
        <f t="shared" si="1"/>
        <v>999</v>
      </c>
      <c r="K72" s="188">
        <f t="shared" si="2"/>
        <v>999</v>
      </c>
      <c r="L72" s="185"/>
      <c r="M72" s="93"/>
      <c r="N72" s="111">
        <f t="shared" si="0"/>
        <v>999</v>
      </c>
      <c r="O72" s="93"/>
    </row>
    <row r="73" spans="1:15" s="11" customFormat="1" ht="18.899999999999999" customHeight="1" x14ac:dyDescent="0.25">
      <c r="A73" s="193">
        <v>67</v>
      </c>
      <c r="B73" s="91"/>
      <c r="C73" s="91"/>
      <c r="D73" s="92"/>
      <c r="E73" s="203"/>
      <c r="F73" s="362"/>
      <c r="G73" s="381"/>
      <c r="H73" s="190" t="e">
        <f>IF(AND(O73="",#REF!&gt;0,#REF!&lt;5),I73,)</f>
        <v>#REF!</v>
      </c>
      <c r="I73" s="188" t="str">
        <f>IF(D73="","ZZZ9",IF(AND(#REF!&gt;0,#REF!&lt;5),D73&amp;#REF!,D73&amp;"9"))</f>
        <v>ZZZ9</v>
      </c>
      <c r="J73" s="192">
        <f t="shared" si="1"/>
        <v>999</v>
      </c>
      <c r="K73" s="188">
        <f t="shared" si="2"/>
        <v>999</v>
      </c>
      <c r="L73" s="185"/>
      <c r="M73" s="93"/>
      <c r="N73" s="111">
        <f t="shared" si="0"/>
        <v>999</v>
      </c>
      <c r="O73" s="93"/>
    </row>
    <row r="74" spans="1:15" s="11" customFormat="1" ht="18.899999999999999" customHeight="1" x14ac:dyDescent="0.25">
      <c r="A74" s="193">
        <v>68</v>
      </c>
      <c r="B74" s="91"/>
      <c r="C74" s="91"/>
      <c r="D74" s="92"/>
      <c r="E74" s="203"/>
      <c r="F74" s="362"/>
      <c r="G74" s="381"/>
      <c r="H74" s="190" t="e">
        <f>IF(AND(O74="",#REF!&gt;0,#REF!&lt;5),I74,)</f>
        <v>#REF!</v>
      </c>
      <c r="I74" s="188" t="str">
        <f>IF(D74="","ZZZ9",IF(AND(#REF!&gt;0,#REF!&lt;5),D74&amp;#REF!,D74&amp;"9"))</f>
        <v>ZZZ9</v>
      </c>
      <c r="J74" s="192">
        <f t="shared" si="1"/>
        <v>999</v>
      </c>
      <c r="K74" s="188">
        <f t="shared" si="2"/>
        <v>999</v>
      </c>
      <c r="L74" s="185"/>
      <c r="M74" s="93"/>
      <c r="N74" s="111">
        <f t="shared" si="0"/>
        <v>999</v>
      </c>
      <c r="O74" s="93"/>
    </row>
    <row r="75" spans="1:15" s="11" customFormat="1" ht="18.899999999999999" customHeight="1" x14ac:dyDescent="0.25">
      <c r="A75" s="193">
        <v>69</v>
      </c>
      <c r="B75" s="91"/>
      <c r="C75" s="91"/>
      <c r="D75" s="92"/>
      <c r="E75" s="203"/>
      <c r="F75" s="362"/>
      <c r="G75" s="381"/>
      <c r="H75" s="190" t="e">
        <f>IF(AND(O75="",#REF!&gt;0,#REF!&lt;5),I75,)</f>
        <v>#REF!</v>
      </c>
      <c r="I75" s="188" t="str">
        <f>IF(D75="","ZZZ9",IF(AND(#REF!&gt;0,#REF!&lt;5),D75&amp;#REF!,D75&amp;"9"))</f>
        <v>ZZZ9</v>
      </c>
      <c r="J75" s="192">
        <f t="shared" si="1"/>
        <v>999</v>
      </c>
      <c r="K75" s="188">
        <f t="shared" si="2"/>
        <v>999</v>
      </c>
      <c r="L75" s="185"/>
      <c r="M75" s="93"/>
      <c r="N75" s="111">
        <f t="shared" si="0"/>
        <v>999</v>
      </c>
      <c r="O75" s="93"/>
    </row>
    <row r="76" spans="1:15" s="11" customFormat="1" ht="18.899999999999999" customHeight="1" x14ac:dyDescent="0.25">
      <c r="A76" s="193">
        <v>70</v>
      </c>
      <c r="B76" s="91"/>
      <c r="C76" s="91"/>
      <c r="D76" s="92"/>
      <c r="E76" s="203"/>
      <c r="F76" s="362"/>
      <c r="G76" s="381"/>
      <c r="H76" s="190" t="e">
        <f>IF(AND(O76="",#REF!&gt;0,#REF!&lt;5),I76,)</f>
        <v>#REF!</v>
      </c>
      <c r="I76" s="188" t="str">
        <f>IF(D76="","ZZZ9",IF(AND(#REF!&gt;0,#REF!&lt;5),D76&amp;#REF!,D76&amp;"9"))</f>
        <v>ZZZ9</v>
      </c>
      <c r="J76" s="192">
        <f t="shared" si="1"/>
        <v>999</v>
      </c>
      <c r="K76" s="188">
        <f t="shared" si="2"/>
        <v>999</v>
      </c>
      <c r="L76" s="185"/>
      <c r="M76" s="93"/>
      <c r="N76" s="111">
        <f t="shared" si="0"/>
        <v>999</v>
      </c>
      <c r="O76" s="93"/>
    </row>
    <row r="77" spans="1:15" s="11" customFormat="1" ht="18.899999999999999" customHeight="1" x14ac:dyDescent="0.25">
      <c r="A77" s="193">
        <v>71</v>
      </c>
      <c r="B77" s="91"/>
      <c r="C77" s="91"/>
      <c r="D77" s="92"/>
      <c r="E77" s="203"/>
      <c r="F77" s="362"/>
      <c r="G77" s="381"/>
      <c r="H77" s="190" t="e">
        <f>IF(AND(O77="",#REF!&gt;0,#REF!&lt;5),I77,)</f>
        <v>#REF!</v>
      </c>
      <c r="I77" s="188" t="str">
        <f>IF(D77="","ZZZ9",IF(AND(#REF!&gt;0,#REF!&lt;5),D77&amp;#REF!,D77&amp;"9"))</f>
        <v>ZZZ9</v>
      </c>
      <c r="J77" s="192">
        <f t="shared" si="1"/>
        <v>999</v>
      </c>
      <c r="K77" s="188">
        <f t="shared" si="2"/>
        <v>999</v>
      </c>
      <c r="L77" s="185"/>
      <c r="M77" s="93"/>
      <c r="N77" s="111">
        <f t="shared" si="0"/>
        <v>999</v>
      </c>
      <c r="O77" s="93"/>
    </row>
    <row r="78" spans="1:15" s="11" customFormat="1" ht="18.899999999999999" customHeight="1" x14ac:dyDescent="0.25">
      <c r="A78" s="193">
        <v>72</v>
      </c>
      <c r="B78" s="91"/>
      <c r="C78" s="91"/>
      <c r="D78" s="92"/>
      <c r="E78" s="203"/>
      <c r="F78" s="362"/>
      <c r="G78" s="381"/>
      <c r="H78" s="190" t="e">
        <f>IF(AND(O78="",#REF!&gt;0,#REF!&lt;5),I78,)</f>
        <v>#REF!</v>
      </c>
      <c r="I78" s="188" t="str">
        <f>IF(D78="","ZZZ9",IF(AND(#REF!&gt;0,#REF!&lt;5),D78&amp;#REF!,D78&amp;"9"))</f>
        <v>ZZZ9</v>
      </c>
      <c r="J78" s="192">
        <f t="shared" si="1"/>
        <v>999</v>
      </c>
      <c r="K78" s="188">
        <f t="shared" si="2"/>
        <v>999</v>
      </c>
      <c r="L78" s="185"/>
      <c r="M78" s="93"/>
      <c r="N78" s="111">
        <f t="shared" si="0"/>
        <v>999</v>
      </c>
      <c r="O78" s="93"/>
    </row>
    <row r="79" spans="1:15" s="11" customFormat="1" ht="18.899999999999999" customHeight="1" x14ac:dyDescent="0.25">
      <c r="A79" s="193">
        <v>73</v>
      </c>
      <c r="B79" s="91"/>
      <c r="C79" s="91"/>
      <c r="D79" s="92"/>
      <c r="E79" s="203"/>
      <c r="F79" s="362"/>
      <c r="G79" s="381"/>
      <c r="H79" s="190" t="e">
        <f>IF(AND(O79="",#REF!&gt;0,#REF!&lt;5),I79,)</f>
        <v>#REF!</v>
      </c>
      <c r="I79" s="188" t="str">
        <f>IF(D79="","ZZZ9",IF(AND(#REF!&gt;0,#REF!&lt;5),D79&amp;#REF!,D79&amp;"9"))</f>
        <v>ZZZ9</v>
      </c>
      <c r="J79" s="192">
        <f t="shared" si="1"/>
        <v>999</v>
      </c>
      <c r="K79" s="188">
        <f t="shared" si="2"/>
        <v>999</v>
      </c>
      <c r="L79" s="185"/>
      <c r="M79" s="93"/>
      <c r="N79" s="111">
        <f t="shared" si="0"/>
        <v>999</v>
      </c>
      <c r="O79" s="93"/>
    </row>
    <row r="80" spans="1:15" s="11" customFormat="1" ht="18.899999999999999" customHeight="1" x14ac:dyDescent="0.25">
      <c r="A80" s="193">
        <v>74</v>
      </c>
      <c r="B80" s="91"/>
      <c r="C80" s="91"/>
      <c r="D80" s="92"/>
      <c r="E80" s="203"/>
      <c r="F80" s="362"/>
      <c r="G80" s="381"/>
      <c r="H80" s="190" t="e">
        <f>IF(AND(O80="",#REF!&gt;0,#REF!&lt;5),I80,)</f>
        <v>#REF!</v>
      </c>
      <c r="I80" s="188" t="str">
        <f>IF(D80="","ZZZ9",IF(AND(#REF!&gt;0,#REF!&lt;5),D80&amp;#REF!,D80&amp;"9"))</f>
        <v>ZZZ9</v>
      </c>
      <c r="J80" s="192">
        <f t="shared" si="1"/>
        <v>999</v>
      </c>
      <c r="K80" s="188">
        <f t="shared" si="2"/>
        <v>999</v>
      </c>
      <c r="L80" s="185"/>
      <c r="M80" s="93"/>
      <c r="N80" s="111">
        <f t="shared" si="0"/>
        <v>999</v>
      </c>
      <c r="O80" s="93"/>
    </row>
    <row r="81" spans="1:15" s="11" customFormat="1" ht="18.899999999999999" customHeight="1" x14ac:dyDescent="0.25">
      <c r="A81" s="193">
        <v>75</v>
      </c>
      <c r="B81" s="91"/>
      <c r="C81" s="91"/>
      <c r="D81" s="92"/>
      <c r="E81" s="203"/>
      <c r="F81" s="362"/>
      <c r="G81" s="381"/>
      <c r="H81" s="190" t="e">
        <f>IF(AND(O81="",#REF!&gt;0,#REF!&lt;5),I81,)</f>
        <v>#REF!</v>
      </c>
      <c r="I81" s="188" t="str">
        <f>IF(D81="","ZZZ9",IF(AND(#REF!&gt;0,#REF!&lt;5),D81&amp;#REF!,D81&amp;"9"))</f>
        <v>ZZZ9</v>
      </c>
      <c r="J81" s="192">
        <f t="shared" si="1"/>
        <v>999</v>
      </c>
      <c r="K81" s="188">
        <f t="shared" si="2"/>
        <v>999</v>
      </c>
      <c r="L81" s="185"/>
      <c r="M81" s="93"/>
      <c r="N81" s="111">
        <f t="shared" si="0"/>
        <v>999</v>
      </c>
      <c r="O81" s="93"/>
    </row>
    <row r="82" spans="1:15" s="11" customFormat="1" ht="18.899999999999999" customHeight="1" x14ac:dyDescent="0.25">
      <c r="A82" s="193">
        <v>76</v>
      </c>
      <c r="B82" s="91"/>
      <c r="C82" s="91"/>
      <c r="D82" s="92"/>
      <c r="E82" s="203"/>
      <c r="F82" s="362"/>
      <c r="G82" s="381"/>
      <c r="H82" s="190" t="e">
        <f>IF(AND(O82="",#REF!&gt;0,#REF!&lt;5),I82,)</f>
        <v>#REF!</v>
      </c>
      <c r="I82" s="188" t="str">
        <f>IF(D82="","ZZZ9",IF(AND(#REF!&gt;0,#REF!&lt;5),D82&amp;#REF!,D82&amp;"9"))</f>
        <v>ZZZ9</v>
      </c>
      <c r="J82" s="192">
        <f t="shared" si="1"/>
        <v>999</v>
      </c>
      <c r="K82" s="188">
        <f t="shared" si="2"/>
        <v>999</v>
      </c>
      <c r="L82" s="185"/>
      <c r="M82" s="93"/>
      <c r="N82" s="111">
        <f t="shared" si="0"/>
        <v>999</v>
      </c>
      <c r="O82" s="93"/>
    </row>
    <row r="83" spans="1:15" s="11" customFormat="1" ht="18.899999999999999" customHeight="1" x14ac:dyDescent="0.25">
      <c r="A83" s="193">
        <v>77</v>
      </c>
      <c r="B83" s="91"/>
      <c r="C83" s="91"/>
      <c r="D83" s="92"/>
      <c r="E83" s="203"/>
      <c r="F83" s="362"/>
      <c r="G83" s="381"/>
      <c r="H83" s="190" t="e">
        <f>IF(AND(O83="",#REF!&gt;0,#REF!&lt;5),I83,)</f>
        <v>#REF!</v>
      </c>
      <c r="I83" s="188" t="str">
        <f>IF(D83="","ZZZ9",IF(AND(#REF!&gt;0,#REF!&lt;5),D83&amp;#REF!,D83&amp;"9"))</f>
        <v>ZZZ9</v>
      </c>
      <c r="J83" s="192">
        <f t="shared" si="1"/>
        <v>999</v>
      </c>
      <c r="K83" s="188">
        <f t="shared" si="2"/>
        <v>999</v>
      </c>
      <c r="L83" s="185"/>
      <c r="M83" s="93"/>
      <c r="N83" s="111">
        <f t="shared" si="0"/>
        <v>999</v>
      </c>
      <c r="O83" s="93"/>
    </row>
    <row r="84" spans="1:15" s="11" customFormat="1" ht="18.899999999999999" customHeight="1" x14ac:dyDescent="0.25">
      <c r="A84" s="193">
        <v>78</v>
      </c>
      <c r="B84" s="91"/>
      <c r="C84" s="91"/>
      <c r="D84" s="92"/>
      <c r="E84" s="203"/>
      <c r="F84" s="362"/>
      <c r="G84" s="381"/>
      <c r="H84" s="190" t="e">
        <f>IF(AND(O84="",#REF!&gt;0,#REF!&lt;5),I84,)</f>
        <v>#REF!</v>
      </c>
      <c r="I84" s="188" t="str">
        <f>IF(D84="","ZZZ9",IF(AND(#REF!&gt;0,#REF!&lt;5),D84&amp;#REF!,D84&amp;"9"))</f>
        <v>ZZZ9</v>
      </c>
      <c r="J84" s="192">
        <f t="shared" si="1"/>
        <v>999</v>
      </c>
      <c r="K84" s="188">
        <f t="shared" si="2"/>
        <v>999</v>
      </c>
      <c r="L84" s="185"/>
      <c r="M84" s="93"/>
      <c r="N84" s="111">
        <f t="shared" si="0"/>
        <v>999</v>
      </c>
      <c r="O84" s="93"/>
    </row>
    <row r="85" spans="1:15" s="11" customFormat="1" ht="18.899999999999999" customHeight="1" x14ac:dyDescent="0.25">
      <c r="A85" s="193">
        <v>79</v>
      </c>
      <c r="B85" s="91"/>
      <c r="C85" s="91"/>
      <c r="D85" s="92"/>
      <c r="E85" s="203"/>
      <c r="F85" s="362"/>
      <c r="G85" s="381"/>
      <c r="H85" s="190" t="e">
        <f>IF(AND(O85="",#REF!&gt;0,#REF!&lt;5),I85,)</f>
        <v>#REF!</v>
      </c>
      <c r="I85" s="188" t="str">
        <f>IF(D85="","ZZZ9",IF(AND(#REF!&gt;0,#REF!&lt;5),D85&amp;#REF!,D85&amp;"9"))</f>
        <v>ZZZ9</v>
      </c>
      <c r="J85" s="192">
        <f t="shared" si="1"/>
        <v>999</v>
      </c>
      <c r="K85" s="188">
        <f t="shared" si="2"/>
        <v>999</v>
      </c>
      <c r="L85" s="185"/>
      <c r="M85" s="93"/>
      <c r="N85" s="111">
        <f t="shared" si="0"/>
        <v>999</v>
      </c>
      <c r="O85" s="93"/>
    </row>
    <row r="86" spans="1:15" s="11" customFormat="1" ht="18.899999999999999" customHeight="1" x14ac:dyDescent="0.25">
      <c r="A86" s="193">
        <v>80</v>
      </c>
      <c r="B86" s="91"/>
      <c r="C86" s="91"/>
      <c r="D86" s="92"/>
      <c r="E86" s="203"/>
      <c r="F86" s="362"/>
      <c r="G86" s="381"/>
      <c r="H86" s="190" t="e">
        <f>IF(AND(O86="",#REF!&gt;0,#REF!&lt;5),I86,)</f>
        <v>#REF!</v>
      </c>
      <c r="I86" s="188" t="str">
        <f>IF(D86="","ZZZ9",IF(AND(#REF!&gt;0,#REF!&lt;5),D86&amp;#REF!,D86&amp;"9"))</f>
        <v>ZZZ9</v>
      </c>
      <c r="J86" s="192">
        <f t="shared" si="1"/>
        <v>999</v>
      </c>
      <c r="K86" s="188">
        <f t="shared" si="2"/>
        <v>999</v>
      </c>
      <c r="L86" s="185"/>
      <c r="M86" s="93"/>
      <c r="N86" s="111">
        <f t="shared" si="0"/>
        <v>999</v>
      </c>
      <c r="O86" s="93"/>
    </row>
    <row r="87" spans="1:15" s="11" customFormat="1" ht="18.899999999999999" customHeight="1" x14ac:dyDescent="0.25">
      <c r="A87" s="193">
        <v>81</v>
      </c>
      <c r="B87" s="91"/>
      <c r="C87" s="91"/>
      <c r="D87" s="92"/>
      <c r="E87" s="203"/>
      <c r="F87" s="362"/>
      <c r="G87" s="381"/>
      <c r="H87" s="190" t="e">
        <f>IF(AND(O87="",#REF!&gt;0,#REF!&lt;5),I87,)</f>
        <v>#REF!</v>
      </c>
      <c r="I87" s="188" t="str">
        <f>IF(D87="","ZZZ9",IF(AND(#REF!&gt;0,#REF!&lt;5),D87&amp;#REF!,D87&amp;"9"))</f>
        <v>ZZZ9</v>
      </c>
      <c r="J87" s="192">
        <f t="shared" si="1"/>
        <v>999</v>
      </c>
      <c r="K87" s="188">
        <f t="shared" si="2"/>
        <v>999</v>
      </c>
      <c r="L87" s="185"/>
      <c r="M87" s="93"/>
      <c r="N87" s="111">
        <f t="shared" si="0"/>
        <v>999</v>
      </c>
      <c r="O87" s="93"/>
    </row>
    <row r="88" spans="1:15" s="11" customFormat="1" ht="18.899999999999999" customHeight="1" x14ac:dyDescent="0.25">
      <c r="A88" s="193">
        <v>82</v>
      </c>
      <c r="B88" s="91"/>
      <c r="C88" s="91"/>
      <c r="D88" s="92"/>
      <c r="E88" s="203"/>
      <c r="F88" s="362"/>
      <c r="G88" s="381"/>
      <c r="H88" s="190" t="e">
        <f>IF(AND(O88="",#REF!&gt;0,#REF!&lt;5),I88,)</f>
        <v>#REF!</v>
      </c>
      <c r="I88" s="188" t="str">
        <f>IF(D88="","ZZZ9",IF(AND(#REF!&gt;0,#REF!&lt;5),D88&amp;#REF!,D88&amp;"9"))</f>
        <v>ZZZ9</v>
      </c>
      <c r="J88" s="192">
        <f t="shared" si="1"/>
        <v>999</v>
      </c>
      <c r="K88" s="188">
        <f t="shared" si="2"/>
        <v>999</v>
      </c>
      <c r="L88" s="185"/>
      <c r="M88" s="93"/>
      <c r="N88" s="111">
        <f t="shared" si="0"/>
        <v>999</v>
      </c>
      <c r="O88" s="93"/>
    </row>
    <row r="89" spans="1:15" s="11" customFormat="1" ht="18.899999999999999" customHeight="1" x14ac:dyDescent="0.25">
      <c r="A89" s="193">
        <v>83</v>
      </c>
      <c r="B89" s="91"/>
      <c r="C89" s="91"/>
      <c r="D89" s="92"/>
      <c r="E89" s="203"/>
      <c r="F89" s="362"/>
      <c r="G89" s="381"/>
      <c r="H89" s="190" t="e">
        <f>IF(AND(O89="",#REF!&gt;0,#REF!&lt;5),I89,)</f>
        <v>#REF!</v>
      </c>
      <c r="I89" s="188" t="str">
        <f>IF(D89="","ZZZ9",IF(AND(#REF!&gt;0,#REF!&lt;5),D89&amp;#REF!,D89&amp;"9"))</f>
        <v>ZZZ9</v>
      </c>
      <c r="J89" s="192">
        <f t="shared" si="1"/>
        <v>999</v>
      </c>
      <c r="K89" s="188">
        <f t="shared" si="2"/>
        <v>999</v>
      </c>
      <c r="L89" s="185"/>
      <c r="M89" s="93"/>
      <c r="N89" s="111">
        <f t="shared" si="0"/>
        <v>999</v>
      </c>
      <c r="O89" s="93"/>
    </row>
    <row r="90" spans="1:15" s="11" customFormat="1" ht="18.899999999999999" customHeight="1" x14ac:dyDescent="0.25">
      <c r="A90" s="193">
        <v>84</v>
      </c>
      <c r="B90" s="91"/>
      <c r="C90" s="91"/>
      <c r="D90" s="92"/>
      <c r="E90" s="203"/>
      <c r="F90" s="362"/>
      <c r="G90" s="381"/>
      <c r="H90" s="190" t="e">
        <f>IF(AND(O90="",#REF!&gt;0,#REF!&lt;5),I90,)</f>
        <v>#REF!</v>
      </c>
      <c r="I90" s="188" t="str">
        <f>IF(D90="","ZZZ9",IF(AND(#REF!&gt;0,#REF!&lt;5),D90&amp;#REF!,D90&amp;"9"))</f>
        <v>ZZZ9</v>
      </c>
      <c r="J90" s="192">
        <f t="shared" si="1"/>
        <v>999</v>
      </c>
      <c r="K90" s="188">
        <f t="shared" si="2"/>
        <v>999</v>
      </c>
      <c r="L90" s="185"/>
      <c r="M90" s="93"/>
      <c r="N90" s="111">
        <f t="shared" si="0"/>
        <v>999</v>
      </c>
      <c r="O90" s="93"/>
    </row>
    <row r="91" spans="1:15" s="11" customFormat="1" ht="18.899999999999999" customHeight="1" x14ac:dyDescent="0.25">
      <c r="A91" s="193">
        <v>85</v>
      </c>
      <c r="B91" s="91"/>
      <c r="C91" s="91"/>
      <c r="D91" s="92"/>
      <c r="E91" s="203"/>
      <c r="F91" s="362"/>
      <c r="G91" s="381"/>
      <c r="H91" s="190" t="e">
        <f>IF(AND(O91="",#REF!&gt;0,#REF!&lt;5),I91,)</f>
        <v>#REF!</v>
      </c>
      <c r="I91" s="188" t="str">
        <f>IF(D91="","ZZZ9",IF(AND(#REF!&gt;0,#REF!&lt;5),D91&amp;#REF!,D91&amp;"9"))</f>
        <v>ZZZ9</v>
      </c>
      <c r="J91" s="192">
        <f t="shared" si="1"/>
        <v>999</v>
      </c>
      <c r="K91" s="188">
        <f t="shared" si="2"/>
        <v>999</v>
      </c>
      <c r="L91" s="185"/>
      <c r="M91" s="93"/>
      <c r="N91" s="111">
        <f t="shared" si="0"/>
        <v>999</v>
      </c>
      <c r="O91" s="93"/>
    </row>
    <row r="92" spans="1:15" s="11" customFormat="1" ht="18.899999999999999" customHeight="1" x14ac:dyDescent="0.25">
      <c r="A92" s="193">
        <v>86</v>
      </c>
      <c r="B92" s="91"/>
      <c r="C92" s="91"/>
      <c r="D92" s="92"/>
      <c r="E92" s="203"/>
      <c r="F92" s="362"/>
      <c r="G92" s="381"/>
      <c r="H92" s="190" t="e">
        <f>IF(AND(O92="",#REF!&gt;0,#REF!&lt;5),I92,)</f>
        <v>#REF!</v>
      </c>
      <c r="I92" s="188" t="str">
        <f>IF(D92="","ZZZ9",IF(AND(#REF!&gt;0,#REF!&lt;5),D92&amp;#REF!,D92&amp;"9"))</f>
        <v>ZZZ9</v>
      </c>
      <c r="J92" s="192">
        <f t="shared" si="1"/>
        <v>999</v>
      </c>
      <c r="K92" s="188">
        <f t="shared" si="2"/>
        <v>999</v>
      </c>
      <c r="L92" s="185"/>
      <c r="M92" s="93"/>
      <c r="N92" s="111">
        <f t="shared" si="0"/>
        <v>999</v>
      </c>
      <c r="O92" s="93"/>
    </row>
    <row r="93" spans="1:15" s="11" customFormat="1" ht="18.899999999999999" customHeight="1" x14ac:dyDescent="0.25">
      <c r="A93" s="193">
        <v>87</v>
      </c>
      <c r="B93" s="91"/>
      <c r="C93" s="91"/>
      <c r="D93" s="92"/>
      <c r="E93" s="203"/>
      <c r="F93" s="362"/>
      <c r="G93" s="381"/>
      <c r="H93" s="190" t="e">
        <f>IF(AND(O93="",#REF!&gt;0,#REF!&lt;5),I93,)</f>
        <v>#REF!</v>
      </c>
      <c r="I93" s="188" t="str">
        <f>IF(D93="","ZZZ9",IF(AND(#REF!&gt;0,#REF!&lt;5),D93&amp;#REF!,D93&amp;"9"))</f>
        <v>ZZZ9</v>
      </c>
      <c r="J93" s="192">
        <f t="shared" si="1"/>
        <v>999</v>
      </c>
      <c r="K93" s="188">
        <f t="shared" si="2"/>
        <v>999</v>
      </c>
      <c r="L93" s="185"/>
      <c r="M93" s="93"/>
      <c r="N93" s="111">
        <f t="shared" si="0"/>
        <v>999</v>
      </c>
      <c r="O93" s="93"/>
    </row>
    <row r="94" spans="1:15" s="11" customFormat="1" ht="18.899999999999999" customHeight="1" x14ac:dyDescent="0.25">
      <c r="A94" s="193">
        <v>88</v>
      </c>
      <c r="B94" s="91"/>
      <c r="C94" s="91"/>
      <c r="D94" s="92"/>
      <c r="E94" s="203"/>
      <c r="F94" s="362"/>
      <c r="G94" s="381"/>
      <c r="H94" s="190" t="e">
        <f>IF(AND(O94="",#REF!&gt;0,#REF!&lt;5),I94,)</f>
        <v>#REF!</v>
      </c>
      <c r="I94" s="188" t="str">
        <f>IF(D94="","ZZZ9",IF(AND(#REF!&gt;0,#REF!&lt;5),D94&amp;#REF!,D94&amp;"9"))</f>
        <v>ZZZ9</v>
      </c>
      <c r="J94" s="192">
        <f t="shared" si="1"/>
        <v>999</v>
      </c>
      <c r="K94" s="188">
        <f t="shared" si="2"/>
        <v>999</v>
      </c>
      <c r="L94" s="185"/>
      <c r="M94" s="93"/>
      <c r="N94" s="111">
        <f t="shared" ref="N94:N122" si="3">IF(L94="DA",1,IF(L94="WC",2,IF(L94="SE",3,IF(L94="Q",4,IF(L94="LL",5,999)))))</f>
        <v>999</v>
      </c>
      <c r="O94" s="93"/>
    </row>
    <row r="95" spans="1:15" s="11" customFormat="1" ht="18.899999999999999" customHeight="1" x14ac:dyDescent="0.25">
      <c r="A95" s="193">
        <v>89</v>
      </c>
      <c r="B95" s="91"/>
      <c r="C95" s="91"/>
      <c r="D95" s="92"/>
      <c r="E95" s="203"/>
      <c r="F95" s="362"/>
      <c r="G95" s="381"/>
      <c r="H95" s="190" t="e">
        <f>IF(AND(O95="",#REF!&gt;0,#REF!&lt;5),I95,)</f>
        <v>#REF!</v>
      </c>
      <c r="I95" s="188" t="str">
        <f>IF(D95="","ZZZ9",IF(AND(#REF!&gt;0,#REF!&lt;5),D95&amp;#REF!,D95&amp;"9"))</f>
        <v>ZZZ9</v>
      </c>
      <c r="J95" s="192">
        <f t="shared" si="1"/>
        <v>999</v>
      </c>
      <c r="K95" s="188">
        <f t="shared" si="2"/>
        <v>999</v>
      </c>
      <c r="L95" s="185"/>
      <c r="M95" s="93"/>
      <c r="N95" s="111">
        <f t="shared" si="3"/>
        <v>999</v>
      </c>
      <c r="O95" s="93"/>
    </row>
    <row r="96" spans="1:15" s="11" customFormat="1" ht="18.899999999999999" customHeight="1" x14ac:dyDescent="0.25">
      <c r="A96" s="193">
        <v>90</v>
      </c>
      <c r="B96" s="91"/>
      <c r="C96" s="91"/>
      <c r="D96" s="92"/>
      <c r="E96" s="203"/>
      <c r="F96" s="362"/>
      <c r="G96" s="381"/>
      <c r="H96" s="190" t="e">
        <f>IF(AND(O96="",#REF!&gt;0,#REF!&lt;5),I96,)</f>
        <v>#REF!</v>
      </c>
      <c r="I96" s="188" t="str">
        <f>IF(D96="","ZZZ9",IF(AND(#REF!&gt;0,#REF!&lt;5),D96&amp;#REF!,D96&amp;"9"))</f>
        <v>ZZZ9</v>
      </c>
      <c r="J96" s="192">
        <f t="shared" si="1"/>
        <v>999</v>
      </c>
      <c r="K96" s="188">
        <f t="shared" si="2"/>
        <v>999</v>
      </c>
      <c r="L96" s="185"/>
      <c r="M96" s="93"/>
      <c r="N96" s="111">
        <f t="shared" si="3"/>
        <v>999</v>
      </c>
      <c r="O96" s="93"/>
    </row>
    <row r="97" spans="1:15" s="11" customFormat="1" ht="18.899999999999999" customHeight="1" x14ac:dyDescent="0.25">
      <c r="A97" s="193">
        <v>91</v>
      </c>
      <c r="B97" s="91"/>
      <c r="C97" s="91"/>
      <c r="D97" s="92"/>
      <c r="E97" s="203"/>
      <c r="F97" s="362"/>
      <c r="G97" s="381"/>
      <c r="H97" s="190" t="e">
        <f>IF(AND(O97="",#REF!&gt;0,#REF!&lt;5),I97,)</f>
        <v>#REF!</v>
      </c>
      <c r="I97" s="188" t="str">
        <f>IF(D97="","ZZZ9",IF(AND(#REF!&gt;0,#REF!&lt;5),D97&amp;#REF!,D97&amp;"9"))</f>
        <v>ZZZ9</v>
      </c>
      <c r="J97" s="192">
        <f t="shared" ref="J97:J122" si="4">IF(O97="",999,O97)</f>
        <v>999</v>
      </c>
      <c r="K97" s="188">
        <f t="shared" ref="K97:K122" si="5">IF(N97=999,999,1)</f>
        <v>999</v>
      </c>
      <c r="L97" s="185"/>
      <c r="M97" s="93"/>
      <c r="N97" s="111">
        <f t="shared" si="3"/>
        <v>999</v>
      </c>
      <c r="O97" s="93"/>
    </row>
    <row r="98" spans="1:15" s="11" customFormat="1" ht="18.899999999999999" customHeight="1" x14ac:dyDescent="0.25">
      <c r="A98" s="193">
        <v>92</v>
      </c>
      <c r="B98" s="91"/>
      <c r="C98" s="91"/>
      <c r="D98" s="92"/>
      <c r="E98" s="203"/>
      <c r="F98" s="362"/>
      <c r="G98" s="381"/>
      <c r="H98" s="190" t="e">
        <f>IF(AND(O98="",#REF!&gt;0,#REF!&lt;5),I98,)</f>
        <v>#REF!</v>
      </c>
      <c r="I98" s="188" t="str">
        <f>IF(D98="","ZZZ9",IF(AND(#REF!&gt;0,#REF!&lt;5),D98&amp;#REF!,D98&amp;"9"))</f>
        <v>ZZZ9</v>
      </c>
      <c r="J98" s="192">
        <f t="shared" si="4"/>
        <v>999</v>
      </c>
      <c r="K98" s="188">
        <f t="shared" si="5"/>
        <v>999</v>
      </c>
      <c r="L98" s="185"/>
      <c r="M98" s="93"/>
      <c r="N98" s="111">
        <f t="shared" si="3"/>
        <v>999</v>
      </c>
      <c r="O98" s="93"/>
    </row>
    <row r="99" spans="1:15" s="11" customFormat="1" ht="18.899999999999999" customHeight="1" x14ac:dyDescent="0.25">
      <c r="A99" s="193">
        <v>93</v>
      </c>
      <c r="B99" s="91"/>
      <c r="C99" s="91"/>
      <c r="D99" s="92"/>
      <c r="E99" s="203"/>
      <c r="F99" s="362"/>
      <c r="G99" s="381"/>
      <c r="H99" s="190" t="e">
        <f>IF(AND(O99="",#REF!&gt;0,#REF!&lt;5),I99,)</f>
        <v>#REF!</v>
      </c>
      <c r="I99" s="188" t="str">
        <f>IF(D99="","ZZZ9",IF(AND(#REF!&gt;0,#REF!&lt;5),D99&amp;#REF!,D99&amp;"9"))</f>
        <v>ZZZ9</v>
      </c>
      <c r="J99" s="192">
        <f t="shared" si="4"/>
        <v>999</v>
      </c>
      <c r="K99" s="188">
        <f t="shared" si="5"/>
        <v>999</v>
      </c>
      <c r="L99" s="185"/>
      <c r="M99" s="93"/>
      <c r="N99" s="111">
        <f t="shared" si="3"/>
        <v>999</v>
      </c>
      <c r="O99" s="93"/>
    </row>
    <row r="100" spans="1:15" s="11" customFormat="1" ht="18.899999999999999" customHeight="1" x14ac:dyDescent="0.25">
      <c r="A100" s="193">
        <v>94</v>
      </c>
      <c r="B100" s="91"/>
      <c r="C100" s="91"/>
      <c r="D100" s="92"/>
      <c r="E100" s="203"/>
      <c r="F100" s="362"/>
      <c r="G100" s="381"/>
      <c r="H100" s="190" t="e">
        <f>IF(AND(O100="",#REF!&gt;0,#REF!&lt;5),I100,)</f>
        <v>#REF!</v>
      </c>
      <c r="I100" s="188" t="str">
        <f>IF(D100="","ZZZ9",IF(AND(#REF!&gt;0,#REF!&lt;5),D100&amp;#REF!,D100&amp;"9"))</f>
        <v>ZZZ9</v>
      </c>
      <c r="J100" s="192">
        <f t="shared" si="4"/>
        <v>999</v>
      </c>
      <c r="K100" s="188">
        <f t="shared" si="5"/>
        <v>999</v>
      </c>
      <c r="L100" s="185"/>
      <c r="M100" s="93"/>
      <c r="N100" s="111">
        <f t="shared" si="3"/>
        <v>999</v>
      </c>
      <c r="O100" s="93"/>
    </row>
    <row r="101" spans="1:15" s="11" customFormat="1" ht="18.899999999999999" customHeight="1" x14ac:dyDescent="0.25">
      <c r="A101" s="193">
        <v>95</v>
      </c>
      <c r="B101" s="91"/>
      <c r="C101" s="91"/>
      <c r="D101" s="92"/>
      <c r="E101" s="203"/>
      <c r="F101" s="362"/>
      <c r="G101" s="381"/>
      <c r="H101" s="190" t="e">
        <f>IF(AND(O101="",#REF!&gt;0,#REF!&lt;5),I101,)</f>
        <v>#REF!</v>
      </c>
      <c r="I101" s="188" t="str">
        <f>IF(D101="","ZZZ9",IF(AND(#REF!&gt;0,#REF!&lt;5),D101&amp;#REF!,D101&amp;"9"))</f>
        <v>ZZZ9</v>
      </c>
      <c r="J101" s="192">
        <f t="shared" si="4"/>
        <v>999</v>
      </c>
      <c r="K101" s="188">
        <f t="shared" si="5"/>
        <v>999</v>
      </c>
      <c r="L101" s="185"/>
      <c r="M101" s="93"/>
      <c r="N101" s="111">
        <f t="shared" si="3"/>
        <v>999</v>
      </c>
      <c r="O101" s="93"/>
    </row>
    <row r="102" spans="1:15" s="11" customFormat="1" ht="18.899999999999999" customHeight="1" x14ac:dyDescent="0.25">
      <c r="A102" s="193">
        <v>96</v>
      </c>
      <c r="B102" s="91"/>
      <c r="C102" s="91"/>
      <c r="D102" s="92"/>
      <c r="E102" s="203"/>
      <c r="F102" s="362"/>
      <c r="G102" s="381"/>
      <c r="H102" s="190" t="e">
        <f>IF(AND(O102="",#REF!&gt;0,#REF!&lt;5),I102,)</f>
        <v>#REF!</v>
      </c>
      <c r="I102" s="188" t="str">
        <f>IF(D102="","ZZZ9",IF(AND(#REF!&gt;0,#REF!&lt;5),D102&amp;#REF!,D102&amp;"9"))</f>
        <v>ZZZ9</v>
      </c>
      <c r="J102" s="192">
        <f t="shared" si="4"/>
        <v>999</v>
      </c>
      <c r="K102" s="188">
        <f t="shared" si="5"/>
        <v>999</v>
      </c>
      <c r="L102" s="185"/>
      <c r="M102" s="93"/>
      <c r="N102" s="111">
        <f t="shared" si="3"/>
        <v>999</v>
      </c>
      <c r="O102" s="93"/>
    </row>
    <row r="103" spans="1:15" s="11" customFormat="1" ht="18.899999999999999" customHeight="1" x14ac:dyDescent="0.25">
      <c r="A103" s="193">
        <v>97</v>
      </c>
      <c r="B103" s="91"/>
      <c r="C103" s="91"/>
      <c r="D103" s="92"/>
      <c r="E103" s="203"/>
      <c r="F103" s="362"/>
      <c r="G103" s="381"/>
      <c r="H103" s="190" t="e">
        <f>IF(AND(O103="",#REF!&gt;0,#REF!&lt;5),I103,)</f>
        <v>#REF!</v>
      </c>
      <c r="I103" s="188" t="str">
        <f>IF(D103="","ZZZ9",IF(AND(#REF!&gt;0,#REF!&lt;5),D103&amp;#REF!,D103&amp;"9"))</f>
        <v>ZZZ9</v>
      </c>
      <c r="J103" s="192">
        <f t="shared" si="4"/>
        <v>999</v>
      </c>
      <c r="K103" s="188">
        <f t="shared" si="5"/>
        <v>999</v>
      </c>
      <c r="L103" s="185"/>
      <c r="M103" s="93"/>
      <c r="N103" s="111">
        <f t="shared" si="3"/>
        <v>999</v>
      </c>
      <c r="O103" s="93"/>
    </row>
    <row r="104" spans="1:15" s="11" customFormat="1" ht="18.899999999999999" customHeight="1" x14ac:dyDescent="0.25">
      <c r="A104" s="193">
        <v>98</v>
      </c>
      <c r="B104" s="91"/>
      <c r="C104" s="91"/>
      <c r="D104" s="92"/>
      <c r="E104" s="203"/>
      <c r="F104" s="362"/>
      <c r="G104" s="381"/>
      <c r="H104" s="190" t="e">
        <f>IF(AND(O104="",#REF!&gt;0,#REF!&lt;5),I104,)</f>
        <v>#REF!</v>
      </c>
      <c r="I104" s="188" t="str">
        <f>IF(D104="","ZZZ9",IF(AND(#REF!&gt;0,#REF!&lt;5),D104&amp;#REF!,D104&amp;"9"))</f>
        <v>ZZZ9</v>
      </c>
      <c r="J104" s="192">
        <f t="shared" si="4"/>
        <v>999</v>
      </c>
      <c r="K104" s="188">
        <f t="shared" si="5"/>
        <v>999</v>
      </c>
      <c r="L104" s="185"/>
      <c r="M104" s="93"/>
      <c r="N104" s="111">
        <f t="shared" si="3"/>
        <v>999</v>
      </c>
      <c r="O104" s="93"/>
    </row>
    <row r="105" spans="1:15" s="11" customFormat="1" ht="18.899999999999999" customHeight="1" x14ac:dyDescent="0.25">
      <c r="A105" s="193">
        <v>99</v>
      </c>
      <c r="B105" s="91"/>
      <c r="C105" s="91"/>
      <c r="D105" s="92"/>
      <c r="E105" s="203"/>
      <c r="F105" s="362"/>
      <c r="G105" s="381"/>
      <c r="H105" s="190" t="e">
        <f>IF(AND(O105="",#REF!&gt;0,#REF!&lt;5),I105,)</f>
        <v>#REF!</v>
      </c>
      <c r="I105" s="188" t="str">
        <f>IF(D105="","ZZZ9",IF(AND(#REF!&gt;0,#REF!&lt;5),D105&amp;#REF!,D105&amp;"9"))</f>
        <v>ZZZ9</v>
      </c>
      <c r="J105" s="192">
        <f t="shared" si="4"/>
        <v>999</v>
      </c>
      <c r="K105" s="188">
        <f t="shared" si="5"/>
        <v>999</v>
      </c>
      <c r="L105" s="185"/>
      <c r="M105" s="93"/>
      <c r="N105" s="111">
        <f t="shared" si="3"/>
        <v>999</v>
      </c>
      <c r="O105" s="93"/>
    </row>
    <row r="106" spans="1:15" s="11" customFormat="1" ht="18.899999999999999" customHeight="1" x14ac:dyDescent="0.25">
      <c r="A106" s="193">
        <v>100</v>
      </c>
      <c r="B106" s="91"/>
      <c r="C106" s="91"/>
      <c r="D106" s="92"/>
      <c r="E106" s="203"/>
      <c r="F106" s="362"/>
      <c r="G106" s="381"/>
      <c r="H106" s="190" t="e">
        <f>IF(AND(O106="",#REF!&gt;0,#REF!&lt;5),I106,)</f>
        <v>#REF!</v>
      </c>
      <c r="I106" s="188" t="str">
        <f>IF(D106="","ZZZ9",IF(AND(#REF!&gt;0,#REF!&lt;5),D106&amp;#REF!,D106&amp;"9"))</f>
        <v>ZZZ9</v>
      </c>
      <c r="J106" s="192">
        <f t="shared" si="4"/>
        <v>999</v>
      </c>
      <c r="K106" s="188">
        <f t="shared" si="5"/>
        <v>999</v>
      </c>
      <c r="L106" s="185"/>
      <c r="M106" s="93"/>
      <c r="N106" s="111">
        <f t="shared" si="3"/>
        <v>999</v>
      </c>
      <c r="O106" s="93"/>
    </row>
    <row r="107" spans="1:15" s="11" customFormat="1" ht="18.899999999999999" customHeight="1" x14ac:dyDescent="0.25">
      <c r="A107" s="193">
        <v>101</v>
      </c>
      <c r="B107" s="91"/>
      <c r="C107" s="91"/>
      <c r="D107" s="92"/>
      <c r="E107" s="203"/>
      <c r="F107" s="362"/>
      <c r="G107" s="381"/>
      <c r="H107" s="190" t="e">
        <f>IF(AND(O107="",#REF!&gt;0,#REF!&lt;5),I107,)</f>
        <v>#REF!</v>
      </c>
      <c r="I107" s="188" t="str">
        <f>IF(D107="","ZZZ9",IF(AND(#REF!&gt;0,#REF!&lt;5),D107&amp;#REF!,D107&amp;"9"))</f>
        <v>ZZZ9</v>
      </c>
      <c r="J107" s="192">
        <f t="shared" si="4"/>
        <v>999</v>
      </c>
      <c r="K107" s="188">
        <f t="shared" si="5"/>
        <v>999</v>
      </c>
      <c r="L107" s="185"/>
      <c r="M107" s="93"/>
      <c r="N107" s="111">
        <f t="shared" si="3"/>
        <v>999</v>
      </c>
      <c r="O107" s="93"/>
    </row>
    <row r="108" spans="1:15" s="11" customFormat="1" ht="18.899999999999999" customHeight="1" x14ac:dyDescent="0.25">
      <c r="A108" s="193">
        <v>102</v>
      </c>
      <c r="B108" s="91"/>
      <c r="C108" s="91"/>
      <c r="D108" s="92"/>
      <c r="E108" s="203"/>
      <c r="F108" s="362"/>
      <c r="G108" s="381"/>
      <c r="H108" s="190" t="e">
        <f>IF(AND(O108="",#REF!&gt;0,#REF!&lt;5),I108,)</f>
        <v>#REF!</v>
      </c>
      <c r="I108" s="188" t="str">
        <f>IF(D108="","ZZZ9",IF(AND(#REF!&gt;0,#REF!&lt;5),D108&amp;#REF!,D108&amp;"9"))</f>
        <v>ZZZ9</v>
      </c>
      <c r="J108" s="192">
        <f t="shared" si="4"/>
        <v>999</v>
      </c>
      <c r="K108" s="188">
        <f t="shared" si="5"/>
        <v>999</v>
      </c>
      <c r="L108" s="185"/>
      <c r="M108" s="93"/>
      <c r="N108" s="111">
        <f t="shared" si="3"/>
        <v>999</v>
      </c>
      <c r="O108" s="93"/>
    </row>
    <row r="109" spans="1:15" s="11" customFormat="1" ht="18.899999999999999" customHeight="1" x14ac:dyDescent="0.25">
      <c r="A109" s="193">
        <v>103</v>
      </c>
      <c r="B109" s="91"/>
      <c r="C109" s="91"/>
      <c r="D109" s="92"/>
      <c r="E109" s="203"/>
      <c r="F109" s="362"/>
      <c r="G109" s="381"/>
      <c r="H109" s="190" t="e">
        <f>IF(AND(O109="",#REF!&gt;0,#REF!&lt;5),I109,)</f>
        <v>#REF!</v>
      </c>
      <c r="I109" s="188" t="str">
        <f>IF(D109="","ZZZ9",IF(AND(#REF!&gt;0,#REF!&lt;5),D109&amp;#REF!,D109&amp;"9"))</f>
        <v>ZZZ9</v>
      </c>
      <c r="J109" s="192">
        <f t="shared" si="4"/>
        <v>999</v>
      </c>
      <c r="K109" s="188">
        <f t="shared" si="5"/>
        <v>999</v>
      </c>
      <c r="L109" s="185"/>
      <c r="M109" s="93"/>
      <c r="N109" s="111">
        <f t="shared" si="3"/>
        <v>999</v>
      </c>
      <c r="O109" s="93"/>
    </row>
    <row r="110" spans="1:15" s="11" customFormat="1" ht="18.899999999999999" customHeight="1" x14ac:dyDescent="0.25">
      <c r="A110" s="193">
        <v>104</v>
      </c>
      <c r="B110" s="91"/>
      <c r="C110" s="91"/>
      <c r="D110" s="92"/>
      <c r="E110" s="203"/>
      <c r="F110" s="362"/>
      <c r="G110" s="381"/>
      <c r="H110" s="190" t="e">
        <f>IF(AND(O110="",#REF!&gt;0,#REF!&lt;5),I110,)</f>
        <v>#REF!</v>
      </c>
      <c r="I110" s="188" t="str">
        <f>IF(D110="","ZZZ9",IF(AND(#REF!&gt;0,#REF!&lt;5),D110&amp;#REF!,D110&amp;"9"))</f>
        <v>ZZZ9</v>
      </c>
      <c r="J110" s="192">
        <f t="shared" si="4"/>
        <v>999</v>
      </c>
      <c r="K110" s="188">
        <f t="shared" si="5"/>
        <v>999</v>
      </c>
      <c r="L110" s="185"/>
      <c r="M110" s="93"/>
      <c r="N110" s="111">
        <f t="shared" si="3"/>
        <v>999</v>
      </c>
      <c r="O110" s="93"/>
    </row>
    <row r="111" spans="1:15" s="11" customFormat="1" ht="18.899999999999999" customHeight="1" x14ac:dyDescent="0.25">
      <c r="A111" s="193">
        <v>105</v>
      </c>
      <c r="B111" s="91"/>
      <c r="C111" s="91"/>
      <c r="D111" s="92"/>
      <c r="E111" s="203"/>
      <c r="F111" s="362"/>
      <c r="G111" s="381"/>
      <c r="H111" s="190" t="e">
        <f>IF(AND(O111="",#REF!&gt;0,#REF!&lt;5),I111,)</f>
        <v>#REF!</v>
      </c>
      <c r="I111" s="188" t="str">
        <f>IF(D111="","ZZZ9",IF(AND(#REF!&gt;0,#REF!&lt;5),D111&amp;#REF!,D111&amp;"9"))</f>
        <v>ZZZ9</v>
      </c>
      <c r="J111" s="192">
        <f t="shared" si="4"/>
        <v>999</v>
      </c>
      <c r="K111" s="188">
        <f t="shared" si="5"/>
        <v>999</v>
      </c>
      <c r="L111" s="185"/>
      <c r="M111" s="93"/>
      <c r="N111" s="111">
        <f t="shared" si="3"/>
        <v>999</v>
      </c>
      <c r="O111" s="93"/>
    </row>
    <row r="112" spans="1:15" s="11" customFormat="1" ht="18.899999999999999" customHeight="1" x14ac:dyDescent="0.25">
      <c r="A112" s="193">
        <v>106</v>
      </c>
      <c r="B112" s="91"/>
      <c r="C112" s="91"/>
      <c r="D112" s="92"/>
      <c r="E112" s="203"/>
      <c r="F112" s="362"/>
      <c r="G112" s="381"/>
      <c r="H112" s="190" t="e">
        <f>IF(AND(O112="",#REF!&gt;0,#REF!&lt;5),I112,)</f>
        <v>#REF!</v>
      </c>
      <c r="I112" s="188" t="str">
        <f>IF(D112="","ZZZ9",IF(AND(#REF!&gt;0,#REF!&lt;5),D112&amp;#REF!,D112&amp;"9"))</f>
        <v>ZZZ9</v>
      </c>
      <c r="J112" s="192">
        <f t="shared" si="4"/>
        <v>999</v>
      </c>
      <c r="K112" s="188">
        <f t="shared" si="5"/>
        <v>999</v>
      </c>
      <c r="L112" s="185"/>
      <c r="M112" s="93"/>
      <c r="N112" s="111">
        <f t="shared" si="3"/>
        <v>999</v>
      </c>
      <c r="O112" s="93"/>
    </row>
    <row r="113" spans="1:15" s="11" customFormat="1" ht="18.899999999999999" customHeight="1" x14ac:dyDescent="0.25">
      <c r="A113" s="193">
        <v>107</v>
      </c>
      <c r="B113" s="91"/>
      <c r="C113" s="91"/>
      <c r="D113" s="92"/>
      <c r="E113" s="203"/>
      <c r="F113" s="362"/>
      <c r="G113" s="381"/>
      <c r="H113" s="190" t="e">
        <f>IF(AND(O113="",#REF!&gt;0,#REF!&lt;5),I113,)</f>
        <v>#REF!</v>
      </c>
      <c r="I113" s="188" t="str">
        <f>IF(D113="","ZZZ9",IF(AND(#REF!&gt;0,#REF!&lt;5),D113&amp;#REF!,D113&amp;"9"))</f>
        <v>ZZZ9</v>
      </c>
      <c r="J113" s="192">
        <f t="shared" si="4"/>
        <v>999</v>
      </c>
      <c r="K113" s="188">
        <f t="shared" si="5"/>
        <v>999</v>
      </c>
      <c r="L113" s="185"/>
      <c r="M113" s="93"/>
      <c r="N113" s="111">
        <f t="shared" si="3"/>
        <v>999</v>
      </c>
      <c r="O113" s="93"/>
    </row>
    <row r="114" spans="1:15" s="11" customFormat="1" ht="18.899999999999999" customHeight="1" x14ac:dyDescent="0.25">
      <c r="A114" s="193">
        <v>108</v>
      </c>
      <c r="B114" s="91"/>
      <c r="C114" s="91"/>
      <c r="D114" s="92"/>
      <c r="E114" s="203"/>
      <c r="F114" s="362"/>
      <c r="G114" s="381"/>
      <c r="H114" s="190" t="e">
        <f>IF(AND(O114="",#REF!&gt;0,#REF!&lt;5),I114,)</f>
        <v>#REF!</v>
      </c>
      <c r="I114" s="188" t="str">
        <f>IF(D114="","ZZZ9",IF(AND(#REF!&gt;0,#REF!&lt;5),D114&amp;#REF!,D114&amp;"9"))</f>
        <v>ZZZ9</v>
      </c>
      <c r="J114" s="192">
        <f t="shared" si="4"/>
        <v>999</v>
      </c>
      <c r="K114" s="188">
        <f t="shared" si="5"/>
        <v>999</v>
      </c>
      <c r="L114" s="185"/>
      <c r="M114" s="93"/>
      <c r="N114" s="111">
        <f t="shared" si="3"/>
        <v>999</v>
      </c>
      <c r="O114" s="93"/>
    </row>
    <row r="115" spans="1:15" s="11" customFormat="1" ht="18.899999999999999" customHeight="1" x14ac:dyDescent="0.25">
      <c r="A115" s="193">
        <v>109</v>
      </c>
      <c r="B115" s="91"/>
      <c r="C115" s="91"/>
      <c r="D115" s="92"/>
      <c r="E115" s="203"/>
      <c r="F115" s="362"/>
      <c r="G115" s="381"/>
      <c r="H115" s="190" t="e">
        <f>IF(AND(O115="",#REF!&gt;0,#REF!&lt;5),I115,)</f>
        <v>#REF!</v>
      </c>
      <c r="I115" s="188" t="str">
        <f>IF(D115="","ZZZ9",IF(AND(#REF!&gt;0,#REF!&lt;5),D115&amp;#REF!,D115&amp;"9"))</f>
        <v>ZZZ9</v>
      </c>
      <c r="J115" s="192">
        <f t="shared" si="4"/>
        <v>999</v>
      </c>
      <c r="K115" s="188">
        <f t="shared" si="5"/>
        <v>999</v>
      </c>
      <c r="L115" s="185"/>
      <c r="M115" s="93"/>
      <c r="N115" s="111">
        <f t="shared" si="3"/>
        <v>999</v>
      </c>
      <c r="O115" s="93"/>
    </row>
    <row r="116" spans="1:15" s="11" customFormat="1" ht="18.899999999999999" customHeight="1" x14ac:dyDescent="0.25">
      <c r="A116" s="193">
        <v>110</v>
      </c>
      <c r="B116" s="91"/>
      <c r="C116" s="91"/>
      <c r="D116" s="92"/>
      <c r="E116" s="203"/>
      <c r="F116" s="362"/>
      <c r="G116" s="381"/>
      <c r="H116" s="190" t="e">
        <f>IF(AND(O116="",#REF!&gt;0,#REF!&lt;5),I116,)</f>
        <v>#REF!</v>
      </c>
      <c r="I116" s="188" t="str">
        <f>IF(D116="","ZZZ9",IF(AND(#REF!&gt;0,#REF!&lt;5),D116&amp;#REF!,D116&amp;"9"))</f>
        <v>ZZZ9</v>
      </c>
      <c r="J116" s="192">
        <f t="shared" si="4"/>
        <v>999</v>
      </c>
      <c r="K116" s="188">
        <f t="shared" si="5"/>
        <v>999</v>
      </c>
      <c r="L116" s="185"/>
      <c r="M116" s="93"/>
      <c r="N116" s="111">
        <f t="shared" si="3"/>
        <v>999</v>
      </c>
      <c r="O116" s="93"/>
    </row>
    <row r="117" spans="1:15" s="11" customFormat="1" ht="18.899999999999999" customHeight="1" x14ac:dyDescent="0.25">
      <c r="A117" s="193">
        <v>111</v>
      </c>
      <c r="B117" s="91"/>
      <c r="C117" s="91"/>
      <c r="D117" s="92"/>
      <c r="E117" s="203"/>
      <c r="F117" s="362"/>
      <c r="G117" s="381"/>
      <c r="H117" s="190" t="e">
        <f>IF(AND(O117="",#REF!&gt;0,#REF!&lt;5),I117,)</f>
        <v>#REF!</v>
      </c>
      <c r="I117" s="188" t="str">
        <f>IF(D117="","ZZZ9",IF(AND(#REF!&gt;0,#REF!&lt;5),D117&amp;#REF!,D117&amp;"9"))</f>
        <v>ZZZ9</v>
      </c>
      <c r="J117" s="192">
        <f t="shared" si="4"/>
        <v>999</v>
      </c>
      <c r="K117" s="188">
        <f t="shared" si="5"/>
        <v>999</v>
      </c>
      <c r="L117" s="185"/>
      <c r="M117" s="93"/>
      <c r="N117" s="111">
        <f t="shared" si="3"/>
        <v>999</v>
      </c>
      <c r="O117" s="93"/>
    </row>
    <row r="118" spans="1:15" s="11" customFormat="1" ht="18.899999999999999" customHeight="1" x14ac:dyDescent="0.25">
      <c r="A118" s="193">
        <v>112</v>
      </c>
      <c r="B118" s="91"/>
      <c r="C118" s="91"/>
      <c r="D118" s="92"/>
      <c r="E118" s="203"/>
      <c r="F118" s="362"/>
      <c r="G118" s="381"/>
      <c r="H118" s="190" t="e">
        <f>IF(AND(O118="",#REF!&gt;0,#REF!&lt;5),I118,)</f>
        <v>#REF!</v>
      </c>
      <c r="I118" s="188" t="str">
        <f>IF(D118="","ZZZ9",IF(AND(#REF!&gt;0,#REF!&lt;5),D118&amp;#REF!,D118&amp;"9"))</f>
        <v>ZZZ9</v>
      </c>
      <c r="J118" s="192">
        <f t="shared" si="4"/>
        <v>999</v>
      </c>
      <c r="K118" s="188">
        <f t="shared" si="5"/>
        <v>999</v>
      </c>
      <c r="L118" s="185"/>
      <c r="M118" s="93"/>
      <c r="N118" s="111">
        <f t="shared" si="3"/>
        <v>999</v>
      </c>
      <c r="O118" s="93"/>
    </row>
    <row r="119" spans="1:15" s="11" customFormat="1" ht="18.899999999999999" customHeight="1" x14ac:dyDescent="0.25">
      <c r="A119" s="193">
        <v>113</v>
      </c>
      <c r="B119" s="91"/>
      <c r="C119" s="91"/>
      <c r="D119" s="92"/>
      <c r="E119" s="203"/>
      <c r="F119" s="362"/>
      <c r="G119" s="381"/>
      <c r="H119" s="190" t="e">
        <f>IF(AND(O119="",#REF!&gt;0,#REF!&lt;5),I119,)</f>
        <v>#REF!</v>
      </c>
      <c r="I119" s="188" t="str">
        <f>IF(D119="","ZZZ9",IF(AND(#REF!&gt;0,#REF!&lt;5),D119&amp;#REF!,D119&amp;"9"))</f>
        <v>ZZZ9</v>
      </c>
      <c r="J119" s="192">
        <f t="shared" si="4"/>
        <v>999</v>
      </c>
      <c r="K119" s="188">
        <f t="shared" si="5"/>
        <v>999</v>
      </c>
      <c r="L119" s="185"/>
      <c r="M119" s="93"/>
      <c r="N119" s="111">
        <f t="shared" si="3"/>
        <v>999</v>
      </c>
      <c r="O119" s="93"/>
    </row>
    <row r="120" spans="1:15" s="11" customFormat="1" ht="18.899999999999999" customHeight="1" x14ac:dyDescent="0.25">
      <c r="A120" s="193">
        <v>114</v>
      </c>
      <c r="B120" s="91"/>
      <c r="C120" s="91"/>
      <c r="D120" s="92"/>
      <c r="E120" s="203"/>
      <c r="F120" s="362"/>
      <c r="G120" s="381"/>
      <c r="H120" s="190" t="e">
        <f>IF(AND(O120="",#REF!&gt;0,#REF!&lt;5),I120,)</f>
        <v>#REF!</v>
      </c>
      <c r="I120" s="188" t="str">
        <f>IF(D120="","ZZZ9",IF(AND(#REF!&gt;0,#REF!&lt;5),D120&amp;#REF!,D120&amp;"9"))</f>
        <v>ZZZ9</v>
      </c>
      <c r="J120" s="192">
        <f t="shared" si="4"/>
        <v>999</v>
      </c>
      <c r="K120" s="188">
        <f t="shared" si="5"/>
        <v>999</v>
      </c>
      <c r="L120" s="185"/>
      <c r="M120" s="93"/>
      <c r="N120" s="111">
        <f t="shared" si="3"/>
        <v>999</v>
      </c>
      <c r="O120" s="93"/>
    </row>
    <row r="121" spans="1:15" s="11" customFormat="1" ht="18.899999999999999" customHeight="1" x14ac:dyDescent="0.25">
      <c r="A121" s="193">
        <v>115</v>
      </c>
      <c r="B121" s="91"/>
      <c r="C121" s="91"/>
      <c r="D121" s="92"/>
      <c r="E121" s="203"/>
      <c r="F121" s="362"/>
      <c r="G121" s="381"/>
      <c r="H121" s="190" t="e">
        <f>IF(AND(O121="",#REF!&gt;0,#REF!&lt;5),I121,)</f>
        <v>#REF!</v>
      </c>
      <c r="I121" s="188" t="str">
        <f>IF(D121="","ZZZ9",IF(AND(#REF!&gt;0,#REF!&lt;5),D121&amp;#REF!,D121&amp;"9"))</f>
        <v>ZZZ9</v>
      </c>
      <c r="J121" s="192">
        <f t="shared" si="4"/>
        <v>999</v>
      </c>
      <c r="K121" s="188">
        <f t="shared" si="5"/>
        <v>999</v>
      </c>
      <c r="L121" s="185"/>
      <c r="M121" s="93"/>
      <c r="N121" s="111">
        <f t="shared" si="3"/>
        <v>999</v>
      </c>
      <c r="O121" s="93"/>
    </row>
    <row r="122" spans="1:15" s="11" customFormat="1" ht="18.899999999999999" customHeight="1" x14ac:dyDescent="0.25">
      <c r="A122" s="193">
        <v>116</v>
      </c>
      <c r="B122" s="91"/>
      <c r="C122" s="91"/>
      <c r="D122" s="92"/>
      <c r="E122" s="203"/>
      <c r="F122" s="362"/>
      <c r="G122" s="381"/>
      <c r="H122" s="190" t="e">
        <f>IF(AND(O122="",#REF!&gt;0,#REF!&lt;5),I122,)</f>
        <v>#REF!</v>
      </c>
      <c r="I122" s="188" t="str">
        <f>IF(D122="","ZZZ9",IF(AND(#REF!&gt;0,#REF!&lt;5),D122&amp;#REF!,D122&amp;"9"))</f>
        <v>ZZZ9</v>
      </c>
      <c r="J122" s="192">
        <f t="shared" si="4"/>
        <v>999</v>
      </c>
      <c r="K122" s="188">
        <f t="shared" si="5"/>
        <v>999</v>
      </c>
      <c r="L122" s="185"/>
      <c r="M122" s="93"/>
      <c r="N122" s="111">
        <f t="shared" si="3"/>
        <v>999</v>
      </c>
      <c r="O122" s="93"/>
    </row>
    <row r="123" spans="1:15" s="11" customFormat="1" ht="18.899999999999999" customHeight="1" x14ac:dyDescent="0.25">
      <c r="A123" s="193">
        <v>117</v>
      </c>
      <c r="B123" s="91"/>
      <c r="C123" s="91"/>
      <c r="D123" s="92"/>
      <c r="E123" s="203"/>
      <c r="F123" s="362"/>
      <c r="G123" s="381"/>
      <c r="H123" s="190"/>
      <c r="I123" s="188"/>
      <c r="J123" s="192"/>
      <c r="K123" s="188"/>
      <c r="L123" s="185"/>
      <c r="M123" s="93"/>
      <c r="N123" s="111"/>
      <c r="O123" s="93"/>
    </row>
    <row r="124" spans="1:15" s="11" customFormat="1" ht="18.899999999999999" customHeight="1" x14ac:dyDescent="0.25">
      <c r="A124" s="193">
        <v>118</v>
      </c>
      <c r="B124" s="91"/>
      <c r="C124" s="91"/>
      <c r="D124" s="92"/>
      <c r="E124" s="203"/>
      <c r="F124" s="362"/>
      <c r="G124" s="381"/>
      <c r="H124" s="190"/>
      <c r="I124" s="188"/>
      <c r="J124" s="192"/>
      <c r="K124" s="188"/>
      <c r="L124" s="185"/>
      <c r="M124" s="93"/>
      <c r="N124" s="111"/>
      <c r="O124" s="93"/>
    </row>
    <row r="125" spans="1:15" s="11" customFormat="1" ht="18.899999999999999" customHeight="1" x14ac:dyDescent="0.25">
      <c r="A125" s="193">
        <v>119</v>
      </c>
      <c r="B125" s="91"/>
      <c r="C125" s="91"/>
      <c r="D125" s="92"/>
      <c r="E125" s="203"/>
      <c r="F125" s="362"/>
      <c r="G125" s="381"/>
      <c r="H125" s="190"/>
      <c r="I125" s="188"/>
      <c r="J125" s="192"/>
      <c r="K125" s="188"/>
      <c r="L125" s="185"/>
      <c r="M125" s="93"/>
      <c r="N125" s="111"/>
      <c r="O125" s="93"/>
    </row>
    <row r="126" spans="1:15" s="11" customFormat="1" ht="18.899999999999999" customHeight="1" x14ac:dyDescent="0.25">
      <c r="A126" s="193">
        <v>120</v>
      </c>
      <c r="B126" s="91"/>
      <c r="C126" s="91"/>
      <c r="D126" s="92"/>
      <c r="E126" s="203"/>
      <c r="F126" s="362"/>
      <c r="G126" s="381"/>
      <c r="H126" s="190"/>
      <c r="I126" s="188"/>
      <c r="J126" s="192"/>
      <c r="K126" s="188"/>
      <c r="L126" s="185"/>
      <c r="M126" s="93"/>
      <c r="N126" s="111"/>
      <c r="O126" s="93"/>
    </row>
    <row r="127" spans="1:15" s="11" customFormat="1" ht="18.899999999999999" customHeight="1" x14ac:dyDescent="0.25">
      <c r="A127" s="193">
        <v>121</v>
      </c>
      <c r="B127" s="91"/>
      <c r="C127" s="91"/>
      <c r="D127" s="92"/>
      <c r="E127" s="203"/>
      <c r="F127" s="362"/>
      <c r="G127" s="381"/>
      <c r="H127" s="190"/>
      <c r="I127" s="188"/>
      <c r="J127" s="192"/>
      <c r="K127" s="188"/>
      <c r="L127" s="185"/>
      <c r="M127" s="93"/>
      <c r="N127" s="111"/>
      <c r="O127" s="93"/>
    </row>
    <row r="128" spans="1:15" s="11" customFormat="1" ht="18.899999999999999" customHeight="1" x14ac:dyDescent="0.25">
      <c r="A128" s="193">
        <v>122</v>
      </c>
      <c r="B128" s="91"/>
      <c r="C128" s="91"/>
      <c r="D128" s="92"/>
      <c r="E128" s="203"/>
      <c r="F128" s="362"/>
      <c r="G128" s="381"/>
      <c r="H128" s="190"/>
      <c r="I128" s="188"/>
      <c r="J128" s="192"/>
      <c r="K128" s="188"/>
      <c r="L128" s="185"/>
      <c r="M128" s="93"/>
      <c r="N128" s="111"/>
      <c r="O128" s="93"/>
    </row>
    <row r="129" spans="1:15" s="11" customFormat="1" ht="18.899999999999999" customHeight="1" x14ac:dyDescent="0.25">
      <c r="A129" s="193">
        <v>123</v>
      </c>
      <c r="B129" s="91"/>
      <c r="C129" s="91"/>
      <c r="D129" s="92"/>
      <c r="E129" s="203"/>
      <c r="F129" s="362"/>
      <c r="G129" s="381"/>
      <c r="H129" s="190"/>
      <c r="I129" s="188"/>
      <c r="J129" s="192"/>
      <c r="K129" s="188"/>
      <c r="L129" s="185"/>
      <c r="M129" s="93"/>
      <c r="N129" s="111"/>
      <c r="O129" s="93"/>
    </row>
    <row r="130" spans="1:15" s="11" customFormat="1" ht="18.899999999999999" customHeight="1" x14ac:dyDescent="0.25">
      <c r="A130" s="193">
        <v>124</v>
      </c>
      <c r="B130" s="91"/>
      <c r="C130" s="91"/>
      <c r="D130" s="92"/>
      <c r="E130" s="203"/>
      <c r="F130" s="362"/>
      <c r="G130" s="381"/>
      <c r="H130" s="190"/>
      <c r="I130" s="188"/>
      <c r="J130" s="192"/>
      <c r="K130" s="188"/>
      <c r="L130" s="185"/>
      <c r="M130" s="93"/>
      <c r="N130" s="111"/>
      <c r="O130" s="93"/>
    </row>
    <row r="131" spans="1:15" s="11" customFormat="1" ht="18.899999999999999" customHeight="1" x14ac:dyDescent="0.25">
      <c r="A131" s="193">
        <v>125</v>
      </c>
      <c r="B131" s="91"/>
      <c r="C131" s="91"/>
      <c r="D131" s="92"/>
      <c r="E131" s="203"/>
      <c r="F131" s="362"/>
      <c r="G131" s="381"/>
      <c r="H131" s="190"/>
      <c r="I131" s="188"/>
      <c r="J131" s="192"/>
      <c r="K131" s="188"/>
      <c r="L131" s="185"/>
      <c r="M131" s="93"/>
      <c r="N131" s="111"/>
      <c r="O131" s="93"/>
    </row>
    <row r="132" spans="1:15" s="11" customFormat="1" ht="18.899999999999999" customHeight="1" x14ac:dyDescent="0.25">
      <c r="A132" s="193">
        <v>126</v>
      </c>
      <c r="B132" s="91"/>
      <c r="C132" s="91"/>
      <c r="D132" s="92"/>
      <c r="E132" s="203"/>
      <c r="F132" s="362"/>
      <c r="G132" s="381"/>
      <c r="H132" s="190"/>
      <c r="I132" s="188"/>
      <c r="J132" s="192"/>
      <c r="K132" s="188"/>
      <c r="L132" s="185"/>
      <c r="M132" s="93"/>
      <c r="N132" s="111"/>
      <c r="O132" s="93"/>
    </row>
    <row r="133" spans="1:15" s="11" customFormat="1" ht="18.899999999999999" customHeight="1" x14ac:dyDescent="0.25">
      <c r="A133" s="193">
        <v>127</v>
      </c>
      <c r="B133" s="91"/>
      <c r="C133" s="91"/>
      <c r="D133" s="92"/>
      <c r="E133" s="203"/>
      <c r="F133" s="362"/>
      <c r="G133" s="381"/>
      <c r="H133" s="190"/>
      <c r="I133" s="188"/>
      <c r="J133" s="192"/>
      <c r="K133" s="188"/>
      <c r="L133" s="185"/>
      <c r="M133" s="93"/>
      <c r="N133" s="111"/>
      <c r="O133" s="93"/>
    </row>
    <row r="134" spans="1:15" s="11" customFormat="1" ht="18.899999999999999" customHeight="1" x14ac:dyDescent="0.25">
      <c r="A134" s="193">
        <v>128</v>
      </c>
      <c r="B134" s="91"/>
      <c r="C134" s="91"/>
      <c r="D134" s="92"/>
      <c r="E134" s="203"/>
      <c r="F134" s="362"/>
      <c r="G134" s="381"/>
      <c r="H134" s="190"/>
      <c r="I134" s="188"/>
      <c r="J134" s="192"/>
      <c r="K134" s="188"/>
      <c r="L134" s="185"/>
      <c r="M134" s="93"/>
      <c r="N134" s="111"/>
      <c r="O134" s="93"/>
    </row>
  </sheetData>
  <conditionalFormatting sqref="A7:D134">
    <cfRule type="expression" dxfId="156" priority="7" stopIfTrue="1">
      <formula>$O7&gt;=1</formula>
    </cfRule>
  </conditionalFormatting>
  <conditionalFormatting sqref="B7:D14">
    <cfRule type="expression" dxfId="155" priority="5" stopIfTrue="1">
      <formula>$O7&gt;=1</formula>
    </cfRule>
  </conditionalFormatting>
  <conditionalFormatting sqref="B7:D27">
    <cfRule type="expression" dxfId="154" priority="1" stopIfTrue="1">
      <formula>$Q7&gt;=1</formula>
    </cfRule>
  </conditionalFormatting>
  <conditionalFormatting sqref="E7:E27">
    <cfRule type="expression" dxfId="153" priority="2" stopIfTrue="1">
      <formula>AND(ROUNDDOWN(($A$4-E7)/365.25,0)&lt;=13,G7&lt;&gt;"OK")</formula>
    </cfRule>
    <cfRule type="expression" dxfId="152" priority="3" stopIfTrue="1">
      <formula>AND(ROUNDDOWN(($A$4-E7)/365.25,0)&lt;=14,G7&lt;&gt;"OK")</formula>
    </cfRule>
    <cfRule type="expression" dxfId="151" priority="4" stopIfTrue="1">
      <formula>AND(ROUNDDOWN(($A$4-E7)/365.25,0)&lt;=17,G7&lt;&gt;"OK")</formula>
    </cfRule>
  </conditionalFormatting>
  <conditionalFormatting sqref="E7:E134">
    <cfRule type="expression" dxfId="150" priority="8" stopIfTrue="1">
      <formula>AND(ROUNDDOWN(($A$4-E7)/365.25,0)&lt;=13,#REF!&lt;&gt;"OK")</formula>
    </cfRule>
    <cfRule type="expression" dxfId="149" priority="9" stopIfTrue="1">
      <formula>AND(ROUNDDOWN(($A$4-E7)/365.25,0)&lt;=14,#REF!&lt;&gt;"OK")</formula>
    </cfRule>
    <cfRule type="expression" dxfId="148" priority="10" stopIfTrue="1">
      <formula>AND(ROUNDDOWN(($A$4-E7)/365.25,0)&lt;=17,#REF!&lt;&gt;"OK")</formula>
    </cfRule>
  </conditionalFormatting>
  <conditionalFormatting sqref="H7:H134">
    <cfRule type="cellIs" dxfId="147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6977" r:id="rId4" name="Button 1">
              <controlPr defaultSize="0" print="0" autoFill="0" autoPict="0" macro="[0]!egyéni_rangsor">
                <anchor moveWithCells="1" sizeWithCells="1">
                  <from>
                    <xdr:col>5</xdr:col>
                    <xdr:colOff>906780</xdr:colOff>
                    <xdr:row>0</xdr:row>
                    <xdr:rowOff>152400</xdr:rowOff>
                  </from>
                  <to>
                    <xdr:col>11</xdr:col>
                    <xdr:colOff>22860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40</vt:i4>
      </vt:variant>
    </vt:vector>
  </HeadingPairs>
  <TitlesOfParts>
    <vt:vector size="68" baseType="lpstr">
      <vt:lpstr>Altalanos</vt:lpstr>
      <vt:lpstr>Birók</vt:lpstr>
      <vt:lpstr>1Q ELO II Kcs U 9 L B</vt:lpstr>
      <vt:lpstr>1E4 II Kcs U 9 L B </vt:lpstr>
      <vt:lpstr>1Q ELO III Kcs U 11 L B</vt:lpstr>
      <vt:lpstr>1E5 III Kcs U 11 L B</vt:lpstr>
      <vt:lpstr>1Q ELO IV Kcs U 12 F A</vt:lpstr>
      <vt:lpstr>1E5 IV Kcs U 12 F A</vt:lpstr>
      <vt:lpstr>1Q ELO IV Kcs U 12 F B</vt:lpstr>
      <vt:lpstr>1E5 IV Kcs U 12 F B</vt:lpstr>
      <vt:lpstr>1Q ELO IV Kcs U 12 L B </vt:lpstr>
      <vt:lpstr>1E7 IV Kcs U 12 L B</vt:lpstr>
      <vt:lpstr>1Q ELO V Kcs U 14 F B </vt:lpstr>
      <vt:lpstr>__ 1E6  V Kcs U 14 F B </vt:lpstr>
      <vt:lpstr>1Q ELO V Kcs U 14 L B  </vt:lpstr>
      <vt:lpstr>V Kcs U 14 L B</vt:lpstr>
      <vt:lpstr>1Q ELO VI Kcs U 16 F A</vt:lpstr>
      <vt:lpstr>1E7   VI Kcs U 16 F A</vt:lpstr>
      <vt:lpstr>1Q ELO VI Kcs U 16 F B</vt:lpstr>
      <vt:lpstr>1E7   VI Kcs U 16 F B</vt:lpstr>
      <vt:lpstr>1Q ELO VI Kcs U 16 L B</vt:lpstr>
      <vt:lpstr> _VI Kcs U 16 L B</vt:lpstr>
      <vt:lpstr>1Q ELO VII Kcs U 18 F A</vt:lpstr>
      <vt:lpstr>1E3 VII Kcs U 18 F A</vt:lpstr>
      <vt:lpstr>1Q ELO VII Kcs U 18 F B</vt:lpstr>
      <vt:lpstr>1E4 VII Kcs U 18 F B</vt:lpstr>
      <vt:lpstr>1Q ELO VII Kcs U 18 L B</vt:lpstr>
      <vt:lpstr>1E3  VII Kcs U 18 L B</vt:lpstr>
      <vt:lpstr>'1Q ELO II Kcs U 9 L B'!Nyomtatási_cím</vt:lpstr>
      <vt:lpstr>'1Q ELO III Kcs U 11 L B'!Nyomtatási_cím</vt:lpstr>
      <vt:lpstr>'1Q ELO IV Kcs U 12 F A'!Nyomtatási_cím</vt:lpstr>
      <vt:lpstr>'1Q ELO IV Kcs U 12 F B'!Nyomtatási_cím</vt:lpstr>
      <vt:lpstr>'1Q ELO IV Kcs U 12 L B '!Nyomtatási_cím</vt:lpstr>
      <vt:lpstr>'1Q ELO V Kcs U 14 F B '!Nyomtatási_cím</vt:lpstr>
      <vt:lpstr>'1Q ELO V Kcs U 14 L B  '!Nyomtatási_cím</vt:lpstr>
      <vt:lpstr>'1Q ELO VI Kcs U 16 F A'!Nyomtatási_cím</vt:lpstr>
      <vt:lpstr>'1Q ELO VI Kcs U 16 F B'!Nyomtatási_cím</vt:lpstr>
      <vt:lpstr>'1Q ELO VI Kcs U 16 L B'!Nyomtatási_cím</vt:lpstr>
      <vt:lpstr>'1Q ELO VII Kcs U 18 F A'!Nyomtatási_cím</vt:lpstr>
      <vt:lpstr>'1Q ELO VII Kcs U 18 F B'!Nyomtatási_cím</vt:lpstr>
      <vt:lpstr>'1Q ELO VII Kcs U 18 L B'!Nyomtatási_cím</vt:lpstr>
      <vt:lpstr>' _VI Kcs U 16 L B'!Nyomtatási_terület</vt:lpstr>
      <vt:lpstr>'__ 1E6  V Kcs U 14 F B '!Nyomtatási_terület</vt:lpstr>
      <vt:lpstr>'1E3  VII Kcs U 18 L B'!Nyomtatási_terület</vt:lpstr>
      <vt:lpstr>'1E3 VII Kcs U 18 F A'!Nyomtatási_terület</vt:lpstr>
      <vt:lpstr>'1E4 II Kcs U 9 L B '!Nyomtatási_terület</vt:lpstr>
      <vt:lpstr>'1E4 VII Kcs U 18 F B'!Nyomtatási_terület</vt:lpstr>
      <vt:lpstr>'1E5 III Kcs U 11 L B'!Nyomtatási_terület</vt:lpstr>
      <vt:lpstr>'1E5 IV Kcs U 12 F A'!Nyomtatási_terület</vt:lpstr>
      <vt:lpstr>'1E5 IV Kcs U 12 F B'!Nyomtatási_terület</vt:lpstr>
      <vt:lpstr>'1E7   VI Kcs U 16 F A'!Nyomtatási_terület</vt:lpstr>
      <vt:lpstr>'1E7   VI Kcs U 16 F B'!Nyomtatási_terület</vt:lpstr>
      <vt:lpstr>'1E7 IV Kcs U 12 L B'!Nyomtatási_terület</vt:lpstr>
      <vt:lpstr>'1Q ELO II Kcs U 9 L B'!Nyomtatási_terület</vt:lpstr>
      <vt:lpstr>'1Q ELO III Kcs U 11 L B'!Nyomtatási_terület</vt:lpstr>
      <vt:lpstr>'1Q ELO IV Kcs U 12 F A'!Nyomtatási_terület</vt:lpstr>
      <vt:lpstr>'1Q ELO IV Kcs U 12 F B'!Nyomtatási_terület</vt:lpstr>
      <vt:lpstr>'1Q ELO IV Kcs U 12 L B '!Nyomtatási_terület</vt:lpstr>
      <vt:lpstr>'1Q ELO V Kcs U 14 F B '!Nyomtatási_terület</vt:lpstr>
      <vt:lpstr>'1Q ELO V Kcs U 14 L B  '!Nyomtatási_terület</vt:lpstr>
      <vt:lpstr>'1Q ELO VI Kcs U 16 F A'!Nyomtatási_terület</vt:lpstr>
      <vt:lpstr>'1Q ELO VI Kcs U 16 F B'!Nyomtatási_terület</vt:lpstr>
      <vt:lpstr>'1Q ELO VI Kcs U 16 L B'!Nyomtatási_terület</vt:lpstr>
      <vt:lpstr>'1Q ELO VII Kcs U 18 F A'!Nyomtatási_terület</vt:lpstr>
      <vt:lpstr>'1Q ELO VII Kcs U 18 F B'!Nyomtatási_terület</vt:lpstr>
      <vt:lpstr>'1Q ELO VII Kcs U 18 L B'!Nyomtatási_terület</vt:lpstr>
      <vt:lpstr>Birók!Nyomtatási_terület</vt:lpstr>
      <vt:lpstr>'V Kcs U 14 L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2024-05-03T21:32:26Z</cp:lastPrinted>
  <dcterms:created xsi:type="dcterms:W3CDTF">1998-01-18T23:10:02Z</dcterms:created>
  <dcterms:modified xsi:type="dcterms:W3CDTF">2024-05-08T11:40:30Z</dcterms:modified>
  <cp:category>Forms</cp:category>
</cp:coreProperties>
</file>