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3-2024\Budapest\"/>
    </mc:Choice>
  </mc:AlternateContent>
  <xr:revisionPtr revIDLastSave="0" documentId="13_ncr:1_{5D41191E-A9C4-4E72-85C8-9FA81DA2A0A4}" xr6:coauthVersionLast="47" xr6:coauthVersionMax="47" xr10:uidLastSave="{00000000-0000-0000-0000-000000000000}"/>
  <bookViews>
    <workbookView xWindow="-108" yWindow="-108" windowWidth="23256" windowHeight="13176" tabRatio="884" firstSheet="5" activeTab="5" xr2:uid="{00000000-000D-0000-FFFF-FFFF00000000}"/>
  </bookViews>
  <sheets>
    <sheet name="Altalanos" sheetId="1" r:id="rId1"/>
    <sheet name="kedd játékrend" sheetId="358" r:id="rId2"/>
    <sheet name="szerda játékrend" sheetId="357" r:id="rId3"/>
    <sheet name="csütörtök játékrend" sheetId="356" r:id="rId4"/>
    <sheet name="péntek játékrend" sheetId="355" r:id="rId5"/>
    <sheet name="III. fiú A" sheetId="90" r:id="rId6"/>
    <sheet name="III.fiú B" sheetId="86" r:id="rId7"/>
    <sheet name="III. lány A1" sheetId="335" r:id="rId8"/>
    <sheet name="III.lány A2" sheetId="334" r:id="rId9"/>
    <sheet name="III.lány A3" sheetId="333" r:id="rId10"/>
    <sheet name="III.lány A döntő" sheetId="336" r:id="rId11"/>
    <sheet name="IV.fiú A" sheetId="337" r:id="rId12"/>
    <sheet name="IV.fiú B" sheetId="338" r:id="rId13"/>
    <sheet name="IV.lány A" sheetId="339" r:id="rId14"/>
    <sheet name="IV.lány B" sheetId="340" r:id="rId15"/>
    <sheet name="V.fiú A" sheetId="341" r:id="rId16"/>
    <sheet name="V.fiú B" sheetId="342" r:id="rId17"/>
    <sheet name="V.lány A" sheetId="343" r:id="rId18"/>
    <sheet name="V.lány B" sheetId="344" r:id="rId19"/>
    <sheet name="VI.fiú A" sheetId="345" r:id="rId20"/>
    <sheet name="VI.fiú B" sheetId="346" r:id="rId21"/>
    <sheet name="VI.lány A " sheetId="350" r:id="rId22"/>
    <sheet name="VII.fiú A" sheetId="348" r:id="rId23"/>
    <sheet name="VII.fiú B" sheetId="349" r:id="rId24"/>
    <sheet name="VII.lány A" sheetId="233" r:id="rId25"/>
    <sheet name="VII.lány B" sheetId="352" r:id="rId26"/>
    <sheet name="VIII.fiú B" sheetId="353" r:id="rId27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5">'III. fiú A'!$A$1:$M$47</definedName>
    <definedName name="_xlnm.Print_Area" localSheetId="7">'III. lány A1'!$A$1:$M$41</definedName>
    <definedName name="_xlnm.Print_Area" localSheetId="6">'III.fiú B'!$A$1:$M$49</definedName>
    <definedName name="_xlnm.Print_Area" localSheetId="10">'III.lány A döntő'!$A$1:$M$41</definedName>
    <definedName name="_xlnm.Print_Area" localSheetId="8">'III.lány A2'!$A$1:$M$41</definedName>
    <definedName name="_xlnm.Print_Area" localSheetId="9">'III.lány A3'!$A$1:$M$41</definedName>
    <definedName name="_xlnm.Print_Area" localSheetId="11">'IV.fiú A'!$A$1:$M$41</definedName>
    <definedName name="_xlnm.Print_Area" localSheetId="12">'IV.fiú B'!$A$1:$M$41</definedName>
    <definedName name="_xlnm.Print_Area" localSheetId="14">'IV.lány B'!$A$1:$M$41</definedName>
    <definedName name="_xlnm.Print_Area" localSheetId="17">'V.lány A'!$A$1:$M$41</definedName>
    <definedName name="_xlnm.Print_Area" localSheetId="18">'V.lány B'!$A$1:$M$47</definedName>
    <definedName name="_xlnm.Print_Area" localSheetId="19">'VI.fiú A'!$A$1:$M$47</definedName>
    <definedName name="_xlnm.Print_Area" localSheetId="20">'VI.fiú B'!$A$1:$M$49</definedName>
    <definedName name="_xlnm.Print_Area" localSheetId="21">'VI.lány A '!$A$1:$M$41</definedName>
    <definedName name="_xlnm.Print_Area" localSheetId="22">'VII.fiú A'!$A$1:$M$47</definedName>
    <definedName name="_xlnm.Print_Area" localSheetId="24">'VII.lány A'!$A$1:$M$41</definedName>
    <definedName name="_xlnm.Print_Area" localSheetId="26">'VIII.fiú B'!$A$1:$M$41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353" l="1"/>
  <c r="B21" i="353"/>
  <c r="B20" i="353"/>
  <c r="B19" i="353"/>
  <c r="J18" i="353"/>
  <c r="H18" i="353"/>
  <c r="F18" i="353"/>
  <c r="D18" i="353"/>
  <c r="L13" i="353"/>
  <c r="I13" i="353"/>
  <c r="D13" i="353"/>
  <c r="C13" i="353"/>
  <c r="I11" i="353"/>
  <c r="D11" i="353"/>
  <c r="C11" i="353"/>
  <c r="I9" i="353"/>
  <c r="D9" i="353"/>
  <c r="C9" i="353"/>
  <c r="L7" i="353"/>
  <c r="I7" i="353"/>
  <c r="D7" i="353"/>
  <c r="C7" i="353"/>
  <c r="Y5" i="353"/>
  <c r="AK1" i="353" s="1"/>
  <c r="M4" i="353"/>
  <c r="K41" i="353" s="1"/>
  <c r="E4" i="353"/>
  <c r="A4" i="353"/>
  <c r="Y3" i="353"/>
  <c r="AH1" i="353"/>
  <c r="A1" i="353"/>
  <c r="I7" i="337"/>
  <c r="D7" i="337"/>
  <c r="C7" i="337"/>
  <c r="B22" i="350"/>
  <c r="B21" i="350"/>
  <c r="B20" i="350"/>
  <c r="B19" i="350"/>
  <c r="J18" i="350"/>
  <c r="H18" i="350"/>
  <c r="F18" i="350"/>
  <c r="D18" i="350"/>
  <c r="I13" i="350"/>
  <c r="D13" i="350"/>
  <c r="C13" i="350"/>
  <c r="L11" i="350"/>
  <c r="I11" i="350"/>
  <c r="D11" i="350"/>
  <c r="C11" i="350"/>
  <c r="L9" i="350"/>
  <c r="I9" i="350"/>
  <c r="D9" i="350"/>
  <c r="C9" i="350"/>
  <c r="L7" i="350"/>
  <c r="I7" i="350"/>
  <c r="D7" i="350"/>
  <c r="C7" i="350"/>
  <c r="Y5" i="350"/>
  <c r="M4" i="350"/>
  <c r="K41" i="350" s="1"/>
  <c r="E4" i="350"/>
  <c r="A4" i="350"/>
  <c r="Y3" i="350"/>
  <c r="AJ1" i="350"/>
  <c r="AH1" i="350"/>
  <c r="AF1" i="350"/>
  <c r="AD1" i="350"/>
  <c r="AB1" i="350"/>
  <c r="A1" i="350"/>
  <c r="R47" i="348"/>
  <c r="E40" i="348" s="1"/>
  <c r="F36" i="348"/>
  <c r="C36" i="348"/>
  <c r="F34" i="348"/>
  <c r="C34" i="348"/>
  <c r="F32" i="348"/>
  <c r="C32" i="348"/>
  <c r="B30" i="348"/>
  <c r="B28" i="348"/>
  <c r="F27" i="348"/>
  <c r="B25" i="348"/>
  <c r="B23" i="348"/>
  <c r="F22" i="348"/>
  <c r="I17" i="348"/>
  <c r="H27" i="348"/>
  <c r="D17" i="348"/>
  <c r="C17" i="348"/>
  <c r="L15" i="348"/>
  <c r="I15" i="348"/>
  <c r="B29" i="348"/>
  <c r="D15" i="348"/>
  <c r="C15" i="348"/>
  <c r="I13" i="348"/>
  <c r="D27" i="348"/>
  <c r="D13" i="348"/>
  <c r="C13" i="348"/>
  <c r="L11" i="348"/>
  <c r="I11" i="348"/>
  <c r="G11" i="348"/>
  <c r="E11" i="348"/>
  <c r="H22" i="348" s="1"/>
  <c r="D11" i="348"/>
  <c r="C11" i="348"/>
  <c r="L9" i="348"/>
  <c r="I9" i="348"/>
  <c r="B24" i="348"/>
  <c r="D9" i="348"/>
  <c r="C9" i="348"/>
  <c r="L7" i="348"/>
  <c r="I7" i="348"/>
  <c r="D22" i="348"/>
  <c r="D7" i="348"/>
  <c r="C7" i="348"/>
  <c r="Y5" i="348"/>
  <c r="AJ1" i="348" s="1"/>
  <c r="L4" i="348"/>
  <c r="K47" i="348" s="1"/>
  <c r="E4" i="348"/>
  <c r="A4" i="348"/>
  <c r="Y3" i="348"/>
  <c r="AK1" i="348"/>
  <c r="AC1" i="348"/>
  <c r="A1" i="348"/>
  <c r="R44" i="346"/>
  <c r="E43" i="346" s="1"/>
  <c r="E42" i="346"/>
  <c r="F38" i="346"/>
  <c r="C38" i="346"/>
  <c r="F36" i="346"/>
  <c r="C36" i="346"/>
  <c r="L19" i="346"/>
  <c r="I19" i="346"/>
  <c r="B31" i="346"/>
  <c r="D19" i="346"/>
  <c r="C19" i="346"/>
  <c r="L17" i="346"/>
  <c r="I17" i="346"/>
  <c r="B30" i="346"/>
  <c r="D17" i="346"/>
  <c r="C17" i="346"/>
  <c r="I15" i="346"/>
  <c r="B29" i="346"/>
  <c r="D15" i="346"/>
  <c r="C15" i="346"/>
  <c r="L13" i="346"/>
  <c r="I13" i="346"/>
  <c r="B28" i="346"/>
  <c r="D13" i="346"/>
  <c r="C13" i="346"/>
  <c r="I11" i="346"/>
  <c r="H22" i="346"/>
  <c r="D11" i="346"/>
  <c r="C11" i="346"/>
  <c r="L9" i="346"/>
  <c r="I9" i="346"/>
  <c r="B24" i="346"/>
  <c r="D9" i="346"/>
  <c r="C9" i="346"/>
  <c r="I7" i="346"/>
  <c r="D22" i="346"/>
  <c r="D7" i="346"/>
  <c r="C7" i="346"/>
  <c r="Y5" i="346"/>
  <c r="AK1" i="346" s="1"/>
  <c r="L4" i="346"/>
  <c r="K49" i="346" s="1"/>
  <c r="E4" i="346"/>
  <c r="A4" i="346"/>
  <c r="Y3" i="346"/>
  <c r="AH1" i="346"/>
  <c r="AD1" i="346"/>
  <c r="A1" i="346"/>
  <c r="R47" i="345"/>
  <c r="E40" i="345" s="1"/>
  <c r="F36" i="345"/>
  <c r="C36" i="345"/>
  <c r="C34" i="345"/>
  <c r="L17" i="345"/>
  <c r="I17" i="345"/>
  <c r="H27" i="345"/>
  <c r="D17" i="345"/>
  <c r="C17" i="345"/>
  <c r="I15" i="345"/>
  <c r="B29" i="345"/>
  <c r="D15" i="345"/>
  <c r="C15" i="345"/>
  <c r="I13" i="345"/>
  <c r="D27" i="345"/>
  <c r="D13" i="345"/>
  <c r="C13" i="345"/>
  <c r="L11" i="345"/>
  <c r="I11" i="345"/>
  <c r="G11" i="345"/>
  <c r="E11" i="345"/>
  <c r="H22" i="345" s="1"/>
  <c r="D11" i="345"/>
  <c r="C11" i="345"/>
  <c r="L9" i="345"/>
  <c r="I9" i="345"/>
  <c r="B24" i="345"/>
  <c r="D9" i="345"/>
  <c r="C9" i="345"/>
  <c r="I7" i="345"/>
  <c r="D22" i="345"/>
  <c r="D7" i="345"/>
  <c r="C7" i="345"/>
  <c r="Y5" i="345"/>
  <c r="AJ1" i="345" s="1"/>
  <c r="L4" i="345"/>
  <c r="K47" i="345" s="1"/>
  <c r="E4" i="345"/>
  <c r="A4" i="345"/>
  <c r="Y3" i="345"/>
  <c r="AH1" i="345" s="1"/>
  <c r="AK1" i="345"/>
  <c r="AG1" i="345"/>
  <c r="AD1" i="345"/>
  <c r="AC1" i="345"/>
  <c r="A1" i="345"/>
  <c r="R47" i="344"/>
  <c r="E40" i="344" s="1"/>
  <c r="E41" i="344"/>
  <c r="F36" i="344"/>
  <c r="C36" i="344"/>
  <c r="F34" i="344"/>
  <c r="I17" i="344"/>
  <c r="H27" i="344"/>
  <c r="D17" i="344"/>
  <c r="C17" i="344"/>
  <c r="I15" i="344"/>
  <c r="B29" i="344"/>
  <c r="D15" i="344"/>
  <c r="C15" i="344"/>
  <c r="L13" i="344"/>
  <c r="I13" i="344"/>
  <c r="D27" i="344"/>
  <c r="D13" i="344"/>
  <c r="C13" i="344"/>
  <c r="L11" i="344"/>
  <c r="I11" i="344"/>
  <c r="G11" i="344"/>
  <c r="E11" i="344"/>
  <c r="H22" i="344" s="1"/>
  <c r="D11" i="344"/>
  <c r="C11" i="344"/>
  <c r="I9" i="344"/>
  <c r="B24" i="344"/>
  <c r="C32" i="344" s="1"/>
  <c r="D9" i="344"/>
  <c r="C9" i="344"/>
  <c r="L7" i="344"/>
  <c r="I7" i="344"/>
  <c r="D22" i="344"/>
  <c r="D7" i="344"/>
  <c r="C7" i="344"/>
  <c r="Y5" i="344"/>
  <c r="AK1" i="344" s="1"/>
  <c r="L4" i="344"/>
  <c r="K47" i="344" s="1"/>
  <c r="E4" i="344"/>
  <c r="A4" i="344"/>
  <c r="Y3" i="344"/>
  <c r="AH1" i="344"/>
  <c r="AD1" i="344"/>
  <c r="A1" i="344"/>
  <c r="I13" i="343"/>
  <c r="B22" i="343"/>
  <c r="D13" i="343"/>
  <c r="C13" i="343"/>
  <c r="I11" i="343"/>
  <c r="B21" i="343"/>
  <c r="D11" i="343"/>
  <c r="C11" i="343"/>
  <c r="L9" i="343"/>
  <c r="I9" i="343"/>
  <c r="B20" i="343"/>
  <c r="D9" i="343"/>
  <c r="C9" i="343"/>
  <c r="I7" i="343"/>
  <c r="B19" i="343"/>
  <c r="D7" i="343"/>
  <c r="C7" i="343"/>
  <c r="Y5" i="343"/>
  <c r="M4" i="343"/>
  <c r="K41" i="343" s="1"/>
  <c r="E4" i="343"/>
  <c r="A4" i="343"/>
  <c r="Y3" i="343"/>
  <c r="AJ1" i="343"/>
  <c r="AI1" i="343"/>
  <c r="AH1" i="343"/>
  <c r="AG1" i="343"/>
  <c r="AF1" i="343"/>
  <c r="AE1" i="343"/>
  <c r="AD1" i="343"/>
  <c r="AC1" i="343"/>
  <c r="AB1" i="343"/>
  <c r="A1" i="343"/>
  <c r="I11" i="340"/>
  <c r="B21" i="340"/>
  <c r="D11" i="340"/>
  <c r="C11" i="340"/>
  <c r="L9" i="340"/>
  <c r="I9" i="340"/>
  <c r="F18" i="340"/>
  <c r="D9" i="340"/>
  <c r="C9" i="340"/>
  <c r="I7" i="340"/>
  <c r="B19" i="340"/>
  <c r="D7" i="340"/>
  <c r="C7" i="340"/>
  <c r="Y5" i="340"/>
  <c r="L4" i="340"/>
  <c r="K41" i="340" s="1"/>
  <c r="E4" i="340"/>
  <c r="A4" i="340"/>
  <c r="Y3" i="340"/>
  <c r="AJ1" i="340"/>
  <c r="AH1" i="340"/>
  <c r="AF1" i="340"/>
  <c r="AD1" i="340"/>
  <c r="AB1" i="340"/>
  <c r="A1" i="340"/>
  <c r="I13" i="338"/>
  <c r="B22" i="338"/>
  <c r="D13" i="338"/>
  <c r="C13" i="338"/>
  <c r="L11" i="338"/>
  <c r="I11" i="338"/>
  <c r="B21" i="338"/>
  <c r="D11" i="338"/>
  <c r="C11" i="338"/>
  <c r="I9" i="338"/>
  <c r="B20" i="338"/>
  <c r="D9" i="338"/>
  <c r="C9" i="338"/>
  <c r="I7" i="338"/>
  <c r="B19" i="338"/>
  <c r="D7" i="338"/>
  <c r="C7" i="338"/>
  <c r="Y5" i="338"/>
  <c r="M4" i="338"/>
  <c r="K41" i="338" s="1"/>
  <c r="E4" i="338"/>
  <c r="A4" i="338"/>
  <c r="Y3" i="338"/>
  <c r="AJ1" i="338" s="1"/>
  <c r="AK1" i="338"/>
  <c r="AI1" i="338"/>
  <c r="AG1" i="338"/>
  <c r="AF1" i="338"/>
  <c r="AE1" i="338"/>
  <c r="AD1" i="338"/>
  <c r="AC1" i="338"/>
  <c r="AB1" i="338"/>
  <c r="A1" i="338"/>
  <c r="L13" i="337"/>
  <c r="I13" i="337"/>
  <c r="B22" i="337"/>
  <c r="D13" i="337"/>
  <c r="C13" i="337"/>
  <c r="I11" i="337"/>
  <c r="B21" i="337"/>
  <c r="D11" i="337"/>
  <c r="C11" i="337"/>
  <c r="I9" i="337"/>
  <c r="B20" i="337"/>
  <c r="D9" i="337"/>
  <c r="C9" i="337"/>
  <c r="B19" i="337"/>
  <c r="Y5" i="337"/>
  <c r="M4" i="337"/>
  <c r="K41" i="337" s="1"/>
  <c r="E4" i="337"/>
  <c r="A4" i="337"/>
  <c r="Y3" i="337"/>
  <c r="AJ1" i="337" s="1"/>
  <c r="AK1" i="337"/>
  <c r="AI1" i="337"/>
  <c r="AG1" i="337"/>
  <c r="AF1" i="337"/>
  <c r="AE1" i="337"/>
  <c r="AD1" i="337"/>
  <c r="AC1" i="337"/>
  <c r="AB1" i="337"/>
  <c r="A1" i="337"/>
  <c r="I11" i="336"/>
  <c r="B21" i="336"/>
  <c r="D11" i="336"/>
  <c r="C11" i="336"/>
  <c r="I9" i="336"/>
  <c r="F18" i="336"/>
  <c r="D9" i="336"/>
  <c r="C9" i="336"/>
  <c r="I7" i="336"/>
  <c r="B19" i="336"/>
  <c r="D7" i="336"/>
  <c r="C7" i="336"/>
  <c r="Y5" i="336"/>
  <c r="L4" i="336"/>
  <c r="K41" i="336" s="1"/>
  <c r="E4" i="336"/>
  <c r="A4" i="336"/>
  <c r="Y3" i="336"/>
  <c r="AK1" i="336"/>
  <c r="AE1" i="336"/>
  <c r="AC1" i="336"/>
  <c r="A1" i="336"/>
  <c r="L13" i="335"/>
  <c r="I13" i="335"/>
  <c r="B22" i="335"/>
  <c r="D13" i="335"/>
  <c r="C13" i="335"/>
  <c r="I11" i="335"/>
  <c r="B21" i="335"/>
  <c r="D11" i="335"/>
  <c r="C11" i="335"/>
  <c r="L9" i="335"/>
  <c r="I9" i="335"/>
  <c r="B20" i="335"/>
  <c r="D9" i="335"/>
  <c r="C9" i="335"/>
  <c r="B19" i="335"/>
  <c r="D7" i="335"/>
  <c r="C7" i="335"/>
  <c r="Y5" i="335"/>
  <c r="M4" i="335"/>
  <c r="K41" i="335" s="1"/>
  <c r="E4" i="335"/>
  <c r="A4" i="335"/>
  <c r="Y3" i="335"/>
  <c r="AI1" i="335"/>
  <c r="A1" i="335"/>
  <c r="L13" i="334"/>
  <c r="I13" i="334"/>
  <c r="B22" i="334"/>
  <c r="D13" i="334"/>
  <c r="C13" i="334"/>
  <c r="I11" i="334"/>
  <c r="B21" i="334"/>
  <c r="D11" i="334"/>
  <c r="C11" i="334"/>
  <c r="L9" i="334"/>
  <c r="I9" i="334"/>
  <c r="B20" i="334"/>
  <c r="D9" i="334"/>
  <c r="C9" i="334"/>
  <c r="L7" i="334"/>
  <c r="I7" i="334"/>
  <c r="B19" i="334"/>
  <c r="D7" i="334"/>
  <c r="C7" i="334"/>
  <c r="Y5" i="334"/>
  <c r="M4" i="334"/>
  <c r="K41" i="334" s="1"/>
  <c r="E4" i="334"/>
  <c r="A4" i="334"/>
  <c r="Y3" i="334"/>
  <c r="AI1" i="334"/>
  <c r="AE1" i="334"/>
  <c r="A1" i="334"/>
  <c r="L11" i="333"/>
  <c r="I11" i="333"/>
  <c r="B21" i="333"/>
  <c r="D11" i="333"/>
  <c r="C11" i="333"/>
  <c r="L9" i="333"/>
  <c r="I9" i="333"/>
  <c r="F18" i="333"/>
  <c r="D9" i="333"/>
  <c r="C9" i="333"/>
  <c r="I7" i="333"/>
  <c r="B19" i="333"/>
  <c r="D7" i="333"/>
  <c r="C7" i="333"/>
  <c r="Y5" i="333"/>
  <c r="L4" i="333"/>
  <c r="K41" i="333" s="1"/>
  <c r="E4" i="333"/>
  <c r="A4" i="333"/>
  <c r="Y3" i="333"/>
  <c r="AH1" i="333" s="1"/>
  <c r="AE1" i="333"/>
  <c r="A1" i="333"/>
  <c r="I13" i="233"/>
  <c r="B22" i="233"/>
  <c r="D13" i="233"/>
  <c r="C13" i="233"/>
  <c r="I11" i="233"/>
  <c r="B21" i="233"/>
  <c r="D11" i="233"/>
  <c r="C11" i="233"/>
  <c r="I9" i="233"/>
  <c r="B20" i="233"/>
  <c r="D9" i="233"/>
  <c r="C9" i="233"/>
  <c r="L7" i="233"/>
  <c r="B19" i="233"/>
  <c r="D7" i="233"/>
  <c r="C7" i="233"/>
  <c r="Y5" i="233"/>
  <c r="M4" i="233"/>
  <c r="K41" i="233" s="1"/>
  <c r="E4" i="233"/>
  <c r="A4" i="233"/>
  <c r="Y3" i="233"/>
  <c r="A1" i="233"/>
  <c r="L17" i="90"/>
  <c r="L15" i="90"/>
  <c r="L11" i="90"/>
  <c r="L7" i="90"/>
  <c r="Y5" i="90"/>
  <c r="Y3" i="90"/>
  <c r="Y3" i="86"/>
  <c r="Y5" i="86"/>
  <c r="AD1" i="86" s="1"/>
  <c r="L17" i="86"/>
  <c r="L15" i="86"/>
  <c r="L11" i="86"/>
  <c r="L9" i="86"/>
  <c r="R44" i="86"/>
  <c r="E43" i="86" s="1"/>
  <c r="R47" i="90"/>
  <c r="E40" i="90" s="1"/>
  <c r="J27" i="86"/>
  <c r="F27" i="86"/>
  <c r="B28" i="86"/>
  <c r="B30" i="86"/>
  <c r="F38" i="86"/>
  <c r="B29" i="86"/>
  <c r="F36" i="86"/>
  <c r="L4" i="86"/>
  <c r="K49" i="86" s="1"/>
  <c r="B25" i="86"/>
  <c r="C36" i="86" s="1"/>
  <c r="C38" i="86"/>
  <c r="B24" i="86"/>
  <c r="B23" i="86"/>
  <c r="C34" i="86" s="1"/>
  <c r="H22" i="86"/>
  <c r="E4" i="86"/>
  <c r="A4" i="86"/>
  <c r="A1" i="86"/>
  <c r="H27" i="90"/>
  <c r="B29" i="90"/>
  <c r="F34" i="90" s="1"/>
  <c r="D27" i="90"/>
  <c r="F36" i="90"/>
  <c r="I17" i="90"/>
  <c r="D17" i="90"/>
  <c r="C17" i="90"/>
  <c r="I15" i="90"/>
  <c r="D15" i="90"/>
  <c r="C15" i="90"/>
  <c r="I13" i="90"/>
  <c r="D13" i="90"/>
  <c r="C13" i="90"/>
  <c r="L4" i="90"/>
  <c r="K47" i="90" s="1"/>
  <c r="B25" i="90"/>
  <c r="C34" i="90" s="1"/>
  <c r="C36" i="90"/>
  <c r="F22" i="90"/>
  <c r="B23" i="90"/>
  <c r="H22" i="90"/>
  <c r="I11" i="90"/>
  <c r="D11" i="90"/>
  <c r="C11" i="90"/>
  <c r="I9" i="90"/>
  <c r="D9" i="90"/>
  <c r="C9" i="90"/>
  <c r="I7" i="90"/>
  <c r="D7" i="90"/>
  <c r="C7" i="90"/>
  <c r="E4" i="90"/>
  <c r="A4" i="90"/>
  <c r="A1" i="90"/>
  <c r="H18" i="233"/>
  <c r="E41" i="90"/>
  <c r="AD1" i="90"/>
  <c r="AF1" i="233"/>
  <c r="AC1" i="86"/>
  <c r="F22" i="86"/>
  <c r="AE1" i="233"/>
  <c r="AJ1" i="333" l="1"/>
  <c r="AF1" i="86"/>
  <c r="AH1" i="233"/>
  <c r="AG1" i="333"/>
  <c r="AJ1" i="335"/>
  <c r="AJ1" i="336"/>
  <c r="AE1" i="346"/>
  <c r="AI1" i="346"/>
  <c r="AD1" i="233"/>
  <c r="AI1" i="333"/>
  <c r="AJ1" i="334"/>
  <c r="AG1" i="336"/>
  <c r="AB1" i="344"/>
  <c r="AF1" i="344"/>
  <c r="AJ1" i="344"/>
  <c r="AE1" i="345"/>
  <c r="AI1" i="345"/>
  <c r="AB1" i="346"/>
  <c r="AF1" i="346"/>
  <c r="AJ1" i="346"/>
  <c r="AG1" i="348"/>
  <c r="AE1" i="344"/>
  <c r="AI1" i="344"/>
  <c r="AE1" i="348"/>
  <c r="AK1" i="233"/>
  <c r="AC1" i="233"/>
  <c r="AH1" i="90"/>
  <c r="AC1" i="333"/>
  <c r="AK1" i="333"/>
  <c r="AE1" i="335"/>
  <c r="AI1" i="336"/>
  <c r="AK1" i="340"/>
  <c r="AK1" i="343"/>
  <c r="AC1" i="344"/>
  <c r="AG1" i="344"/>
  <c r="AB1" i="345"/>
  <c r="AF1" i="345"/>
  <c r="E41" i="345"/>
  <c r="AC1" i="346"/>
  <c r="AG1" i="346"/>
  <c r="AI1" i="348"/>
  <c r="E41" i="348"/>
  <c r="AK1" i="350"/>
  <c r="AD1" i="353"/>
  <c r="AB1" i="90"/>
  <c r="AG1" i="233"/>
  <c r="AI1" i="233"/>
  <c r="AB1" i="233"/>
  <c r="AJ1" i="233"/>
  <c r="AG1" i="90"/>
  <c r="AB1" i="86"/>
  <c r="AG1" i="86"/>
  <c r="AC1" i="334"/>
  <c r="AG1" i="334"/>
  <c r="AK1" i="334"/>
  <c r="AC1" i="335"/>
  <c r="AG1" i="335"/>
  <c r="AK1" i="335"/>
  <c r="AC1" i="340"/>
  <c r="AE1" i="340"/>
  <c r="AG1" i="340"/>
  <c r="AI1" i="340"/>
  <c r="AB1" i="353"/>
  <c r="AF1" i="353"/>
  <c r="AJ1" i="353"/>
  <c r="AC1" i="353"/>
  <c r="AE1" i="353"/>
  <c r="AG1" i="353"/>
  <c r="AI1" i="353"/>
  <c r="AC1" i="350"/>
  <c r="AE1" i="350"/>
  <c r="AG1" i="350"/>
  <c r="AI1" i="350"/>
  <c r="AB1" i="348"/>
  <c r="AD1" i="348"/>
  <c r="AF1" i="348"/>
  <c r="AH1" i="348"/>
  <c r="F22" i="346"/>
  <c r="B23" i="346"/>
  <c r="B25" i="346"/>
  <c r="F27" i="346"/>
  <c r="J27" i="346"/>
  <c r="D27" i="346"/>
  <c r="H27" i="346"/>
  <c r="F22" i="345"/>
  <c r="B23" i="345"/>
  <c r="C32" i="345" s="1"/>
  <c r="B25" i="345"/>
  <c r="F27" i="345"/>
  <c r="B28" i="345"/>
  <c r="F32" i="345" s="1"/>
  <c r="B30" i="345"/>
  <c r="F22" i="344"/>
  <c r="B23" i="344"/>
  <c r="C34" i="344" s="1"/>
  <c r="B25" i="344"/>
  <c r="F27" i="344"/>
  <c r="B28" i="344"/>
  <c r="B30" i="344"/>
  <c r="F32" i="344" s="1"/>
  <c r="D18" i="343"/>
  <c r="H18" i="343"/>
  <c r="F18" i="343"/>
  <c r="J18" i="343"/>
  <c r="D18" i="340"/>
  <c r="H18" i="340"/>
  <c r="B20" i="340"/>
  <c r="AH1" i="338"/>
  <c r="D18" i="338"/>
  <c r="H18" i="338"/>
  <c r="F18" i="338"/>
  <c r="J18" i="338"/>
  <c r="AH1" i="337"/>
  <c r="D18" i="337"/>
  <c r="H18" i="337"/>
  <c r="F18" i="337"/>
  <c r="J18" i="337"/>
  <c r="AB1" i="336"/>
  <c r="AD1" i="336"/>
  <c r="AF1" i="336"/>
  <c r="AH1" i="336"/>
  <c r="D18" i="336"/>
  <c r="H18" i="336"/>
  <c r="B20" i="336"/>
  <c r="AB1" i="335"/>
  <c r="AD1" i="335"/>
  <c r="AF1" i="335"/>
  <c r="AH1" i="335"/>
  <c r="D18" i="335"/>
  <c r="H18" i="335"/>
  <c r="F18" i="335"/>
  <c r="J18" i="335"/>
  <c r="AB1" i="334"/>
  <c r="AD1" i="334"/>
  <c r="AF1" i="334"/>
  <c r="AH1" i="334"/>
  <c r="D18" i="334"/>
  <c r="H18" i="334"/>
  <c r="F18" i="334"/>
  <c r="J18" i="334"/>
  <c r="AB1" i="333"/>
  <c r="AD1" i="333"/>
  <c r="AF1" i="333"/>
  <c r="D18" i="333"/>
  <c r="H18" i="333"/>
  <c r="B20" i="333"/>
  <c r="AK1" i="86"/>
  <c r="AH1" i="86"/>
  <c r="AI1" i="86"/>
  <c r="AC1" i="90"/>
  <c r="AK1" i="90"/>
  <c r="AE1" i="86"/>
  <c r="AJ1" i="86"/>
  <c r="E42" i="86"/>
  <c r="D18" i="233"/>
  <c r="B28" i="90"/>
  <c r="F32" i="90" s="1"/>
  <c r="J18" i="233"/>
  <c r="F18" i="233"/>
  <c r="D22" i="90"/>
  <c r="AI1" i="90"/>
  <c r="D22" i="86"/>
  <c r="B31" i="86"/>
  <c r="F34" i="86" s="1"/>
  <c r="H27" i="86"/>
  <c r="D27" i="86"/>
  <c r="B24" i="90"/>
  <c r="C32" i="90" s="1"/>
  <c r="F27" i="90"/>
  <c r="AE1" i="90"/>
  <c r="B30" i="90"/>
  <c r="AF1" i="90"/>
  <c r="AJ1" i="90"/>
</calcChain>
</file>

<file path=xl/sharedStrings.xml><?xml version="1.0" encoding="utf-8"?>
<sst xmlns="http://schemas.openxmlformats.org/spreadsheetml/2006/main" count="2484" uniqueCount="491">
  <si>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</si>
  <si>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</si>
  <si>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</si>
  <si>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</si>
  <si>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</si>
  <si>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</si>
  <si>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</si>
  <si>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</si>
  <si>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</si>
  <si>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</si>
  <si>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</si>
  <si>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</si>
  <si>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</si>
  <si>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</si>
  <si>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</si>
  <si>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</si>
  <si>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Dátum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</si>
  <si>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</si>
  <si>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</si>
  <si>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</si>
  <si>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</si>
  <si>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</si>
  <si>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</si>
  <si>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</si>
  <si>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</si>
  <si>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</si>
  <si>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</si>
  <si>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</si>
  <si>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</si>
  <si>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</si>
  <si>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</si>
  <si>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</si>
  <si>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</si>
  <si>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</si>
  <si>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</si>
  <si>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</si>
  <si>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</si>
  <si>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</si>
  <si>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</si>
  <si>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</si>
  <si>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</si>
  <si>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</si>
  <si>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</si>
  <si>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</si>
  <si>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</si>
  <si>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</si>
  <si>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</si>
  <si>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</si>
  <si>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</si>
  <si>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</si>
  <si>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</si>
  <si>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</si>
  <si>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</si>
  <si>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</si>
  <si>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</si>
  <si>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</si>
  <si>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</si>
  <si>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</si>
  <si>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</si>
  <si>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</si>
  <si>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</si>
  <si>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</si>
  <si>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</si>
  <si>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</si>
  <si>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</si>
  <si>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</si>
  <si>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</si>
  <si>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</si>
  <si>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</si>
  <si>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</si>
  <si>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</si>
  <si>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</si>
  <si>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</si>
  <si>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</si>
  <si>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</si>
  <si>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</si>
  <si>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</si>
  <si>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</si>
  <si>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</si>
  <si>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</si>
  <si>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</si>
  <si>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E - F</t>
  </si>
  <si>
    <t>F - D</t>
  </si>
  <si>
    <t>D - G</t>
  </si>
  <si>
    <t>G - E</t>
  </si>
  <si>
    <t>F - E</t>
  </si>
  <si>
    <t>I-II.</t>
  </si>
  <si>
    <t>III.-IV.</t>
  </si>
  <si>
    <t>V-VI.</t>
  </si>
  <si>
    <t>VII.-VIII.</t>
  </si>
  <si>
    <t>Kádár László</t>
  </si>
  <si>
    <t xml:space="preserve">Almai </t>
  </si>
  <si>
    <t>Sámuel</t>
  </si>
  <si>
    <t>Marosi</t>
  </si>
  <si>
    <t>Péter</t>
  </si>
  <si>
    <t>Csuti</t>
  </si>
  <si>
    <t>Dániel</t>
  </si>
  <si>
    <t>Szekeres</t>
  </si>
  <si>
    <t>István</t>
  </si>
  <si>
    <t>Georgi</t>
  </si>
  <si>
    <t>Ábel Patrik</t>
  </si>
  <si>
    <t>Marcell</t>
  </si>
  <si>
    <t>Schiffer</t>
  </si>
  <si>
    <t xml:space="preserve">Frank </t>
  </si>
  <si>
    <t>Anrdás</t>
  </si>
  <si>
    <t xml:space="preserve">Halas </t>
  </si>
  <si>
    <t>Tamás Benedek</t>
  </si>
  <si>
    <t xml:space="preserve">Tuli </t>
  </si>
  <si>
    <t>Balázs Péter</t>
  </si>
  <si>
    <t>Rácz</t>
  </si>
  <si>
    <t>Barnabás Péter</t>
  </si>
  <si>
    <t>Bőczén</t>
  </si>
  <si>
    <t>Áron</t>
  </si>
  <si>
    <t>Tenke</t>
  </si>
  <si>
    <t>Trisztán</t>
  </si>
  <si>
    <t>Siklósi</t>
  </si>
  <si>
    <t>Odett</t>
  </si>
  <si>
    <t>Horváth-Beck</t>
  </si>
  <si>
    <t>Orsolya</t>
  </si>
  <si>
    <t>Pirovits</t>
  </si>
  <si>
    <t>Petra</t>
  </si>
  <si>
    <t xml:space="preserve">Kovács </t>
  </si>
  <si>
    <t>III.lány A1</t>
  </si>
  <si>
    <t>III.lány A2</t>
  </si>
  <si>
    <t>Simor</t>
  </si>
  <si>
    <t>Hannah Taylor</t>
  </si>
  <si>
    <t>Zenobio</t>
  </si>
  <si>
    <t>Mia</t>
  </si>
  <si>
    <t>Zsófia</t>
  </si>
  <si>
    <t xml:space="preserve">Nagy </t>
  </si>
  <si>
    <t>Maya  Zoé</t>
  </si>
  <si>
    <t>Polgárdi</t>
  </si>
  <si>
    <t>Zita</t>
  </si>
  <si>
    <t>Ragályi-Kovács</t>
  </si>
  <si>
    <t>Katinka</t>
  </si>
  <si>
    <t>Ledényi</t>
  </si>
  <si>
    <t>IV.fiú A</t>
  </si>
  <si>
    <t>Lékó</t>
  </si>
  <si>
    <t>Zsombor</t>
  </si>
  <si>
    <t>Milán</t>
  </si>
  <si>
    <t>Erdei</t>
  </si>
  <si>
    <t>Benedek</t>
  </si>
  <si>
    <t xml:space="preserve">Orbán </t>
  </si>
  <si>
    <t>Arisztid Gábor</t>
  </si>
  <si>
    <t>IV.fiú B</t>
  </si>
  <si>
    <t>Serfőző</t>
  </si>
  <si>
    <t>András</t>
  </si>
  <si>
    <t>Molnár</t>
  </si>
  <si>
    <t>Márton</t>
  </si>
  <si>
    <t xml:space="preserve">Békés </t>
  </si>
  <si>
    <t>Ádám Flórián</t>
  </si>
  <si>
    <t xml:space="preserve">Valálik </t>
  </si>
  <si>
    <t>Vajk</t>
  </si>
  <si>
    <t>IV.lány A</t>
  </si>
  <si>
    <t>Vigaszág</t>
  </si>
  <si>
    <t>Müller Míra</t>
  </si>
  <si>
    <t>Gazdag Tamara</t>
  </si>
  <si>
    <t>Somhegyi Zsófia</t>
  </si>
  <si>
    <t>Kovács Szofi Hanna</t>
  </si>
  <si>
    <t>Stein Emili</t>
  </si>
  <si>
    <t>Kerényi Blanka</t>
  </si>
  <si>
    <t>Gazdag Victoria Sophia</t>
  </si>
  <si>
    <t>IV.lány B</t>
  </si>
  <si>
    <t>Szonja</t>
  </si>
  <si>
    <t>Gelencsér</t>
  </si>
  <si>
    <t>Lea Eszter</t>
  </si>
  <si>
    <t>Schildkraut</t>
  </si>
  <si>
    <t>Luca</t>
  </si>
  <si>
    <t>V.fiú A</t>
  </si>
  <si>
    <t>Főtábla</t>
  </si>
  <si>
    <t>Ujházi Bence</t>
  </si>
  <si>
    <t>x</t>
  </si>
  <si>
    <t>Marosi Levente</t>
  </si>
  <si>
    <t>Vigh Dániel</t>
  </si>
  <si>
    <t>Nyikos Márton</t>
  </si>
  <si>
    <t xml:space="preserve">Ledényi Zsombor </t>
  </si>
  <si>
    <t>Török Dániel</t>
  </si>
  <si>
    <t>Tihanyi-Tóth Domokos</t>
  </si>
  <si>
    <t>Fehérvári Balázs</t>
  </si>
  <si>
    <t>Horváth-Beck Márton</t>
  </si>
  <si>
    <t>Anda Gergő</t>
  </si>
  <si>
    <t>Paksi Vince</t>
  </si>
  <si>
    <t>V.fiú B</t>
  </si>
  <si>
    <t>Subicz Levente István</t>
  </si>
  <si>
    <t>Dolmány Balázs</t>
  </si>
  <si>
    <t>Ádám Suriel</t>
  </si>
  <si>
    <t>Molnár Máté</t>
  </si>
  <si>
    <t>Lányi Martin</t>
  </si>
  <si>
    <t>Lebi-Kovacs Isai</t>
  </si>
  <si>
    <t>Pozsgai Noel</t>
  </si>
  <si>
    <t>Stark Benjámin</t>
  </si>
  <si>
    <t>Semsey Botond</t>
  </si>
  <si>
    <t>Somhegyi Szeverin</t>
  </si>
  <si>
    <t>Kiss Benedek Sándor</t>
  </si>
  <si>
    <t>V.lány A</t>
  </si>
  <si>
    <t>Nógrádi</t>
  </si>
  <si>
    <t>Noémi</t>
  </si>
  <si>
    <t>Kovács</t>
  </si>
  <si>
    <t>Emese</t>
  </si>
  <si>
    <t>Vecseri</t>
  </si>
  <si>
    <t>Bianka</t>
  </si>
  <si>
    <t>Nelli</t>
  </si>
  <si>
    <t>III.fiú A</t>
  </si>
  <si>
    <t>III.fiú B</t>
  </si>
  <si>
    <t>III.lány A3</t>
  </si>
  <si>
    <t>III.lány döntő</t>
  </si>
  <si>
    <t>Tenisz Diákolimpia</t>
  </si>
  <si>
    <t>Krisztina</t>
  </si>
  <si>
    <t>Nadin</t>
  </si>
  <si>
    <t>Szabó</t>
  </si>
  <si>
    <t>Hedvig</t>
  </si>
  <si>
    <t>Regöly-Mérei</t>
  </si>
  <si>
    <t>Laura</t>
  </si>
  <si>
    <t>Neukunft</t>
  </si>
  <si>
    <t>Liliana</t>
  </si>
  <si>
    <t>V.lány B</t>
  </si>
  <si>
    <t>VI.fiú A</t>
  </si>
  <si>
    <t>Hajas</t>
  </si>
  <si>
    <t>Bálint</t>
  </si>
  <si>
    <t>Fehér</t>
  </si>
  <si>
    <t>Dropka</t>
  </si>
  <si>
    <t>Dominik</t>
  </si>
  <si>
    <t>Szlávik</t>
  </si>
  <si>
    <t>Dávid</t>
  </si>
  <si>
    <t>Győr</t>
  </si>
  <si>
    <t>VI.fiú B</t>
  </si>
  <si>
    <t xml:space="preserve">Lévai </t>
  </si>
  <si>
    <t>Zsolt Márk</t>
  </si>
  <si>
    <t>Grenczer</t>
  </si>
  <si>
    <t>Lukács</t>
  </si>
  <si>
    <t>Hegyi</t>
  </si>
  <si>
    <t>Markocsány</t>
  </si>
  <si>
    <t>Zoltán</t>
  </si>
  <si>
    <t>Máté János</t>
  </si>
  <si>
    <t>Kőteleky</t>
  </si>
  <si>
    <t>Ákos László</t>
  </si>
  <si>
    <t>Kövér</t>
  </si>
  <si>
    <t>Márk</t>
  </si>
  <si>
    <t>VI.lány A</t>
  </si>
  <si>
    <t>Fanni</t>
  </si>
  <si>
    <t>Teker</t>
  </si>
  <si>
    <t>Lotti</t>
  </si>
  <si>
    <t>Murányi</t>
  </si>
  <si>
    <t>Blanka</t>
  </si>
  <si>
    <t>VII.fiú A</t>
  </si>
  <si>
    <t>Almádi</t>
  </si>
  <si>
    <t>Attila</t>
  </si>
  <si>
    <t xml:space="preserve">Mező </t>
  </si>
  <si>
    <t>Marcell Gyula</t>
  </si>
  <si>
    <t xml:space="preserve">Egressy </t>
  </si>
  <si>
    <t>Mátyás</t>
  </si>
  <si>
    <t>Borbíró</t>
  </si>
  <si>
    <t>Balázs Leopold</t>
  </si>
  <si>
    <t xml:space="preserve">Szilágyi </t>
  </si>
  <si>
    <t>Balázs</t>
  </si>
  <si>
    <t>VII.fiú B</t>
  </si>
  <si>
    <t>Kónya Kristóf</t>
  </si>
  <si>
    <t>Ádány Lóránt</t>
  </si>
  <si>
    <t>Horváth Zsombor Róbert</t>
  </si>
  <si>
    <t>Tóth Miklós Áron</t>
  </si>
  <si>
    <t>Osztroluczky Márton Antal</t>
  </si>
  <si>
    <t>Nagy Benedek</t>
  </si>
  <si>
    <t>Molnár Soma</t>
  </si>
  <si>
    <t>Dézsi Karsa Benedek</t>
  </si>
  <si>
    <t>Berényi Balázs Dániel</t>
  </si>
  <si>
    <t>Koczka</t>
  </si>
  <si>
    <t>Petra Regina</t>
  </si>
  <si>
    <t>Takáts</t>
  </si>
  <si>
    <t>Nikolett</t>
  </si>
  <si>
    <t>Hajdú</t>
  </si>
  <si>
    <t>Anna Jázmin</t>
  </si>
  <si>
    <t>Bozsik</t>
  </si>
  <si>
    <t>Bertók</t>
  </si>
  <si>
    <t>Kristyán</t>
  </si>
  <si>
    <t>VII.lány B</t>
  </si>
  <si>
    <t>Armour Sophia</t>
  </si>
  <si>
    <t>Székely Kinga Boglárka</t>
  </si>
  <si>
    <t>Szombathelyi Dóra</t>
  </si>
  <si>
    <t>Edvi Barbara Anikó</t>
  </si>
  <si>
    <t>Huszár Alexandra</t>
  </si>
  <si>
    <t>Marsa Viktória Szófia</t>
  </si>
  <si>
    <t>Gáldi Laura</t>
  </si>
  <si>
    <t>Gál Zsófia Flóra</t>
  </si>
  <si>
    <t>VIII.fiú B</t>
  </si>
  <si>
    <t>Richlik</t>
  </si>
  <si>
    <t>Márton Arnold</t>
  </si>
  <si>
    <t>Somodi</t>
  </si>
  <si>
    <t>Edvi</t>
  </si>
  <si>
    <t>László</t>
  </si>
  <si>
    <t>Varga</t>
  </si>
  <si>
    <t>István Áron</t>
  </si>
  <si>
    <t>VII.lány A</t>
  </si>
  <si>
    <t>Kaminska Gabriella</t>
  </si>
  <si>
    <t>2024.04.23-26.</t>
  </si>
  <si>
    <t>BUDAPESTI DIÁKOLIMPIA 2024.04.26.PÉNTEK</t>
  </si>
  <si>
    <t>Előre tervezett</t>
  </si>
  <si>
    <t>Pályára ment</t>
  </si>
  <si>
    <t>vsz</t>
  </si>
  <si>
    <t>pálya</t>
  </si>
  <si>
    <t>eredmény</t>
  </si>
  <si>
    <t>9h</t>
  </si>
  <si>
    <t>VII. fiú B</t>
  </si>
  <si>
    <t>VII. fiú A</t>
  </si>
  <si>
    <t>Borbíró Balázs Leopold</t>
  </si>
  <si>
    <t>Szilágyi Balázs</t>
  </si>
  <si>
    <t>10h</t>
  </si>
  <si>
    <t>Koczka Petra Regina</t>
  </si>
  <si>
    <t>Takáts Nikolett</t>
  </si>
  <si>
    <t>Fehér Laura</t>
  </si>
  <si>
    <t>Hajdú Anna Jázmin</t>
  </si>
  <si>
    <t>10h30</t>
  </si>
  <si>
    <t xml:space="preserve">Nagy Benedek </t>
  </si>
  <si>
    <t>Dézsi v. Berényi</t>
  </si>
  <si>
    <t>Mező Marcell Gyula</t>
  </si>
  <si>
    <t>11h30</t>
  </si>
  <si>
    <t>ed</t>
  </si>
  <si>
    <t>vigasz</t>
  </si>
  <si>
    <t>12h30</t>
  </si>
  <si>
    <t>Almádi Attila</t>
  </si>
  <si>
    <t>Egressy Mátyás</t>
  </si>
  <si>
    <t>13h30</t>
  </si>
  <si>
    <t>döntő</t>
  </si>
  <si>
    <t>14h30</t>
  </si>
  <si>
    <t>III.hely</t>
  </si>
  <si>
    <t>BUDAPESTI DIÁKOLIMPIA 2024.04.25. CSÜTÖRTÖK</t>
  </si>
  <si>
    <t>Grenczer Lukács</t>
  </si>
  <si>
    <t>RegölyMérei Máté János</t>
  </si>
  <si>
    <t>Kőteleky Ákos László</t>
  </si>
  <si>
    <t>Kövér Márk</t>
  </si>
  <si>
    <t>Hegyi András</t>
  </si>
  <si>
    <t>Markocsány Zoltán</t>
  </si>
  <si>
    <t>Szlávik Dávid</t>
  </si>
  <si>
    <t>Győr Milán</t>
  </si>
  <si>
    <t>Kristyán Fanni</t>
  </si>
  <si>
    <t>Murányi Petra</t>
  </si>
  <si>
    <t>Teker Lotti</t>
  </si>
  <si>
    <t>Kovács Blanka</t>
  </si>
  <si>
    <t>Somodi Márk</t>
  </si>
  <si>
    <t>Edvi László</t>
  </si>
  <si>
    <t>Richlik Márton Arnold</t>
  </si>
  <si>
    <t>Varga István Áron</t>
  </si>
  <si>
    <t>Lévai Zsolt Márk</t>
  </si>
  <si>
    <t>Fehér Milán</t>
  </si>
  <si>
    <t>11h</t>
  </si>
  <si>
    <t>12h</t>
  </si>
  <si>
    <t>Hajas Bálint</t>
  </si>
  <si>
    <t>Dropka Dominik</t>
  </si>
  <si>
    <t>13h</t>
  </si>
  <si>
    <t>14h</t>
  </si>
  <si>
    <t>BUDAPESTI DIÁKOLIMPIA 2024.04.24. SZERDA</t>
  </si>
  <si>
    <t>8h30</t>
  </si>
  <si>
    <t>Lebi-Kovács Isai</t>
  </si>
  <si>
    <t>Vígh Dániel</t>
  </si>
  <si>
    <t>Tihanyi-Tóth Domonkos</t>
  </si>
  <si>
    <t>9h30</t>
  </si>
  <si>
    <t>Bertók Nelli</t>
  </si>
  <si>
    <t>Vecseri Bianka</t>
  </si>
  <si>
    <t>Nógrádi Noémi</t>
  </si>
  <si>
    <t>Kovács Emese</t>
  </si>
  <si>
    <t>Regöly -Mérei Laura</t>
  </si>
  <si>
    <t>Neukunft Liliana</t>
  </si>
  <si>
    <t>Serfőző Krisztina</t>
  </si>
  <si>
    <t>Nagy Nadin</t>
  </si>
  <si>
    <t xml:space="preserve">Nyikos Márton </t>
  </si>
  <si>
    <t>Ledényi Zsombor</t>
  </si>
  <si>
    <t>Dolmány v. Ádám</t>
  </si>
  <si>
    <t>Stark Benjamin</t>
  </si>
  <si>
    <t>Lebi-Kovács v.Pozsgai</t>
  </si>
  <si>
    <t>Kis Benedek Sándor</t>
  </si>
  <si>
    <t>Semsey v.Somhegyi</t>
  </si>
  <si>
    <t>Marosi v. Vígh</t>
  </si>
  <si>
    <t>Török v.Tihanyi-Tóth</t>
  </si>
  <si>
    <t>Horváth-Beck v.Anda</t>
  </si>
  <si>
    <t>Szabó Hedvig</t>
  </si>
  <si>
    <t>V.fiú Aés B vígasz</t>
  </si>
  <si>
    <t xml:space="preserve">V.fiú A </t>
  </si>
  <si>
    <t>15h</t>
  </si>
  <si>
    <t>16h</t>
  </si>
  <si>
    <t>BUDAPESTI DIÁKOLIMPIA 2024.04.23. KEDD</t>
  </si>
  <si>
    <t>III.lány A</t>
  </si>
  <si>
    <t>Ragályi-Kovács Katinka</t>
  </si>
  <si>
    <t>Ledényi Zsófia</t>
  </si>
  <si>
    <t>Horváth-Beck Orsolya</t>
  </si>
  <si>
    <t>Pirovits Petra</t>
  </si>
  <si>
    <t>Siklósi Odett</t>
  </si>
  <si>
    <t>Kovács Petra</t>
  </si>
  <si>
    <t>Zenobio Mia</t>
  </si>
  <si>
    <t>Péter Zsófia</t>
  </si>
  <si>
    <t>Simor Hannah Taylor</t>
  </si>
  <si>
    <t>Nagy Maya Zoé</t>
  </si>
  <si>
    <t>II. fiú A</t>
  </si>
  <si>
    <t>Bőczén Máté</t>
  </si>
  <si>
    <t>Nagy Kolos</t>
  </si>
  <si>
    <t>Müller Mira</t>
  </si>
  <si>
    <t>Gazdag Viktória Sophia</t>
  </si>
  <si>
    <t>Molnár Márton</t>
  </si>
  <si>
    <t>Békés Ádám Flórián</t>
  </si>
  <si>
    <t>Serfőző András</t>
  </si>
  <si>
    <t>Valálik Vajk</t>
  </si>
  <si>
    <t>Erdei Benedek</t>
  </si>
  <si>
    <t>Bozsik Milán</t>
  </si>
  <si>
    <t>Orbán Arisztid</t>
  </si>
  <si>
    <t>Lékó Zsombor</t>
  </si>
  <si>
    <t>Gelencsér Lea Eszter</t>
  </si>
  <si>
    <t>Schildkraut Luca</t>
  </si>
  <si>
    <t>Schiffer Marcell</t>
  </si>
  <si>
    <t>Rácz Barnabás Péter</t>
  </si>
  <si>
    <t>Tuli Balázs Péter</t>
  </si>
  <si>
    <t>Bőczén Áron</t>
  </si>
  <si>
    <t>Halas Tamás Benedek</t>
  </si>
  <si>
    <t>Tenke Trisztán</t>
  </si>
  <si>
    <t>Marosi Péter</t>
  </si>
  <si>
    <t>Csuti Dániel</t>
  </si>
  <si>
    <t>Szekeres István</t>
  </si>
  <si>
    <t>Georgi Ábel Patrik</t>
  </si>
  <si>
    <t>Polgárdi Zita</t>
  </si>
  <si>
    <t>vig</t>
  </si>
  <si>
    <t>Lékó Szonja</t>
  </si>
  <si>
    <t>Almai Sámuel</t>
  </si>
  <si>
    <t>Frank András</t>
  </si>
  <si>
    <t xml:space="preserve">IV.lány </t>
  </si>
  <si>
    <t>v.d</t>
  </si>
  <si>
    <t>15h30</t>
  </si>
  <si>
    <t>III.fú B</t>
  </si>
  <si>
    <t>16h30</t>
  </si>
  <si>
    <t>Budapest 1238 Homokszem utca 5</t>
  </si>
  <si>
    <t>JÁTÉKREND 1238 Budapest Homokszem utca 5</t>
  </si>
  <si>
    <t>4/0</t>
  </si>
  <si>
    <t>0/4</t>
  </si>
  <si>
    <t>jn ny</t>
  </si>
  <si>
    <t>jn v</t>
  </si>
  <si>
    <t>jn</t>
  </si>
  <si>
    <t>I.</t>
  </si>
  <si>
    <t>II.</t>
  </si>
  <si>
    <t>0!4</t>
  </si>
  <si>
    <t>5/4</t>
  </si>
  <si>
    <t>4/5</t>
  </si>
  <si>
    <t>jn  ny</t>
  </si>
  <si>
    <t>4/1</t>
  </si>
  <si>
    <t>1/4</t>
  </si>
  <si>
    <t xml:space="preserve">Péter </t>
  </si>
  <si>
    <t>4/0 4/1</t>
  </si>
  <si>
    <t>4/1 4/0</t>
  </si>
  <si>
    <t>2/4 2/4</t>
  </si>
  <si>
    <t>2/4 5/4 10/8</t>
  </si>
  <si>
    <t>0/4 1/4</t>
  </si>
  <si>
    <t>4/2 4/2</t>
  </si>
  <si>
    <t>1/4 0/4</t>
  </si>
  <si>
    <t>4/2 4/5 8/10</t>
  </si>
  <si>
    <t>4/2</t>
  </si>
  <si>
    <t>2/4</t>
  </si>
  <si>
    <t>III.</t>
  </si>
  <si>
    <t>4/0 5/4</t>
  </si>
  <si>
    <t>4/0 4/2</t>
  </si>
  <si>
    <t>4/1 4/2</t>
  </si>
  <si>
    <t>5/3 4/2</t>
  </si>
  <si>
    <t>2/4 3/5</t>
  </si>
  <si>
    <t>4/2 5/3</t>
  </si>
  <si>
    <t>4/0 4/0</t>
  </si>
  <si>
    <t>4/2 0/4 10/6</t>
  </si>
  <si>
    <t>0/4 0/4</t>
  </si>
  <si>
    <t>1/4 2/4</t>
  </si>
  <si>
    <t>2/4 4/0 6/10</t>
  </si>
  <si>
    <t>Lévai</t>
  </si>
  <si>
    <t xml:space="preserve">jn </t>
  </si>
  <si>
    <t>2/4 4/2 9/11</t>
  </si>
  <si>
    <t>4/2 2/4 11/9</t>
  </si>
  <si>
    <t>6/4 6/2</t>
  </si>
  <si>
    <t>4/6 2/6</t>
  </si>
  <si>
    <t>1/4 1/4</t>
  </si>
  <si>
    <t>4/1 4/1</t>
  </si>
  <si>
    <t>5/4 4/3</t>
  </si>
  <si>
    <t>4/2 4/0</t>
  </si>
  <si>
    <t>2/4  5/3 10/8</t>
  </si>
  <si>
    <t>0/4 2/4</t>
  </si>
  <si>
    <t>3/5 2/4</t>
  </si>
  <si>
    <t>4/1 4/5 10/6</t>
  </si>
  <si>
    <t>4/2 4/1</t>
  </si>
  <si>
    <t>5/3 4/1</t>
  </si>
  <si>
    <t xml:space="preserve">4/2 5/4 </t>
  </si>
  <si>
    <t>4/1 1/4 10/2</t>
  </si>
  <si>
    <t>2/4 4/1 10/5</t>
  </si>
  <si>
    <t>4/1 2/4 14/12</t>
  </si>
  <si>
    <t>0/4 4/5</t>
  </si>
  <si>
    <t>2/4 0/4</t>
  </si>
  <si>
    <t>4/2 1/4</t>
  </si>
  <si>
    <t>1/4 4/2 12/14</t>
  </si>
  <si>
    <t>4/1 0/4 4/10</t>
  </si>
  <si>
    <t>1/4 4/0 10/4</t>
  </si>
  <si>
    <t>3/5 3/3 jn v</t>
  </si>
  <si>
    <t>5/3 3/3 jn 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</si>
</sst>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8.5"/>
      <name val="Arial"/>
      <family val="2"/>
      <charset val="238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2"/>
      <name val="Arial"/>
      <family val="2"/>
    </font>
    <font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9" fillId="0" borderId="0"/>
    <xf numFmtId="164" fontId="9" fillId="0" borderId="0" applyFont="0" applyFill="0" applyBorder="0" applyAlignment="0" applyProtection="0"/>
    <xf numFmtId="0" fontId="5" fillId="0" borderId="0"/>
  </cellStyleXfs>
  <cellXfs count="3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3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Continuous" vertical="center"/>
    </xf>
    <xf numFmtId="0" fontId="14" fillId="3" borderId="2" xfId="0" applyFont="1" applyFill="1" applyBorder="1" applyAlignment="1">
      <alignment horizontal="centerContinuous" vertical="center"/>
    </xf>
    <xf numFmtId="0" fontId="14" fillId="3" borderId="3" xfId="0" applyFont="1" applyFill="1" applyBorder="1" applyAlignment="1">
      <alignment horizontal="centerContinuous"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4" borderId="1" xfId="0" applyFont="1" applyFill="1" applyBorder="1" applyAlignment="1">
      <alignment horizontal="centerContinuous" vertical="center"/>
    </xf>
    <xf numFmtId="0" fontId="16" fillId="4" borderId="2" xfId="0" applyFont="1" applyFill="1" applyBorder="1" applyAlignment="1">
      <alignment horizontal="centerContinuous" vertical="center"/>
    </xf>
    <xf numFmtId="0" fontId="16" fillId="4" borderId="3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49" fontId="18" fillId="2" borderId="4" xfId="0" applyNumberFormat="1" applyFont="1" applyFill="1" applyBorder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right" vertical="center"/>
    </xf>
    <xf numFmtId="14" fontId="25" fillId="4" borderId="5" xfId="0" applyNumberFormat="1" applyFont="1" applyFill="1" applyBorder="1" applyAlignment="1">
      <alignment horizontal="left" vertical="center"/>
    </xf>
    <xf numFmtId="49" fontId="25" fillId="2" borderId="0" xfId="0" applyNumberFormat="1" applyFont="1" applyFill="1" applyAlignment="1">
      <alignment vertical="center"/>
    </xf>
    <xf numFmtId="49" fontId="25" fillId="4" borderId="5" xfId="0" applyNumberFormat="1" applyFont="1" applyFill="1" applyBorder="1" applyAlignment="1">
      <alignment vertical="center"/>
    </xf>
    <xf numFmtId="0" fontId="15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17" fillId="2" borderId="0" xfId="0" applyFont="1" applyFill="1"/>
    <xf numFmtId="0" fontId="28" fillId="2" borderId="0" xfId="1" applyFont="1" applyFill="1"/>
    <xf numFmtId="49" fontId="30" fillId="2" borderId="0" xfId="0" applyNumberFormat="1" applyFont="1" applyFill="1" applyAlignment="1">
      <alignment vertical="center"/>
    </xf>
    <xf numFmtId="49" fontId="31" fillId="2" borderId="0" xfId="0" applyNumberFormat="1" applyFont="1" applyFill="1" applyAlignment="1">
      <alignment horizontal="right" vertical="center"/>
    </xf>
    <xf numFmtId="49" fontId="17" fillId="5" borderId="8" xfId="0" applyNumberFormat="1" applyFont="1" applyFill="1" applyBorder="1" applyAlignment="1">
      <alignment vertical="center"/>
    </xf>
    <xf numFmtId="49" fontId="35" fillId="2" borderId="0" xfId="0" applyNumberFormat="1" applyFont="1" applyFill="1" applyAlignment="1">
      <alignment vertical="center"/>
    </xf>
    <xf numFmtId="0" fontId="32" fillId="2" borderId="11" xfId="0" applyFont="1" applyFill="1" applyBorder="1" applyAlignment="1">
      <alignment vertical="center"/>
    </xf>
    <xf numFmtId="0" fontId="32" fillId="2" borderId="12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49" fontId="17" fillId="2" borderId="8" xfId="0" applyNumberFormat="1" applyFont="1" applyFill="1" applyBorder="1" applyAlignment="1">
      <alignment horizontal="right" vertical="center"/>
    </xf>
    <xf numFmtId="0" fontId="17" fillId="5" borderId="7" xfId="0" applyFont="1" applyFill="1" applyBorder="1" applyAlignment="1">
      <alignment vertical="center"/>
    </xf>
    <xf numFmtId="49" fontId="17" fillId="5" borderId="9" xfId="0" applyNumberFormat="1" applyFont="1" applyFill="1" applyBorder="1" applyAlignment="1">
      <alignment vertical="center"/>
    </xf>
    <xf numFmtId="49" fontId="17" fillId="5" borderId="7" xfId="0" applyNumberFormat="1" applyFont="1" applyFill="1" applyBorder="1" applyAlignment="1">
      <alignment vertical="center"/>
    </xf>
    <xf numFmtId="49" fontId="32" fillId="2" borderId="16" xfId="0" applyNumberFormat="1" applyFont="1" applyFill="1" applyBorder="1" applyAlignment="1">
      <alignment horizontal="left" vertical="center"/>
    </xf>
    <xf numFmtId="49" fontId="44" fillId="2" borderId="16" xfId="0" applyNumberFormat="1" applyFont="1" applyFill="1" applyBorder="1" applyAlignment="1">
      <alignment vertical="center"/>
    </xf>
    <xf numFmtId="49" fontId="17" fillId="2" borderId="7" xfId="0" applyNumberFormat="1" applyFont="1" applyFill="1" applyBorder="1" applyAlignment="1">
      <alignment vertical="center"/>
    </xf>
    <xf numFmtId="0" fontId="32" fillId="2" borderId="14" xfId="0" applyFont="1" applyFill="1" applyBorder="1" applyAlignment="1">
      <alignment vertical="center"/>
    </xf>
    <xf numFmtId="49" fontId="17" fillId="2" borderId="14" xfId="0" applyNumberFormat="1" applyFont="1" applyFill="1" applyBorder="1" applyAlignment="1">
      <alignment vertical="center"/>
    </xf>
    <xf numFmtId="49" fontId="17" fillId="2" borderId="1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7" fillId="2" borderId="8" xfId="0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right" vertical="center"/>
    </xf>
    <xf numFmtId="49" fontId="17" fillId="2" borderId="15" xfId="0" applyNumberFormat="1" applyFont="1" applyFill="1" applyBorder="1" applyAlignment="1">
      <alignment vertical="center"/>
    </xf>
    <xf numFmtId="49" fontId="17" fillId="2" borderId="16" xfId="0" applyNumberFormat="1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right" vertical="center"/>
    </xf>
    <xf numFmtId="0" fontId="32" fillId="2" borderId="0" xfId="0" applyFont="1" applyFill="1" applyAlignment="1">
      <alignment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49" fontId="17" fillId="2" borderId="0" xfId="0" applyNumberFormat="1" applyFont="1" applyFill="1" applyAlignment="1">
      <alignment horizontal="right" vertical="center"/>
    </xf>
    <xf numFmtId="0" fontId="32" fillId="2" borderId="8" xfId="0" applyFont="1" applyFill="1" applyBorder="1" applyAlignment="1">
      <alignment vertical="center"/>
    </xf>
    <xf numFmtId="0" fontId="32" fillId="2" borderId="13" xfId="0" applyFont="1" applyFill="1" applyBorder="1" applyAlignment="1">
      <alignment vertical="center"/>
    </xf>
    <xf numFmtId="0" fontId="48" fillId="2" borderId="0" xfId="0" applyFont="1" applyFill="1"/>
    <xf numFmtId="0" fontId="22" fillId="4" borderId="5" xfId="0" applyFont="1" applyFill="1" applyBorder="1" applyAlignment="1">
      <alignment horizontal="left" vertical="center"/>
    </xf>
    <xf numFmtId="0" fontId="27" fillId="4" borderId="5" xfId="0" applyFont="1" applyFill="1" applyBorder="1" applyAlignment="1">
      <alignment vertical="center"/>
    </xf>
    <xf numFmtId="49" fontId="13" fillId="5" borderId="0" xfId="0" applyNumberFormat="1" applyFont="1" applyFill="1" applyAlignment="1">
      <alignment vertical="top"/>
    </xf>
    <xf numFmtId="49" fontId="47" fillId="5" borderId="0" xfId="0" applyNumberFormat="1" applyFont="1" applyFill="1" applyAlignment="1">
      <alignment vertical="top"/>
    </xf>
    <xf numFmtId="49" fontId="33" fillId="5" borderId="0" xfId="0" applyNumberFormat="1" applyFont="1" applyFill="1" applyAlignment="1">
      <alignment vertical="top"/>
    </xf>
    <xf numFmtId="49" fontId="37" fillId="5" borderId="0" xfId="0" applyNumberFormat="1" applyFont="1" applyFill="1" applyAlignment="1">
      <alignment horizontal="center"/>
    </xf>
    <xf numFmtId="49" fontId="37" fillId="5" borderId="0" xfId="0" applyNumberFormat="1" applyFont="1" applyFill="1" applyAlignment="1">
      <alignment horizontal="left"/>
    </xf>
    <xf numFmtId="0" fontId="50" fillId="5" borderId="0" xfId="0" applyFont="1" applyFill="1"/>
    <xf numFmtId="49" fontId="22" fillId="5" borderId="0" xfId="0" applyNumberFormat="1" applyFont="1" applyFill="1" applyAlignment="1">
      <alignment horizontal="left"/>
    </xf>
    <xf numFmtId="49" fontId="34" fillId="5" borderId="0" xfId="0" applyNumberFormat="1" applyFont="1" applyFill="1"/>
    <xf numFmtId="49" fontId="27" fillId="5" borderId="0" xfId="0" applyNumberFormat="1" applyFont="1" applyFill="1"/>
    <xf numFmtId="49" fontId="24" fillId="5" borderId="0" xfId="0" applyNumberFormat="1" applyFont="1" applyFill="1"/>
    <xf numFmtId="14" fontId="25" fillId="5" borderId="6" xfId="0" applyNumberFormat="1" applyFont="1" applyFill="1" applyBorder="1" applyAlignment="1">
      <alignment horizontal="left" vertical="center"/>
    </xf>
    <xf numFmtId="49" fontId="25" fillId="5" borderId="6" xfId="0" applyNumberFormat="1" applyFont="1" applyFill="1" applyBorder="1" applyAlignment="1">
      <alignment vertical="center"/>
    </xf>
    <xf numFmtId="49" fontId="39" fillId="5" borderId="6" xfId="0" applyNumberFormat="1" applyFont="1" applyFill="1" applyBorder="1" applyAlignment="1">
      <alignment vertical="center"/>
    </xf>
    <xf numFmtId="49" fontId="25" fillId="5" borderId="6" xfId="2" applyNumberFormat="1" applyFont="1" applyFill="1" applyBorder="1" applyAlignment="1" applyProtection="1">
      <alignment vertical="center"/>
      <protection locked="0"/>
    </xf>
    <xf numFmtId="49" fontId="26" fillId="5" borderId="6" xfId="0" applyNumberFormat="1" applyFont="1" applyFill="1" applyBorder="1" applyAlignment="1">
      <alignment horizontal="right" vertical="center"/>
    </xf>
    <xf numFmtId="0" fontId="0" fillId="5" borderId="7" xfId="0" applyFill="1" applyBorder="1"/>
    <xf numFmtId="0" fontId="0" fillId="5" borderId="0" xfId="0" applyFill="1"/>
    <xf numFmtId="49" fontId="32" fillId="5" borderId="15" xfId="0" applyNumberFormat="1" applyFont="1" applyFill="1" applyBorder="1" applyAlignment="1">
      <alignment vertical="center"/>
    </xf>
    <xf numFmtId="49" fontId="38" fillId="5" borderId="7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49" fontId="17" fillId="5" borderId="10" xfId="0" applyNumberFormat="1" applyFont="1" applyFill="1" applyBorder="1" applyAlignment="1">
      <alignment horizontal="right" vertical="center"/>
    </xf>
    <xf numFmtId="49" fontId="17" fillId="5" borderId="17" xfId="0" applyNumberFormat="1" applyFont="1" applyFill="1" applyBorder="1" applyAlignment="1">
      <alignment vertical="center"/>
    </xf>
    <xf numFmtId="49" fontId="17" fillId="5" borderId="9" xfId="0" applyNumberFormat="1" applyFont="1" applyFill="1" applyBorder="1" applyAlignment="1">
      <alignment horizontal="right" vertical="center"/>
    </xf>
    <xf numFmtId="0" fontId="52" fillId="5" borderId="7" xfId="0" applyFont="1" applyFill="1" applyBorder="1" applyAlignment="1">
      <alignment vertical="center"/>
    </xf>
    <xf numFmtId="0" fontId="54" fillId="5" borderId="7" xfId="0" applyFont="1" applyFill="1" applyBorder="1" applyAlignment="1">
      <alignment vertical="center"/>
    </xf>
    <xf numFmtId="0" fontId="9" fillId="2" borderId="0" xfId="0" applyFont="1" applyFill="1"/>
    <xf numFmtId="0" fontId="51" fillId="5" borderId="7" xfId="0" applyFont="1" applyFill="1" applyBorder="1"/>
    <xf numFmtId="0" fontId="52" fillId="5" borderId="7" xfId="0" applyFont="1" applyFill="1" applyBorder="1" applyAlignment="1">
      <alignment horizontal="center" vertical="center" shrinkToFit="1"/>
    </xf>
    <xf numFmtId="0" fontId="53" fillId="5" borderId="7" xfId="0" applyFont="1" applyFill="1" applyBorder="1"/>
    <xf numFmtId="49" fontId="23" fillId="5" borderId="0" xfId="0" applyNumberFormat="1" applyFont="1" applyFill="1" applyAlignment="1">
      <alignment horizontal="left"/>
    </xf>
    <xf numFmtId="49" fontId="33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24" fillId="0" borderId="0" xfId="0" applyNumberFormat="1" applyFont="1"/>
    <xf numFmtId="49" fontId="27" fillId="0" borderId="0" xfId="0" applyNumberFormat="1" applyFont="1"/>
    <xf numFmtId="49" fontId="30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0" fillId="5" borderId="0" xfId="0" applyFill="1" applyAlignment="1">
      <alignment horizontal="center"/>
    </xf>
    <xf numFmtId="0" fontId="53" fillId="5" borderId="0" xfId="0" applyFont="1" applyFill="1"/>
    <xf numFmtId="49" fontId="32" fillId="0" borderId="0" xfId="0" applyNumberFormat="1" applyFont="1" applyAlignment="1">
      <alignment horizontal="left" vertical="center"/>
    </xf>
    <xf numFmtId="49" fontId="44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41" fillId="0" borderId="0" xfId="0" applyFont="1" applyAlignment="1">
      <alignment horizontal="right" vertical="center"/>
    </xf>
    <xf numFmtId="49" fontId="43" fillId="2" borderId="16" xfId="0" applyNumberFormat="1" applyFont="1" applyFill="1" applyBorder="1" applyAlignment="1">
      <alignment horizontal="center" vertical="center"/>
    </xf>
    <xf numFmtId="49" fontId="43" fillId="2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horizontal="center" vertical="center"/>
    </xf>
    <xf numFmtId="49" fontId="38" fillId="5" borderId="16" xfId="0" applyNumberFormat="1" applyFont="1" applyFill="1" applyBorder="1" applyAlignment="1">
      <alignment vertical="center"/>
    </xf>
    <xf numFmtId="0" fontId="0" fillId="5" borderId="10" xfId="0" applyFill="1" applyBorder="1"/>
    <xf numFmtId="49" fontId="17" fillId="5" borderId="14" xfId="0" applyNumberFormat="1" applyFont="1" applyFill="1" applyBorder="1" applyAlignment="1">
      <alignment horizontal="center" vertical="center"/>
    </xf>
    <xf numFmtId="49" fontId="17" fillId="5" borderId="0" xfId="0" applyNumberFormat="1" applyFont="1" applyFill="1" applyAlignment="1">
      <alignment vertical="center"/>
    </xf>
    <xf numFmtId="49" fontId="38" fillId="5" borderId="0" xfId="0" applyNumberFormat="1" applyFont="1" applyFill="1" applyAlignment="1">
      <alignment vertical="center"/>
    </xf>
    <xf numFmtId="0" fontId="0" fillId="5" borderId="8" xfId="0" applyFill="1" applyBorder="1"/>
    <xf numFmtId="0" fontId="17" fillId="5" borderId="0" xfId="0" applyFont="1" applyFill="1" applyAlignment="1">
      <alignment vertical="center"/>
    </xf>
    <xf numFmtId="49" fontId="17" fillId="5" borderId="17" xfId="0" applyNumberFormat="1" applyFont="1" applyFill="1" applyBorder="1" applyAlignment="1">
      <alignment horizontal="center" vertical="center"/>
    </xf>
    <xf numFmtId="0" fontId="0" fillId="5" borderId="9" xfId="0" applyFill="1" applyBorder="1"/>
    <xf numFmtId="49" fontId="36" fillId="5" borderId="15" xfId="0" applyNumberFormat="1" applyFont="1" applyFill="1" applyBorder="1" applyAlignment="1">
      <alignment horizontal="center" vertical="center"/>
    </xf>
    <xf numFmtId="49" fontId="17" fillId="5" borderId="10" xfId="0" applyNumberFormat="1" applyFont="1" applyFill="1" applyBorder="1" applyAlignment="1">
      <alignment vertical="center"/>
    </xf>
    <xf numFmtId="49" fontId="36" fillId="5" borderId="14" xfId="0" applyNumberFormat="1" applyFont="1" applyFill="1" applyBorder="1" applyAlignment="1">
      <alignment horizontal="center" vertical="center"/>
    </xf>
    <xf numFmtId="49" fontId="36" fillId="5" borderId="17" xfId="0" applyNumberFormat="1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0" fontId="0" fillId="2" borderId="12" xfId="0" applyFill="1" applyBorder="1"/>
    <xf numFmtId="0" fontId="0" fillId="5" borderId="16" xfId="0" applyFill="1" applyBorder="1"/>
    <xf numFmtId="0" fontId="9" fillId="5" borderId="0" xfId="0" applyFont="1" applyFill="1"/>
    <xf numFmtId="0" fontId="55" fillId="2" borderId="0" xfId="0" applyFont="1" applyFill="1" applyAlignment="1">
      <alignment horizontal="center" shrinkToFit="1"/>
    </xf>
    <xf numFmtId="0" fontId="56" fillId="6" borderId="0" xfId="0" applyFont="1" applyFill="1"/>
    <xf numFmtId="0" fontId="56" fillId="5" borderId="0" xfId="0" applyFont="1" applyFill="1"/>
    <xf numFmtId="0" fontId="53" fillId="5" borderId="7" xfId="0" applyFont="1" applyFill="1" applyBorder="1" applyAlignment="1">
      <alignment horizontal="center" vertical="center" shrinkToFit="1"/>
    </xf>
    <xf numFmtId="0" fontId="53" fillId="5" borderId="7" xfId="0" applyFont="1" applyFill="1" applyBorder="1" applyAlignment="1">
      <alignment vertical="center" shrinkToFit="1"/>
    </xf>
    <xf numFmtId="0" fontId="53" fillId="5" borderId="0" xfId="0" applyFont="1" applyFill="1" applyAlignment="1">
      <alignment shrinkToFit="1"/>
    </xf>
    <xf numFmtId="0" fontId="0" fillId="5" borderId="5" xfId="0" applyFill="1" applyBorder="1" applyAlignment="1">
      <alignment horizontal="center" vertical="center"/>
    </xf>
    <xf numFmtId="0" fontId="51" fillId="5" borderId="0" xfId="0" applyFont="1" applyFill="1" applyAlignment="1">
      <alignment horizontal="center"/>
    </xf>
    <xf numFmtId="0" fontId="0" fillId="5" borderId="5" xfId="0" applyFill="1" applyBorder="1"/>
    <xf numFmtId="0" fontId="51" fillId="6" borderId="5" xfId="0" applyFont="1" applyFill="1" applyBorder="1" applyAlignment="1">
      <alignment horizontal="center" vertical="center"/>
    </xf>
    <xf numFmtId="0" fontId="53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right" vertical="center" shrinkToFit="1"/>
    </xf>
    <xf numFmtId="0" fontId="51" fillId="5" borderId="0" xfId="0" applyFont="1" applyFill="1" applyAlignment="1">
      <alignment horizontal="center" vertical="center"/>
    </xf>
    <xf numFmtId="49" fontId="27" fillId="3" borderId="0" xfId="0" applyNumberFormat="1" applyFont="1" applyFill="1"/>
    <xf numFmtId="0" fontId="0" fillId="3" borderId="0" xfId="0" applyFill="1" applyAlignment="1">
      <alignment horizontal="center"/>
    </xf>
    <xf numFmtId="49" fontId="27" fillId="4" borderId="0" xfId="0" applyNumberFormat="1" applyFont="1" applyFill="1"/>
    <xf numFmtId="0" fontId="0" fillId="4" borderId="0" xfId="0" applyFill="1" applyAlignment="1">
      <alignment horizontal="center"/>
    </xf>
    <xf numFmtId="49" fontId="27" fillId="7" borderId="0" xfId="0" applyNumberFormat="1" applyFont="1" applyFill="1"/>
    <xf numFmtId="0" fontId="0" fillId="7" borderId="0" xfId="0" applyFill="1" applyAlignment="1">
      <alignment horizontal="center"/>
    </xf>
    <xf numFmtId="0" fontId="51" fillId="6" borderId="0" xfId="0" applyFont="1" applyFill="1" applyAlignment="1">
      <alignment horizontal="center"/>
    </xf>
    <xf numFmtId="0" fontId="57" fillId="5" borderId="0" xfId="0" applyFont="1" applyFill="1" applyAlignment="1">
      <alignment horizontal="center"/>
    </xf>
    <xf numFmtId="0" fontId="57" fillId="6" borderId="0" xfId="0" applyFont="1" applyFill="1" applyAlignment="1">
      <alignment horizontal="center"/>
    </xf>
    <xf numFmtId="0" fontId="11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8" borderId="18" xfId="0" applyFill="1" applyBorder="1" applyAlignment="1">
      <alignment horizontal="center"/>
    </xf>
    <xf numFmtId="0" fontId="0" fillId="0" borderId="6" xfId="0" applyBorder="1"/>
    <xf numFmtId="49" fontId="26" fillId="4" borderId="5" xfId="0" applyNumberFormat="1" applyFont="1" applyFill="1" applyBorder="1" applyAlignment="1">
      <alignment horizontal="left" vertical="center"/>
    </xf>
    <xf numFmtId="0" fontId="0" fillId="9" borderId="0" xfId="0" applyFill="1"/>
    <xf numFmtId="0" fontId="58" fillId="10" borderId="0" xfId="0" applyFont="1" applyFill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59" fillId="5" borderId="7" xfId="0" applyFont="1" applyFill="1" applyBorder="1" applyAlignment="1">
      <alignment horizontal="center"/>
    </xf>
    <xf numFmtId="0" fontId="59" fillId="5" borderId="0" xfId="0" applyFont="1" applyFill="1" applyAlignment="1">
      <alignment horizontal="center"/>
    </xf>
    <xf numFmtId="49" fontId="51" fillId="2" borderId="0" xfId="0" applyNumberFormat="1" applyFont="1" applyFill="1" applyAlignment="1">
      <alignment horizontal="center" vertical="center"/>
    </xf>
    <xf numFmtId="49" fontId="20" fillId="4" borderId="13" xfId="0" applyNumberFormat="1" applyFont="1" applyFill="1" applyBorder="1" applyAlignment="1">
      <alignment vertical="center"/>
    </xf>
    <xf numFmtId="0" fontId="0" fillId="0" borderId="14" xfId="0" applyBorder="1"/>
    <xf numFmtId="0" fontId="0" fillId="2" borderId="13" xfId="0" applyFill="1" applyBorder="1"/>
    <xf numFmtId="0" fontId="53" fillId="3" borderId="0" xfId="0" applyFont="1" applyFill="1" applyAlignment="1">
      <alignment horizontal="center"/>
    </xf>
    <xf numFmtId="0" fontId="53" fillId="4" borderId="0" xfId="0" applyFont="1" applyFill="1" applyAlignment="1">
      <alignment horizontal="center"/>
    </xf>
    <xf numFmtId="0" fontId="53" fillId="7" borderId="0" xfId="0" applyFont="1" applyFill="1" applyAlignment="1">
      <alignment horizontal="center"/>
    </xf>
    <xf numFmtId="49" fontId="19" fillId="4" borderId="11" xfId="0" applyNumberFormat="1" applyFont="1" applyFill="1" applyBorder="1" applyAlignment="1">
      <alignment vertical="center"/>
    </xf>
    <xf numFmtId="0" fontId="42" fillId="5" borderId="7" xfId="0" applyFont="1" applyFill="1" applyBorder="1" applyAlignment="1">
      <alignment vertical="center"/>
    </xf>
    <xf numFmtId="0" fontId="40" fillId="5" borderId="7" xfId="0" applyFont="1" applyFill="1" applyBorder="1" applyAlignment="1">
      <alignment vertic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40" fillId="5" borderId="7" xfId="0" applyFont="1" applyFill="1" applyBorder="1" applyAlignment="1">
      <alignment horizontal="center" vertical="center" shrinkToFit="1"/>
    </xf>
    <xf numFmtId="0" fontId="9" fillId="5" borderId="7" xfId="0" applyFont="1" applyFill="1" applyBorder="1"/>
    <xf numFmtId="0" fontId="56" fillId="5" borderId="0" xfId="0" applyFont="1" applyFill="1" applyAlignment="1">
      <alignment horizontal="center"/>
    </xf>
    <xf numFmtId="0" fontId="56" fillId="6" borderId="0" xfId="0" applyFont="1" applyFill="1" applyAlignment="1">
      <alignment horizontal="center"/>
    </xf>
    <xf numFmtId="0" fontId="9" fillId="5" borderId="7" xfId="0" applyFont="1" applyFill="1" applyBorder="1" applyAlignment="1">
      <alignment vertical="center" shrinkToFit="1"/>
    </xf>
    <xf numFmtId="0" fontId="8" fillId="0" borderId="0" xfId="3"/>
    <xf numFmtId="0" fontId="61" fillId="0" borderId="0" xfId="3" applyFont="1"/>
    <xf numFmtId="0" fontId="62" fillId="0" borderId="0" xfId="3" applyFont="1"/>
    <xf numFmtId="0" fontId="63" fillId="0" borderId="0" xfId="3" applyFont="1" applyAlignment="1">
      <alignment horizontal="center"/>
    </xf>
    <xf numFmtId="0" fontId="60" fillId="0" borderId="0" xfId="3" applyFont="1" applyAlignment="1">
      <alignment horizontal="center"/>
    </xf>
    <xf numFmtId="0" fontId="60" fillId="12" borderId="7" xfId="3" applyFont="1" applyFill="1" applyBorder="1"/>
    <xf numFmtId="0" fontId="8" fillId="12" borderId="7" xfId="3" applyFill="1" applyBorder="1"/>
    <xf numFmtId="0" fontId="8" fillId="0" borderId="10" xfId="3" applyBorder="1"/>
    <xf numFmtId="0" fontId="8" fillId="0" borderId="15" xfId="3" applyBorder="1"/>
    <xf numFmtId="0" fontId="8" fillId="0" borderId="14" xfId="3" applyBorder="1"/>
    <xf numFmtId="0" fontId="8" fillId="0" borderId="8" xfId="3" applyBorder="1"/>
    <xf numFmtId="0" fontId="8" fillId="0" borderId="20" xfId="3" applyBorder="1"/>
    <xf numFmtId="0" fontId="60" fillId="12" borderId="9" xfId="3" applyFont="1" applyFill="1" applyBorder="1"/>
    <xf numFmtId="0" fontId="8" fillId="0" borderId="0" xfId="3" applyAlignment="1">
      <alignment horizontal="center" vertical="center"/>
    </xf>
    <xf numFmtId="0" fontId="64" fillId="0" borderId="0" xfId="3" applyFont="1"/>
    <xf numFmtId="0" fontId="61" fillId="0" borderId="0" xfId="4" applyFont="1"/>
    <xf numFmtId="0" fontId="7" fillId="0" borderId="0" xfId="4"/>
    <xf numFmtId="0" fontId="62" fillId="0" borderId="0" xfId="4" applyFont="1"/>
    <xf numFmtId="0" fontId="63" fillId="0" borderId="0" xfId="4" applyFont="1" applyAlignment="1">
      <alignment horizontal="center"/>
    </xf>
    <xf numFmtId="0" fontId="7" fillId="0" borderId="0" xfId="4" applyAlignment="1">
      <alignment horizontal="center"/>
    </xf>
    <xf numFmtId="0" fontId="60" fillId="12" borderId="7" xfId="4" applyFont="1" applyFill="1" applyBorder="1"/>
    <xf numFmtId="0" fontId="7" fillId="12" borderId="7" xfId="4" applyFill="1" applyBorder="1"/>
    <xf numFmtId="0" fontId="7" fillId="0" borderId="10" xfId="4" applyBorder="1"/>
    <xf numFmtId="0" fontId="7" fillId="0" borderId="15" xfId="4" applyBorder="1"/>
    <xf numFmtId="0" fontId="60" fillId="12" borderId="9" xfId="4" applyFont="1" applyFill="1" applyBorder="1"/>
    <xf numFmtId="0" fontId="7" fillId="0" borderId="19" xfId="4" applyBorder="1"/>
    <xf numFmtId="0" fontId="7" fillId="0" borderId="14" xfId="4" applyBorder="1"/>
    <xf numFmtId="0" fontId="7" fillId="0" borderId="8" xfId="4" applyBorder="1"/>
    <xf numFmtId="0" fontId="7" fillId="0" borderId="20" xfId="4" applyBorder="1"/>
    <xf numFmtId="0" fontId="7" fillId="0" borderId="0" xfId="4" applyAlignment="1">
      <alignment horizontal="center" vertical="center"/>
    </xf>
    <xf numFmtId="0" fontId="64" fillId="0" borderId="0" xfId="4" applyFont="1"/>
    <xf numFmtId="0" fontId="61" fillId="0" borderId="0" xfId="5" applyFont="1"/>
    <xf numFmtId="0" fontId="6" fillId="0" borderId="0" xfId="5"/>
    <xf numFmtId="0" fontId="62" fillId="0" borderId="0" xfId="5" applyFont="1"/>
    <xf numFmtId="0" fontId="63" fillId="0" borderId="0" xfId="5" applyFont="1" applyAlignment="1">
      <alignment horizontal="center"/>
    </xf>
    <xf numFmtId="0" fontId="6" fillId="0" borderId="0" xfId="5" applyAlignment="1">
      <alignment horizontal="center"/>
    </xf>
    <xf numFmtId="0" fontId="60" fillId="12" borderId="7" xfId="5" applyFont="1" applyFill="1" applyBorder="1"/>
    <xf numFmtId="0" fontId="6" fillId="12" borderId="7" xfId="5" applyFill="1" applyBorder="1"/>
    <xf numFmtId="0" fontId="6" fillId="0" borderId="10" xfId="5" applyBorder="1"/>
    <xf numFmtId="0" fontId="6" fillId="0" borderId="15" xfId="5" applyBorder="1"/>
    <xf numFmtId="0" fontId="60" fillId="12" borderId="9" xfId="5" applyFont="1" applyFill="1" applyBorder="1"/>
    <xf numFmtId="0" fontId="6" fillId="0" borderId="19" xfId="5" applyBorder="1"/>
    <xf numFmtId="0" fontId="6" fillId="0" borderId="14" xfId="5" applyBorder="1"/>
    <xf numFmtId="0" fontId="6" fillId="0" borderId="8" xfId="5" applyBorder="1"/>
    <xf numFmtId="0" fontId="6" fillId="0" borderId="20" xfId="5" applyBorder="1"/>
    <xf numFmtId="0" fontId="6" fillId="0" borderId="0" xfId="5" applyAlignment="1">
      <alignment horizontal="center" vertical="center"/>
    </xf>
    <xf numFmtId="0" fontId="64" fillId="0" borderId="0" xfId="5" applyFont="1"/>
    <xf numFmtId="49" fontId="65" fillId="5" borderId="0" xfId="0" applyNumberFormat="1" applyFont="1" applyFill="1" applyAlignment="1">
      <alignment horizontal="left"/>
    </xf>
    <xf numFmtId="49" fontId="66" fillId="5" borderId="0" xfId="0" applyNumberFormat="1" applyFont="1" applyFill="1" applyAlignment="1">
      <alignment horizontal="left"/>
    </xf>
    <xf numFmtId="0" fontId="60" fillId="0" borderId="0" xfId="3" applyFont="1"/>
    <xf numFmtId="0" fontId="60" fillId="0" borderId="0" xfId="4" applyFont="1"/>
    <xf numFmtId="0" fontId="60" fillId="0" borderId="0" xfId="5" applyFont="1"/>
    <xf numFmtId="0" fontId="66" fillId="5" borderId="0" xfId="0" applyFont="1" applyFill="1" applyAlignment="1">
      <alignment horizontal="left"/>
    </xf>
    <xf numFmtId="0" fontId="5" fillId="0" borderId="0" xfId="8"/>
    <xf numFmtId="49" fontId="70" fillId="0" borderId="5" xfId="8" applyNumberFormat="1" applyFont="1" applyBorder="1" applyAlignment="1">
      <alignment textRotation="90" wrapText="1"/>
    </xf>
    <xf numFmtId="49" fontId="5" fillId="0" borderId="5" xfId="8" applyNumberFormat="1" applyBorder="1"/>
    <xf numFmtId="49" fontId="5" fillId="0" borderId="18" xfId="8" applyNumberFormat="1" applyBorder="1"/>
    <xf numFmtId="49" fontId="67" fillId="14" borderId="18" xfId="8" applyNumberFormat="1" applyFont="1" applyFill="1" applyBorder="1"/>
    <xf numFmtId="49" fontId="5" fillId="0" borderId="18" xfId="8" applyNumberFormat="1" applyBorder="1" applyAlignment="1">
      <alignment horizontal="center" vertical="center"/>
    </xf>
    <xf numFmtId="49" fontId="67" fillId="0" borderId="5" xfId="8" applyNumberFormat="1" applyFont="1" applyBorder="1"/>
    <xf numFmtId="49" fontId="5" fillId="0" borderId="5" xfId="8" applyNumberFormat="1" applyBorder="1" applyAlignment="1">
      <alignment horizontal="center" vertical="center"/>
    </xf>
    <xf numFmtId="0" fontId="5" fillId="0" borderId="9" xfId="8" applyBorder="1"/>
    <xf numFmtId="49" fontId="5" fillId="0" borderId="0" xfId="8" applyNumberFormat="1"/>
    <xf numFmtId="49" fontId="67" fillId="0" borderId="5" xfId="8" applyNumberFormat="1" applyFont="1" applyBorder="1" applyAlignment="1">
      <alignment horizontal="center"/>
    </xf>
    <xf numFmtId="49" fontId="5" fillId="0" borderId="5" xfId="8" applyNumberFormat="1" applyBorder="1" applyAlignment="1">
      <alignment horizontal="left"/>
    </xf>
    <xf numFmtId="49" fontId="60" fillId="0" borderId="5" xfId="8" applyNumberFormat="1" applyFont="1" applyBorder="1"/>
    <xf numFmtId="0" fontId="9" fillId="6" borderId="7" xfId="0" applyFont="1" applyFill="1" applyBorder="1" applyAlignment="1">
      <alignment horizontal="center"/>
    </xf>
    <xf numFmtId="49" fontId="0" fillId="5" borderId="0" xfId="0" applyNumberFormat="1" applyFill="1"/>
    <xf numFmtId="0" fontId="4" fillId="0" borderId="19" xfId="3" applyFont="1" applyBorder="1"/>
    <xf numFmtId="0" fontId="4" fillId="0" borderId="0" xfId="3" applyFont="1"/>
    <xf numFmtId="0" fontId="4" fillId="0" borderId="15" xfId="3" applyFont="1" applyBorder="1"/>
    <xf numFmtId="0" fontId="4" fillId="0" borderId="16" xfId="3" applyFont="1" applyBorder="1"/>
    <xf numFmtId="49" fontId="9" fillId="5" borderId="7" xfId="0" applyNumberFormat="1" applyFont="1" applyFill="1" applyBorder="1"/>
    <xf numFmtId="49" fontId="0" fillId="0" borderId="0" xfId="0" applyNumberFormat="1"/>
    <xf numFmtId="49" fontId="0" fillId="5" borderId="5" xfId="0" applyNumberFormat="1" applyFill="1" applyBorder="1"/>
    <xf numFmtId="49" fontId="51" fillId="6" borderId="5" xfId="0" applyNumberFormat="1" applyFont="1" applyFill="1" applyBorder="1" applyAlignment="1">
      <alignment horizontal="center" vertical="center"/>
    </xf>
    <xf numFmtId="49" fontId="53" fillId="5" borderId="0" xfId="0" applyNumberFormat="1" applyFon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51" fillId="5" borderId="0" xfId="0" applyNumberFormat="1" applyFont="1" applyFill="1" applyAlignment="1">
      <alignment horizontal="center" vertical="center"/>
    </xf>
    <xf numFmtId="49" fontId="5" fillId="15" borderId="5" xfId="8" applyNumberFormat="1" applyFill="1" applyBorder="1"/>
    <xf numFmtId="0" fontId="3" fillId="0" borderId="19" xfId="5" applyFont="1" applyBorder="1"/>
    <xf numFmtId="0" fontId="3" fillId="12" borderId="7" xfId="5" applyFont="1" applyFill="1" applyBorder="1"/>
    <xf numFmtId="0" fontId="3" fillId="12" borderId="17" xfId="5" applyFont="1" applyFill="1" applyBorder="1"/>
    <xf numFmtId="0" fontId="3" fillId="0" borderId="0" xfId="5" applyFont="1"/>
    <xf numFmtId="0" fontId="3" fillId="0" borderId="19" xfId="3" applyFont="1" applyBorder="1"/>
    <xf numFmtId="0" fontId="3" fillId="0" borderId="0" xfId="3" applyFont="1"/>
    <xf numFmtId="0" fontId="3" fillId="0" borderId="15" xfId="3" applyFont="1" applyBorder="1"/>
    <xf numFmtId="0" fontId="3" fillId="12" borderId="7" xfId="3" applyFont="1" applyFill="1" applyBorder="1"/>
    <xf numFmtId="0" fontId="3" fillId="12" borderId="17" xfId="3" applyFont="1" applyFill="1" applyBorder="1"/>
    <xf numFmtId="0" fontId="3" fillId="0" borderId="16" xfId="3" applyFont="1" applyBorder="1"/>
    <xf numFmtId="0" fontId="2" fillId="0" borderId="19" xfId="5" applyFont="1" applyBorder="1"/>
    <xf numFmtId="0" fontId="1" fillId="0" borderId="0" xfId="4" applyFont="1"/>
    <xf numFmtId="0" fontId="1" fillId="0" borderId="19" xfId="4" applyFont="1" applyBorder="1"/>
    <xf numFmtId="0" fontId="1" fillId="12" borderId="7" xfId="4" applyFont="1" applyFill="1" applyBorder="1"/>
    <xf numFmtId="0" fontId="1" fillId="12" borderId="17" xfId="4" applyFont="1" applyFill="1" applyBorder="1"/>
    <xf numFmtId="0" fontId="1" fillId="0" borderId="15" xfId="4" applyFont="1" applyBorder="1"/>
    <xf numFmtId="0" fontId="1" fillId="0" borderId="0" xfId="5" applyFont="1"/>
    <xf numFmtId="0" fontId="1" fillId="0" borderId="19" xfId="5" applyFont="1" applyBorder="1"/>
    <xf numFmtId="0" fontId="1" fillId="0" borderId="10" xfId="5" applyFont="1" applyBorder="1"/>
    <xf numFmtId="0" fontId="1" fillId="12" borderId="7" xfId="5" applyFont="1" applyFill="1" applyBorder="1"/>
    <xf numFmtId="0" fontId="1" fillId="12" borderId="17" xfId="5" applyFont="1" applyFill="1" applyBorder="1"/>
    <xf numFmtId="0" fontId="1" fillId="0" borderId="15" xfId="5" applyFont="1" applyBorder="1"/>
    <xf numFmtId="0" fontId="68" fillId="0" borderId="11" xfId="8" applyFont="1" applyBorder="1" applyAlignment="1">
      <alignment horizontal="center" vertical="center"/>
    </xf>
    <xf numFmtId="0" fontId="68" fillId="0" borderId="12" xfId="8" applyFont="1" applyBorder="1" applyAlignment="1">
      <alignment horizontal="center" vertical="center"/>
    </xf>
    <xf numFmtId="0" fontId="68" fillId="0" borderId="13" xfId="8" applyFont="1" applyBorder="1" applyAlignment="1">
      <alignment horizontal="center" vertical="center"/>
    </xf>
    <xf numFmtId="0" fontId="69" fillId="13" borderId="15" xfId="8" applyFont="1" applyFill="1" applyBorder="1" applyAlignment="1">
      <alignment horizontal="center" vertical="center" wrapText="1"/>
    </xf>
    <xf numFmtId="0" fontId="69" fillId="13" borderId="16" xfId="8" applyFont="1" applyFill="1" applyBorder="1" applyAlignment="1">
      <alignment horizontal="center" vertical="center" wrapText="1"/>
    </xf>
    <xf numFmtId="0" fontId="69" fillId="13" borderId="10" xfId="8" applyFont="1" applyFill="1" applyBorder="1" applyAlignment="1">
      <alignment horizontal="center" vertical="center" wrapText="1"/>
    </xf>
    <xf numFmtId="0" fontId="69" fillId="13" borderId="17" xfId="8" applyFont="1" applyFill="1" applyBorder="1" applyAlignment="1">
      <alignment horizontal="center" vertical="center" wrapText="1"/>
    </xf>
    <xf numFmtId="0" fontId="69" fillId="13" borderId="7" xfId="8" applyFont="1" applyFill="1" applyBorder="1" applyAlignment="1">
      <alignment horizontal="center" vertical="center" wrapText="1"/>
    </xf>
    <xf numFmtId="0" fontId="69" fillId="13" borderId="9" xfId="8" applyFont="1" applyFill="1" applyBorder="1" applyAlignment="1">
      <alignment horizontal="center" vertical="center" wrapText="1"/>
    </xf>
    <xf numFmtId="0" fontId="68" fillId="15" borderId="11" xfId="8" applyFont="1" applyFill="1" applyBorder="1" applyAlignment="1">
      <alignment horizontal="center" vertical="center"/>
    </xf>
    <xf numFmtId="0" fontId="68" fillId="15" borderId="12" xfId="8" applyFont="1" applyFill="1" applyBorder="1" applyAlignment="1">
      <alignment horizontal="center" vertical="center"/>
    </xf>
    <xf numFmtId="0" fontId="68" fillId="15" borderId="13" xfId="8" applyFont="1" applyFill="1" applyBorder="1" applyAlignment="1">
      <alignment horizontal="center" vertical="center"/>
    </xf>
    <xf numFmtId="49" fontId="29" fillId="5" borderId="0" xfId="0" applyNumberFormat="1" applyFont="1" applyFill="1" applyAlignment="1">
      <alignment vertical="top" shrinkToFit="1"/>
    </xf>
    <xf numFmtId="14" fontId="25" fillId="5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11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51" fillId="5" borderId="7" xfId="0" applyFont="1" applyFill="1" applyBorder="1" applyAlignment="1">
      <alignment horizontal="center"/>
    </xf>
    <xf numFmtId="0" fontId="17" fillId="5" borderId="0" xfId="0" applyFont="1" applyFill="1" applyAlignment="1">
      <alignment horizontal="left" vertical="center"/>
    </xf>
    <xf numFmtId="0" fontId="17" fillId="5" borderId="16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1" borderId="5" xfId="0" applyNumberFormat="1" applyFill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9" fillId="5" borderId="7" xfId="0" applyFont="1" applyFill="1" applyBorder="1" applyAlignment="1">
      <alignment vertical="center" shrinkToFit="1"/>
    </xf>
    <xf numFmtId="0" fontId="53" fillId="5" borderId="7" xfId="0" applyFont="1" applyFill="1" applyBorder="1" applyAlignment="1">
      <alignment vertical="center" shrinkToFit="1"/>
    </xf>
    <xf numFmtId="49" fontId="0" fillId="0" borderId="5" xfId="0" applyNumberFormat="1" applyBorder="1" applyAlignment="1">
      <alignment horizontal="right" vertical="center" shrinkToFit="1"/>
    </xf>
    <xf numFmtId="49" fontId="0" fillId="11" borderId="5" xfId="0" applyNumberFormat="1" applyFill="1" applyBorder="1" applyAlignment="1">
      <alignment horizontal="right" vertical="center"/>
    </xf>
    <xf numFmtId="49" fontId="20" fillId="5" borderId="0" xfId="0" applyNumberFormat="1" applyFont="1" applyFill="1" applyAlignment="1">
      <alignment vertical="top" shrinkToFit="1"/>
    </xf>
  </cellXfs>
  <cellStyles count="9">
    <cellStyle name="Hivatkozás" xfId="1" builtinId="8"/>
    <cellStyle name="Normál" xfId="0" builtinId="0"/>
    <cellStyle name="Normál 2" xfId="3" xr:uid="{00000000-0005-0000-0000-000002000000}"/>
    <cellStyle name="Normál 3" xfId="4" xr:uid="{00000000-0005-0000-0000-000003000000}"/>
    <cellStyle name="Normál 4" xfId="5" xr:uid="{00000000-0005-0000-0000-000004000000}"/>
    <cellStyle name="Normál 5" xfId="6" xr:uid="{00000000-0005-0000-0000-000005000000}"/>
    <cellStyle name="Normál 6" xfId="8" xr:uid="{00000000-0005-0000-0000-000006000000}"/>
    <cellStyle name="Pénznem" xfId="2" builtinId="4"/>
    <cellStyle name="Pénznem 2" xfId="7" xr:uid="{00000000-0005-0000-0000-000008000000}"/>
  </cellStyles>
  <dxfs count="5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0</xdr:rowOff>
    </xdr:from>
    <xdr:to>
      <xdr:col>4</xdr:col>
      <xdr:colOff>1228725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609600</xdr:colOff>
      <xdr:row>0</xdr:row>
      <xdr:rowOff>57150</xdr:rowOff>
    </xdr:from>
    <xdr:to>
      <xdr:col>4</xdr:col>
      <xdr:colOff>1219200</xdr:colOff>
      <xdr:row>0</xdr:row>
      <xdr:rowOff>552450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57150"/>
          <a:ext cx="609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457200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47625</xdr:rowOff>
    </xdr:from>
    <xdr:to>
      <xdr:col>12</xdr:col>
      <xdr:colOff>561975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0" y="47625"/>
          <a:ext cx="5238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47625</xdr:rowOff>
    </xdr:from>
    <xdr:to>
      <xdr:col>12</xdr:col>
      <xdr:colOff>561975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0" y="47625"/>
          <a:ext cx="5238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542925</xdr:colOff>
      <xdr:row>0</xdr:row>
      <xdr:rowOff>28575</xdr:rowOff>
    </xdr:from>
    <xdr:to>
      <xdr:col>12</xdr:col>
      <xdr:colOff>514350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2857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19050</xdr:rowOff>
    </xdr:from>
    <xdr:to>
      <xdr:col>12</xdr:col>
      <xdr:colOff>466725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19050"/>
          <a:ext cx="561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47625</xdr:rowOff>
    </xdr:from>
    <xdr:to>
      <xdr:col>12</xdr:col>
      <xdr:colOff>561975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0" y="47625"/>
          <a:ext cx="5238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19050</xdr:rowOff>
    </xdr:from>
    <xdr:to>
      <xdr:col>12</xdr:col>
      <xdr:colOff>466725</xdr:colOff>
      <xdr:row>1</xdr:row>
      <xdr:rowOff>142875</xdr:rowOff>
    </xdr:to>
    <xdr:pic>
      <xdr:nvPicPr>
        <xdr:cNvPr id="660504" name="Kép 2">
          <a:extLst>
            <a:ext uri="{FF2B5EF4-FFF2-40B4-BE49-F238E27FC236}">
              <a16:creationId xmlns:a16="http://schemas.microsoft.com/office/drawing/2014/main" id="{00000000-0008-0000-1800-0000181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19050"/>
          <a:ext cx="561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28575</xdr:rowOff>
    </xdr:from>
    <xdr:to>
      <xdr:col>12</xdr:col>
      <xdr:colOff>542925</xdr:colOff>
      <xdr:row>1</xdr:row>
      <xdr:rowOff>171450</xdr:rowOff>
    </xdr:to>
    <xdr:pic>
      <xdr:nvPicPr>
        <xdr:cNvPr id="299094" name="Kép 2">
          <a:extLst>
            <a:ext uri="{FF2B5EF4-FFF2-40B4-BE49-F238E27FC236}">
              <a16:creationId xmlns:a16="http://schemas.microsoft.com/office/drawing/2014/main" id="{00000000-0008-0000-0500-0000569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0" y="28575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561975</xdr:colOff>
      <xdr:row>0</xdr:row>
      <xdr:rowOff>66675</xdr:rowOff>
    </xdr:from>
    <xdr:to>
      <xdr:col>12</xdr:col>
      <xdr:colOff>495300</xdr:colOff>
      <xdr:row>1</xdr:row>
      <xdr:rowOff>152400</xdr:rowOff>
    </xdr:to>
    <xdr:pic>
      <xdr:nvPicPr>
        <xdr:cNvPr id="300118" name="Kép 2">
          <a:extLst>
            <a:ext uri="{FF2B5EF4-FFF2-40B4-BE49-F238E27FC236}">
              <a16:creationId xmlns:a16="http://schemas.microsoft.com/office/drawing/2014/main" id="{00000000-0008-0000-0600-0000569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457200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457200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D14" sqref="D14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50" t="s">
        <v>75</v>
      </c>
      <c r="B1" s="3"/>
      <c r="C1" s="3"/>
      <c r="D1" s="51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1"/>
      <c r="B3" s="12"/>
      <c r="C3" s="12"/>
      <c r="D3" s="12"/>
      <c r="E3" s="13"/>
      <c r="F3" s="5"/>
      <c r="G3" s="5"/>
    </row>
    <row r="4" spans="1:7" s="2" customFormat="1" ht="20.25" customHeight="1" thickBot="1" x14ac:dyDescent="0.3">
      <c r="A4" s="14" t="s">
        <v>11</v>
      </c>
      <c r="B4" s="15"/>
      <c r="C4" s="15"/>
      <c r="D4" s="15"/>
      <c r="E4" s="16"/>
      <c r="F4" s="5"/>
      <c r="G4" s="5"/>
    </row>
    <row r="5" spans="1:7" s="17" customFormat="1" ht="15" customHeight="1" x14ac:dyDescent="0.25">
      <c r="A5" s="60" t="s">
        <v>12</v>
      </c>
      <c r="B5" s="19"/>
      <c r="C5" s="19"/>
      <c r="D5" s="19"/>
      <c r="E5" s="171"/>
      <c r="F5" s="20"/>
      <c r="G5" s="21"/>
    </row>
    <row r="6" spans="1:7" s="2" customFormat="1" ht="24.6" x14ac:dyDescent="0.25">
      <c r="A6" s="178" t="s">
        <v>206</v>
      </c>
      <c r="B6" s="172"/>
      <c r="C6" s="22"/>
      <c r="D6" s="23"/>
      <c r="E6" s="24"/>
      <c r="F6" s="5"/>
      <c r="G6" s="5"/>
    </row>
    <row r="7" spans="1:7" s="17" customFormat="1" ht="15" customHeight="1" x14ac:dyDescent="0.25">
      <c r="A7" s="61" t="s">
        <v>76</v>
      </c>
      <c r="B7" s="61" t="s">
        <v>77</v>
      </c>
      <c r="C7" s="61" t="s">
        <v>78</v>
      </c>
      <c r="D7" s="61" t="s">
        <v>79</v>
      </c>
      <c r="E7" s="61" t="s">
        <v>80</v>
      </c>
      <c r="F7" s="20"/>
      <c r="G7" s="21"/>
    </row>
    <row r="8" spans="1:7" s="2" customFormat="1" ht="16.5" customHeight="1" x14ac:dyDescent="0.25">
      <c r="A8" s="67" t="s">
        <v>86</v>
      </c>
      <c r="B8" s="67" t="s">
        <v>87</v>
      </c>
      <c r="C8" s="67" t="s">
        <v>88</v>
      </c>
      <c r="D8" s="67" t="s">
        <v>89</v>
      </c>
      <c r="E8" s="67"/>
      <c r="F8" s="5"/>
      <c r="G8" s="5"/>
    </row>
    <row r="9" spans="1:7" s="2" customFormat="1" ht="15" customHeight="1" x14ac:dyDescent="0.25">
      <c r="A9" s="60" t="s">
        <v>13</v>
      </c>
      <c r="B9" s="19"/>
      <c r="C9" s="61" t="s">
        <v>14</v>
      </c>
      <c r="D9" s="61"/>
      <c r="E9" s="62" t="s">
        <v>15</v>
      </c>
      <c r="F9" s="5"/>
      <c r="G9" s="5"/>
    </row>
    <row r="10" spans="1:7" s="2" customFormat="1" x14ac:dyDescent="0.25">
      <c r="A10" s="25" t="s">
        <v>293</v>
      </c>
      <c r="B10" s="26"/>
      <c r="C10" s="27" t="s">
        <v>425</v>
      </c>
      <c r="D10" s="61" t="s">
        <v>37</v>
      </c>
      <c r="E10" s="165" t="s">
        <v>90</v>
      </c>
      <c r="F10" s="5"/>
      <c r="G10" s="5"/>
    </row>
    <row r="11" spans="1:7" x14ac:dyDescent="0.25">
      <c r="A11" s="18"/>
      <c r="B11" s="19"/>
      <c r="C11" s="66" t="s">
        <v>35</v>
      </c>
      <c r="D11" s="66" t="s">
        <v>72</v>
      </c>
      <c r="E11" s="66" t="s">
        <v>73</v>
      </c>
      <c r="F11" s="29"/>
      <c r="G11" s="29"/>
    </row>
    <row r="12" spans="1:7" s="2" customFormat="1" x14ac:dyDescent="0.25">
      <c r="A12" s="52"/>
      <c r="B12" s="5"/>
      <c r="C12" s="68"/>
      <c r="D12" s="68"/>
      <c r="E12" s="68"/>
      <c r="F12" s="5"/>
      <c r="G12" s="5"/>
    </row>
    <row r="13" spans="1:7" ht="7.5" customHeight="1" x14ac:dyDescent="0.25">
      <c r="A13" s="29"/>
      <c r="B13" s="29"/>
      <c r="C13" s="29"/>
      <c r="D13" s="29"/>
      <c r="E13" s="30"/>
      <c r="F13" s="29"/>
      <c r="G13" s="29"/>
    </row>
    <row r="14" spans="1:7" ht="112.5" customHeight="1" x14ac:dyDescent="0.25">
      <c r="A14" s="29"/>
      <c r="B14" s="29"/>
      <c r="C14" s="29"/>
      <c r="D14" s="29"/>
      <c r="E14" s="30"/>
      <c r="F14" s="29"/>
      <c r="G14" s="29"/>
    </row>
    <row r="15" spans="1:7" ht="18.75" customHeight="1" x14ac:dyDescent="0.25">
      <c r="A15" s="28"/>
      <c r="B15" s="28"/>
      <c r="C15" s="28"/>
      <c r="D15" s="28"/>
      <c r="E15" s="30"/>
      <c r="F15" s="29"/>
      <c r="G15" s="29"/>
    </row>
    <row r="16" spans="1:7" ht="17.25" customHeight="1" x14ac:dyDescent="0.25">
      <c r="A16" s="28"/>
      <c r="B16" s="28"/>
      <c r="C16" s="28"/>
      <c r="D16" s="28"/>
      <c r="E16" s="28"/>
      <c r="F16" s="29"/>
      <c r="G16" s="29"/>
    </row>
    <row r="17" spans="1:7" ht="12.75" customHeight="1" x14ac:dyDescent="0.25">
      <c r="A17" s="31"/>
      <c r="B17" s="160"/>
      <c r="C17" s="53"/>
      <c r="D17" s="32"/>
      <c r="E17" s="30"/>
      <c r="F17" s="29"/>
      <c r="G17" s="29"/>
    </row>
    <row r="18" spans="1:7" x14ac:dyDescent="0.25">
      <c r="A18" s="29"/>
      <c r="B18" s="29"/>
      <c r="C18" s="29"/>
      <c r="D18" s="29"/>
      <c r="E18" s="30"/>
      <c r="F18" s="29"/>
      <c r="G18" s="29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</sheetPr>
  <dimension ref="A1:AK41"/>
  <sheetViews>
    <sheetView workbookViewId="0">
      <selection activeCell="K17" sqref="K1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5" t="s">
        <v>204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 t="s">
        <v>19</v>
      </c>
      <c r="M3" s="33"/>
      <c r="N3" s="105"/>
      <c r="O3" s="104"/>
      <c r="P3" s="105"/>
      <c r="Q3" s="151" t="s">
        <v>52</v>
      </c>
      <c r="R3" s="152" t="s">
        <v>58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83" t="str">
        <f>Altalanos!$E$10</f>
        <v>Kádár László</v>
      </c>
      <c r="M4" s="82"/>
      <c r="N4" s="106"/>
      <c r="O4" s="107"/>
      <c r="P4" s="106"/>
      <c r="Q4" s="153" t="s">
        <v>59</v>
      </c>
      <c r="R4" s="154" t="s">
        <v>54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97" t="str">
        <f>IF($B7="","",VLOOKUP($B7,#REF!,5))</f>
        <v/>
      </c>
      <c r="D7" s="97" t="str">
        <f>IF($B7="","",VLOOKUP($B7,#REF!,15))</f>
        <v/>
      </c>
      <c r="E7" s="180" t="s">
        <v>131</v>
      </c>
      <c r="F7" s="98"/>
      <c r="G7" s="180" t="s">
        <v>132</v>
      </c>
      <c r="H7" s="98"/>
      <c r="I7" s="93" t="str">
        <f>IF($B7="","",VLOOKUP($B7,#REF!,4))</f>
        <v/>
      </c>
      <c r="J7" s="85"/>
      <c r="K7" s="168">
        <v>1</v>
      </c>
      <c r="L7" s="163"/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09"/>
      <c r="D8" s="109"/>
      <c r="E8" s="109"/>
      <c r="F8" s="109"/>
      <c r="G8" s="109"/>
      <c r="H8" s="109"/>
      <c r="I8" s="109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97" t="str">
        <f>IF($B9="","",VLOOKUP($B9,#REF!,5))</f>
        <v/>
      </c>
      <c r="D9" s="97" t="str">
        <f>IF($B9="","",VLOOKUP($B9,#REF!,15))</f>
        <v/>
      </c>
      <c r="E9" s="180" t="s">
        <v>133</v>
      </c>
      <c r="F9" s="98"/>
      <c r="G9" s="180" t="s">
        <v>134</v>
      </c>
      <c r="H9" s="98"/>
      <c r="I9" s="93" t="str">
        <f>IF($B9="","",VLOOKUP($B9,#REF!,4))</f>
        <v/>
      </c>
      <c r="J9" s="85"/>
      <c r="K9" s="168"/>
      <c r="L9" s="163" t="str">
        <f>IF(K9="","",CONCATENATE(VLOOKUP($Y$3,$AB$1:$AK$1,K9)," pont"))</f>
        <v/>
      </c>
      <c r="M9" s="169"/>
      <c r="O9">
        <v>3</v>
      </c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09"/>
      <c r="D10" s="109"/>
      <c r="E10" s="109"/>
      <c r="F10" s="109"/>
      <c r="G10" s="109"/>
      <c r="H10" s="109"/>
      <c r="I10" s="109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97" t="str">
        <f>IF($B11="","",VLOOKUP($B11,#REF!,5))</f>
        <v/>
      </c>
      <c r="D11" s="97" t="str">
        <f>IF($B11="","",VLOOKUP($B11,#REF!,15))</f>
        <v/>
      </c>
      <c r="E11" s="180" t="s">
        <v>135</v>
      </c>
      <c r="F11" s="98"/>
      <c r="G11" s="180" t="s">
        <v>128</v>
      </c>
      <c r="H11" s="98"/>
      <c r="I11" s="93" t="str">
        <f>IF($B11="","",VLOOKUP($B11,#REF!,4))</f>
        <v/>
      </c>
      <c r="J11" s="85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05" t="str">
        <f>E7</f>
        <v>Polgárdi</v>
      </c>
      <c r="E18" s="305"/>
      <c r="F18" s="305" t="str">
        <f>E9</f>
        <v>Ragályi-Kovács</v>
      </c>
      <c r="G18" s="305"/>
      <c r="H18" s="305" t="str">
        <f>E11</f>
        <v>Ledényi</v>
      </c>
      <c r="I18" s="305"/>
      <c r="J18" s="85"/>
      <c r="K18" s="8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Polgárdi</v>
      </c>
      <c r="C19" s="306"/>
      <c r="D19" s="307"/>
      <c r="E19" s="307"/>
      <c r="F19" s="313" t="s">
        <v>427</v>
      </c>
      <c r="G19" s="308"/>
      <c r="H19" s="313" t="s">
        <v>427</v>
      </c>
      <c r="I19" s="308"/>
      <c r="J19" s="85"/>
      <c r="K19" s="8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Ragályi-Kovács</v>
      </c>
      <c r="C20" s="306"/>
      <c r="D20" s="313" t="s">
        <v>428</v>
      </c>
      <c r="E20" s="308"/>
      <c r="F20" s="307"/>
      <c r="G20" s="307"/>
      <c r="H20" s="313" t="s">
        <v>429</v>
      </c>
      <c r="I20" s="308"/>
      <c r="J20" s="85"/>
      <c r="K20" s="85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Ledényi</v>
      </c>
      <c r="C21" s="306"/>
      <c r="D21" s="313" t="s">
        <v>428</v>
      </c>
      <c r="E21" s="308"/>
      <c r="F21" s="313" t="s">
        <v>430</v>
      </c>
      <c r="G21" s="308"/>
      <c r="H21" s="307"/>
      <c r="I21" s="307"/>
      <c r="J21" s="85"/>
      <c r="K21" s="85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74"/>
      <c r="N33" s="173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4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L4</f>
        <v>Kádár László</v>
      </c>
      <c r="L41" s="84"/>
      <c r="M41" s="127"/>
      <c r="P41" s="113"/>
      <c r="Q41" s="114"/>
      <c r="R41" s="115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6" priority="2" stopIfTrue="1" operator="equal">
      <formula>"Bye"</formula>
    </cfRule>
  </conditionalFormatting>
  <conditionalFormatting sqref="R41">
    <cfRule type="expression" dxfId="25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1"/>
  </sheetPr>
  <dimension ref="A1:AK41"/>
  <sheetViews>
    <sheetView topLeftCell="A4" workbookViewId="0">
      <selection activeCell="K19" sqref="K1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6" t="s">
        <v>205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 t="s">
        <v>19</v>
      </c>
      <c r="M3" s="33"/>
      <c r="N3" s="105"/>
      <c r="O3" s="104"/>
      <c r="P3" s="105"/>
      <c r="Q3" s="151" t="s">
        <v>52</v>
      </c>
      <c r="R3" s="152" t="s">
        <v>58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83" t="str">
        <f>Altalanos!$E$10</f>
        <v>Kádár László</v>
      </c>
      <c r="M4" s="82"/>
      <c r="N4" s="106"/>
      <c r="O4" s="107"/>
      <c r="P4" s="106"/>
      <c r="Q4" s="153" t="s">
        <v>59</v>
      </c>
      <c r="R4" s="154" t="s">
        <v>54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97" t="str">
        <f>IF($B7="","",VLOOKUP($B7,#REF!,5))</f>
        <v/>
      </c>
      <c r="D7" s="97" t="str">
        <f>IF($B7="","",VLOOKUP($B7,#REF!,15))</f>
        <v/>
      </c>
      <c r="E7" s="180" t="s">
        <v>115</v>
      </c>
      <c r="F7" s="98"/>
      <c r="G7" s="180" t="s">
        <v>116</v>
      </c>
      <c r="H7" s="98"/>
      <c r="I7" s="93" t="str">
        <f>IF($B7="","",VLOOKUP($B7,#REF!,4))</f>
        <v/>
      </c>
      <c r="J7" s="85"/>
      <c r="K7" s="254" t="s">
        <v>432</v>
      </c>
      <c r="L7" s="163"/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09"/>
      <c r="D8" s="109"/>
      <c r="E8" s="109"/>
      <c r="F8" s="109"/>
      <c r="G8" s="109"/>
      <c r="H8" s="109"/>
      <c r="I8" s="109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97" t="str">
        <f>IF($B9="","",VLOOKUP($B9,#REF!,5))</f>
        <v/>
      </c>
      <c r="D9" s="97" t="str">
        <f>IF($B9="","",VLOOKUP($B9,#REF!,15))</f>
        <v/>
      </c>
      <c r="E9" s="180" t="s">
        <v>440</v>
      </c>
      <c r="F9" s="98"/>
      <c r="G9" s="180" t="s">
        <v>128</v>
      </c>
      <c r="H9" s="98"/>
      <c r="I9" s="93" t="str">
        <f>IF($B9="","",VLOOKUP($B9,#REF!,4))</f>
        <v/>
      </c>
      <c r="J9" s="85"/>
      <c r="K9" s="254" t="s">
        <v>451</v>
      </c>
      <c r="L9" s="163"/>
      <c r="M9" s="169"/>
      <c r="O9">
        <v>3</v>
      </c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09"/>
      <c r="D10" s="109"/>
      <c r="E10" s="109"/>
      <c r="F10" s="109"/>
      <c r="G10" s="109"/>
      <c r="H10" s="109"/>
      <c r="I10" s="109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97" t="str">
        <f>IF($B11="","",VLOOKUP($B11,#REF!,5))</f>
        <v/>
      </c>
      <c r="D11" s="97" t="str">
        <f>IF($B11="","",VLOOKUP($B11,#REF!,15))</f>
        <v/>
      </c>
      <c r="E11" s="180" t="s">
        <v>131</v>
      </c>
      <c r="F11" s="98"/>
      <c r="G11" s="180" t="s">
        <v>132</v>
      </c>
      <c r="H11" s="98"/>
      <c r="I11" s="93" t="str">
        <f>IF($B11="","",VLOOKUP($B11,#REF!,4))</f>
        <v/>
      </c>
      <c r="J11" s="85"/>
      <c r="K11" s="254" t="s">
        <v>433</v>
      </c>
      <c r="L11" s="163"/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255"/>
      <c r="E16" s="255"/>
      <c r="F16" s="255"/>
      <c r="G16" s="255"/>
      <c r="H16" s="255"/>
      <c r="I16" s="255"/>
      <c r="J16" s="8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255"/>
      <c r="E17" s="255"/>
      <c r="F17" s="255"/>
      <c r="G17" s="255"/>
      <c r="H17" s="255"/>
      <c r="I17" s="255"/>
      <c r="J17" s="85"/>
      <c r="K17" s="8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16" t="str">
        <f>E7</f>
        <v>Siklósi</v>
      </c>
      <c r="E18" s="316"/>
      <c r="F18" s="316" t="str">
        <f>E9</f>
        <v xml:space="preserve">Péter </v>
      </c>
      <c r="G18" s="316"/>
      <c r="H18" s="316" t="str">
        <f>E11</f>
        <v>Polgárdi</v>
      </c>
      <c r="I18" s="316"/>
      <c r="J18" s="85"/>
      <c r="K18" s="8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Siklósi</v>
      </c>
      <c r="C19" s="306"/>
      <c r="D19" s="317"/>
      <c r="E19" s="317"/>
      <c r="F19" s="318" t="s">
        <v>438</v>
      </c>
      <c r="G19" s="319"/>
      <c r="H19" s="318" t="s">
        <v>449</v>
      </c>
      <c r="I19" s="319"/>
      <c r="J19" s="85"/>
      <c r="K19" s="8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 xml:space="preserve">Péter </v>
      </c>
      <c r="C20" s="306"/>
      <c r="D20" s="318" t="s">
        <v>439</v>
      </c>
      <c r="E20" s="319"/>
      <c r="F20" s="317"/>
      <c r="G20" s="317"/>
      <c r="H20" s="318" t="s">
        <v>439</v>
      </c>
      <c r="I20" s="319"/>
      <c r="J20" s="85"/>
      <c r="K20" s="85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Polgárdi</v>
      </c>
      <c r="C21" s="306"/>
      <c r="D21" s="318" t="s">
        <v>450</v>
      </c>
      <c r="E21" s="319"/>
      <c r="F21" s="318" t="s">
        <v>438</v>
      </c>
      <c r="G21" s="319"/>
      <c r="H21" s="317"/>
      <c r="I21" s="317"/>
      <c r="J21" s="85"/>
      <c r="K21" s="85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74"/>
      <c r="N33" s="173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4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L4</f>
        <v>Kádár László</v>
      </c>
      <c r="L41" s="84"/>
      <c r="M41" s="127"/>
      <c r="P41" s="113"/>
      <c r="Q41" s="114"/>
      <c r="R41" s="115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4" priority="2" stopIfTrue="1" operator="equal">
      <formula>"Bye"</formula>
    </cfRule>
  </conditionalFormatting>
  <conditionalFormatting sqref="R41">
    <cfRule type="expression" dxfId="23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1"/>
  </sheetPr>
  <dimension ref="A1:AK41"/>
  <sheetViews>
    <sheetView workbookViewId="0">
      <selection activeCell="L16" sqref="L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6" t="s">
        <v>136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/>
      <c r="M3" s="34" t="s">
        <v>19</v>
      </c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164"/>
      <c r="M4" s="83" t="str">
        <f>Altalanos!$E$10</f>
        <v>Kádár László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187" t="s">
        <v>142</v>
      </c>
      <c r="F7" s="141"/>
      <c r="G7" s="320" t="s">
        <v>143</v>
      </c>
      <c r="H7" s="321"/>
      <c r="I7" s="141" t="str">
        <f>IF($B7="","",VLOOKUP($B7,#REF!,4))</f>
        <v/>
      </c>
      <c r="J7" s="85"/>
      <c r="K7" s="168" t="s">
        <v>432</v>
      </c>
      <c r="L7" s="163"/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320"/>
      <c r="F8" s="321"/>
      <c r="G8" s="320"/>
      <c r="H8" s="321"/>
      <c r="I8" s="142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187" t="s">
        <v>140</v>
      </c>
      <c r="F9" s="141"/>
      <c r="G9" s="320" t="s">
        <v>141</v>
      </c>
      <c r="H9" s="321"/>
      <c r="I9" s="141" t="str">
        <f>IF($B9="","",VLOOKUP($B9,#REF!,4))</f>
        <v/>
      </c>
      <c r="J9" s="85"/>
      <c r="K9" s="168" t="s">
        <v>451</v>
      </c>
      <c r="L9" s="163"/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20" t="s">
        <v>271</v>
      </c>
      <c r="F11" s="321"/>
      <c r="G11" s="320" t="s">
        <v>139</v>
      </c>
      <c r="H11" s="321"/>
      <c r="I11" s="141" t="str">
        <f>IF($B11="","",VLOOKUP($B11,#REF!,4))</f>
        <v/>
      </c>
      <c r="J11" s="85"/>
      <c r="K11" s="168" t="s">
        <v>433</v>
      </c>
      <c r="L11" s="163"/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20" t="s">
        <v>137</v>
      </c>
      <c r="F13" s="321"/>
      <c r="G13" s="320" t="s">
        <v>138</v>
      </c>
      <c r="H13" s="321"/>
      <c r="I13" s="141" t="str">
        <f>IF($B13="","",VLOOKUP($B13,#REF!,4))</f>
        <v/>
      </c>
      <c r="J13" s="85"/>
      <c r="K13" s="168"/>
      <c r="L13" s="163" t="str">
        <f>IF(K13="","",CONCATENATE(VLOOKUP($Y$3,$AB$1:$AK$1,K13)," pont"))</f>
        <v/>
      </c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05" t="str">
        <f>E7</f>
        <v xml:space="preserve">Orbán </v>
      </c>
      <c r="E18" s="305"/>
      <c r="F18" s="305" t="str">
        <f>E9</f>
        <v>Erdei</v>
      </c>
      <c r="G18" s="305"/>
      <c r="H18" s="305" t="str">
        <f>E11</f>
        <v>Bozsik</v>
      </c>
      <c r="I18" s="305"/>
      <c r="J18" s="305" t="str">
        <f>E13</f>
        <v>Lékó</v>
      </c>
      <c r="K18" s="30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 xml:space="preserve">Orbán </v>
      </c>
      <c r="C19" s="306"/>
      <c r="D19" s="307"/>
      <c r="E19" s="307"/>
      <c r="F19" s="308" t="s">
        <v>458</v>
      </c>
      <c r="G19" s="308"/>
      <c r="H19" s="313" t="s">
        <v>441</v>
      </c>
      <c r="I19" s="308"/>
      <c r="J19" s="314" t="s">
        <v>442</v>
      </c>
      <c r="K19" s="30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Erdei</v>
      </c>
      <c r="C20" s="306"/>
      <c r="D20" s="308" t="s">
        <v>460</v>
      </c>
      <c r="E20" s="308"/>
      <c r="F20" s="307"/>
      <c r="G20" s="307"/>
      <c r="H20" s="313" t="s">
        <v>443</v>
      </c>
      <c r="I20" s="308"/>
      <c r="J20" s="313" t="s">
        <v>444</v>
      </c>
      <c r="K20" s="308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Bozsik</v>
      </c>
      <c r="C21" s="306"/>
      <c r="D21" s="313" t="s">
        <v>445</v>
      </c>
      <c r="E21" s="308"/>
      <c r="F21" s="313" t="s">
        <v>446</v>
      </c>
      <c r="G21" s="308"/>
      <c r="H21" s="307"/>
      <c r="I21" s="307"/>
      <c r="J21" s="308" t="s">
        <v>453</v>
      </c>
      <c r="K21" s="308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6" t="str">
        <f>E13</f>
        <v>Lékó</v>
      </c>
      <c r="C22" s="306"/>
      <c r="D22" s="313" t="s">
        <v>447</v>
      </c>
      <c r="E22" s="308"/>
      <c r="F22" s="313" t="s">
        <v>448</v>
      </c>
      <c r="G22" s="308"/>
      <c r="H22" s="305" t="s">
        <v>474</v>
      </c>
      <c r="I22" s="305"/>
      <c r="J22" s="307"/>
      <c r="K22" s="307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5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34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0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M4</f>
        <v>Kádár László</v>
      </c>
      <c r="L41" s="84"/>
      <c r="M41" s="127"/>
      <c r="P41" s="113"/>
      <c r="Q41" s="114"/>
      <c r="R41" s="115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G7:H7"/>
    <mergeCell ref="G9:H9"/>
    <mergeCell ref="E8:F8"/>
    <mergeCell ref="G8:H8"/>
  </mergeCells>
  <conditionalFormatting sqref="E7:E9">
    <cfRule type="cellIs" dxfId="22" priority="1" stopIfTrue="1" operator="equal">
      <formula>"Bye"</formula>
    </cfRule>
  </conditionalFormatting>
  <conditionalFormatting sqref="E11 E13">
    <cfRule type="cellIs" dxfId="21" priority="3" stopIfTrue="1" operator="equal">
      <formula>"Bye"</formula>
    </cfRule>
  </conditionalFormatting>
  <conditionalFormatting sqref="R41">
    <cfRule type="expression" dxfId="2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</sheetPr>
  <dimension ref="A1:AK41"/>
  <sheetViews>
    <sheetView workbookViewId="0">
      <selection activeCell="M18" sqref="M1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6" t="s">
        <v>144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/>
      <c r="M3" s="34" t="s">
        <v>19</v>
      </c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164"/>
      <c r="M4" s="83" t="str">
        <f>Altalanos!$E$10</f>
        <v>Kádár László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20" t="s">
        <v>145</v>
      </c>
      <c r="F7" s="321"/>
      <c r="G7" s="320" t="s">
        <v>146</v>
      </c>
      <c r="H7" s="321"/>
      <c r="I7" s="141" t="str">
        <f>IF($B7="","",VLOOKUP($B7,#REF!,4))</f>
        <v/>
      </c>
      <c r="J7" s="85"/>
      <c r="K7" s="254" t="s">
        <v>432</v>
      </c>
      <c r="L7" s="163"/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20" t="s">
        <v>147</v>
      </c>
      <c r="F9" s="321"/>
      <c r="G9" s="320" t="s">
        <v>148</v>
      </c>
      <c r="H9" s="321"/>
      <c r="I9" s="141" t="str">
        <f>IF($B9="","",VLOOKUP($B9,#REF!,4))</f>
        <v/>
      </c>
      <c r="J9" s="85"/>
      <c r="K9" s="254" t="s">
        <v>451</v>
      </c>
      <c r="L9" s="163"/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20" t="s">
        <v>149</v>
      </c>
      <c r="F11" s="321"/>
      <c r="G11" s="320" t="s">
        <v>150</v>
      </c>
      <c r="H11" s="321"/>
      <c r="I11" s="141" t="str">
        <f>IF($B11="","",VLOOKUP($B11,#REF!,4))</f>
        <v/>
      </c>
      <c r="J11" s="85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20" t="s">
        <v>151</v>
      </c>
      <c r="F13" s="321"/>
      <c r="G13" s="320" t="s">
        <v>152</v>
      </c>
      <c r="H13" s="321"/>
      <c r="I13" s="141" t="str">
        <f>IF($B13="","",VLOOKUP($B13,#REF!,4))</f>
        <v/>
      </c>
      <c r="J13" s="85"/>
      <c r="K13" s="254" t="s">
        <v>433</v>
      </c>
      <c r="L13" s="163"/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255"/>
      <c r="E15" s="255"/>
      <c r="F15" s="255"/>
      <c r="G15" s="255"/>
      <c r="H15" s="255"/>
      <c r="I15" s="255"/>
      <c r="J15" s="255"/>
      <c r="K15" s="25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255"/>
      <c r="E16" s="255"/>
      <c r="F16" s="255"/>
      <c r="G16" s="255"/>
      <c r="H16" s="255"/>
      <c r="I16" s="255"/>
      <c r="J16" s="255"/>
      <c r="K16" s="25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255"/>
      <c r="E17" s="255"/>
      <c r="F17" s="255"/>
      <c r="G17" s="255"/>
      <c r="H17" s="255"/>
      <c r="I17" s="255"/>
      <c r="J17" s="255"/>
      <c r="K17" s="25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16" t="str">
        <f>E7</f>
        <v>Serfőző</v>
      </c>
      <c r="E18" s="316"/>
      <c r="F18" s="316" t="str">
        <f>E9</f>
        <v>Molnár</v>
      </c>
      <c r="G18" s="316"/>
      <c r="H18" s="316" t="str">
        <f>E11</f>
        <v xml:space="preserve">Békés </v>
      </c>
      <c r="I18" s="316"/>
      <c r="J18" s="316" t="str">
        <f>E13</f>
        <v xml:space="preserve">Valálik </v>
      </c>
      <c r="K18" s="316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Serfőző</v>
      </c>
      <c r="C19" s="306"/>
      <c r="D19" s="317"/>
      <c r="E19" s="317"/>
      <c r="F19" s="318" t="s">
        <v>427</v>
      </c>
      <c r="G19" s="319"/>
      <c r="H19" s="318" t="s">
        <v>427</v>
      </c>
      <c r="I19" s="319"/>
      <c r="J19" s="315" t="s">
        <v>438</v>
      </c>
      <c r="K19" s="316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Molnár</v>
      </c>
      <c r="C20" s="306"/>
      <c r="D20" s="318" t="s">
        <v>428</v>
      </c>
      <c r="E20" s="319"/>
      <c r="F20" s="317"/>
      <c r="G20" s="317"/>
      <c r="H20" s="318" t="s">
        <v>449</v>
      </c>
      <c r="I20" s="319"/>
      <c r="J20" s="318" t="s">
        <v>450</v>
      </c>
      <c r="K20" s="319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 xml:space="preserve">Békés </v>
      </c>
      <c r="C21" s="306"/>
      <c r="D21" s="318" t="s">
        <v>428</v>
      </c>
      <c r="E21" s="319"/>
      <c r="F21" s="318" t="s">
        <v>450</v>
      </c>
      <c r="G21" s="319"/>
      <c r="H21" s="317"/>
      <c r="I21" s="317"/>
      <c r="J21" s="318" t="s">
        <v>428</v>
      </c>
      <c r="K21" s="319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6" t="str">
        <f>E13</f>
        <v xml:space="preserve">Valálik </v>
      </c>
      <c r="C22" s="306"/>
      <c r="D22" s="318" t="s">
        <v>439</v>
      </c>
      <c r="E22" s="319"/>
      <c r="F22" s="318" t="s">
        <v>449</v>
      </c>
      <c r="G22" s="319"/>
      <c r="H22" s="318" t="s">
        <v>427</v>
      </c>
      <c r="I22" s="319"/>
      <c r="J22" s="317"/>
      <c r="K22" s="317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5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34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0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M4</f>
        <v>Kádár László</v>
      </c>
      <c r="L41" s="84"/>
      <c r="M41" s="127"/>
      <c r="P41" s="113"/>
      <c r="Q41" s="114"/>
      <c r="R41" s="115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9" priority="2" stopIfTrue="1" operator="equal">
      <formula>"Bye"</formula>
    </cfRule>
  </conditionalFormatting>
  <conditionalFormatting sqref="R41">
    <cfRule type="expression" dxfId="1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52"/>
  <sheetViews>
    <sheetView workbookViewId="0">
      <selection activeCell="B14" sqref="B14"/>
    </sheetView>
  </sheetViews>
  <sheetFormatPr defaultColWidth="9.109375" defaultRowHeight="14.4" x14ac:dyDescent="0.3"/>
  <cols>
    <col min="1" max="1" width="4.6640625" style="188" customWidth="1"/>
    <col min="2" max="2" width="20.5546875" style="188" customWidth="1"/>
    <col min="3" max="3" width="20.109375" style="188" customWidth="1"/>
    <col min="4" max="4" width="20.5546875" style="188" customWidth="1"/>
    <col min="5" max="5" width="9.109375" style="188"/>
    <col min="6" max="6" width="23.5546875" style="188" customWidth="1"/>
    <col min="7" max="7" width="18" style="188" customWidth="1"/>
    <col min="8" max="8" width="17.88671875" style="188" customWidth="1"/>
    <col min="9" max="9" width="20.109375" style="188" customWidth="1"/>
    <col min="10" max="16384" width="9.109375" style="188"/>
  </cols>
  <sheetData>
    <row r="2" spans="2:9" ht="18" x14ac:dyDescent="0.35">
      <c r="B2" s="189" t="s">
        <v>153</v>
      </c>
      <c r="C2" s="237" t="s">
        <v>206</v>
      </c>
    </row>
    <row r="4" spans="2:9" ht="18" x14ac:dyDescent="0.35">
      <c r="D4" s="190"/>
    </row>
    <row r="5" spans="2:9" x14ac:dyDescent="0.3">
      <c r="B5" s="191" t="s">
        <v>154</v>
      </c>
      <c r="H5" s="191"/>
    </row>
    <row r="6" spans="2:9" x14ac:dyDescent="0.3">
      <c r="E6" s="192">
        <v>1</v>
      </c>
      <c r="F6" s="193" t="s">
        <v>292</v>
      </c>
    </row>
    <row r="7" spans="2:9" x14ac:dyDescent="0.3">
      <c r="D7" s="193" t="s">
        <v>155</v>
      </c>
      <c r="E7" s="192"/>
      <c r="F7" s="195"/>
      <c r="G7" s="193" t="s">
        <v>155</v>
      </c>
    </row>
    <row r="8" spans="2:9" x14ac:dyDescent="0.3">
      <c r="D8" s="196"/>
      <c r="E8" s="192">
        <v>2</v>
      </c>
      <c r="F8" s="193" t="s">
        <v>155</v>
      </c>
      <c r="G8" s="256" t="s">
        <v>431</v>
      </c>
    </row>
    <row r="9" spans="2:9" x14ac:dyDescent="0.3">
      <c r="C9" s="193" t="s">
        <v>156</v>
      </c>
      <c r="D9" s="197"/>
      <c r="E9" s="192"/>
      <c r="G9" s="198"/>
      <c r="H9" s="200" t="s">
        <v>157</v>
      </c>
    </row>
    <row r="10" spans="2:9" x14ac:dyDescent="0.3">
      <c r="C10" s="258" t="s">
        <v>431</v>
      </c>
      <c r="D10" s="197"/>
      <c r="E10" s="192">
        <v>3</v>
      </c>
      <c r="F10" s="193" t="s">
        <v>156</v>
      </c>
      <c r="G10" s="198"/>
      <c r="H10" s="256" t="s">
        <v>454</v>
      </c>
    </row>
    <row r="11" spans="2:9" x14ac:dyDescent="0.3">
      <c r="C11" s="197"/>
      <c r="D11" s="193" t="s">
        <v>156</v>
      </c>
      <c r="E11" s="192"/>
      <c r="F11" s="195"/>
      <c r="G11" s="200" t="s">
        <v>157</v>
      </c>
      <c r="H11" s="199"/>
    </row>
    <row r="12" spans="2:9" x14ac:dyDescent="0.3">
      <c r="C12" s="197"/>
      <c r="E12" s="192">
        <v>4</v>
      </c>
      <c r="F12" s="200" t="s">
        <v>157</v>
      </c>
      <c r="G12" s="257" t="s">
        <v>452</v>
      </c>
      <c r="H12" s="198"/>
    </row>
    <row r="13" spans="2:9" x14ac:dyDescent="0.3">
      <c r="B13" s="193" t="s">
        <v>158</v>
      </c>
      <c r="C13" s="197"/>
      <c r="E13" s="192"/>
      <c r="H13" s="198"/>
      <c r="I13" s="200" t="s">
        <v>159</v>
      </c>
    </row>
    <row r="14" spans="2:9" x14ac:dyDescent="0.3">
      <c r="B14" s="259" t="s">
        <v>455</v>
      </c>
      <c r="C14" s="197"/>
      <c r="E14" s="192">
        <v>5</v>
      </c>
      <c r="F14" s="193" t="s">
        <v>158</v>
      </c>
      <c r="H14" s="198"/>
      <c r="I14" s="258" t="s">
        <v>441</v>
      </c>
    </row>
    <row r="15" spans="2:9" x14ac:dyDescent="0.3">
      <c r="B15" s="198"/>
      <c r="C15" s="197"/>
      <c r="D15" s="193" t="s">
        <v>158</v>
      </c>
      <c r="E15" s="192"/>
      <c r="F15" s="195"/>
      <c r="G15" s="200" t="s">
        <v>159</v>
      </c>
      <c r="H15" s="198"/>
      <c r="I15" s="197"/>
    </row>
    <row r="16" spans="2:9" x14ac:dyDescent="0.3">
      <c r="C16" s="197"/>
      <c r="D16" s="196"/>
      <c r="E16" s="192">
        <v>6</v>
      </c>
      <c r="F16" s="200" t="s">
        <v>159</v>
      </c>
      <c r="G16" s="256" t="s">
        <v>453</v>
      </c>
      <c r="H16" s="199"/>
      <c r="I16" s="197">
        <v>35</v>
      </c>
    </row>
    <row r="17" spans="2:9" x14ac:dyDescent="0.3">
      <c r="C17" s="193" t="s">
        <v>158</v>
      </c>
      <c r="D17" s="197"/>
      <c r="E17" s="192"/>
      <c r="G17" s="198"/>
      <c r="H17" s="200" t="s">
        <v>159</v>
      </c>
      <c r="I17" s="197"/>
    </row>
    <row r="18" spans="2:9" x14ac:dyDescent="0.3">
      <c r="C18" s="257" t="s">
        <v>431</v>
      </c>
      <c r="D18" s="197"/>
      <c r="E18" s="192">
        <v>7</v>
      </c>
      <c r="F18" s="193" t="s">
        <v>160</v>
      </c>
      <c r="G18" s="198"/>
      <c r="H18" s="257" t="s">
        <v>441</v>
      </c>
    </row>
    <row r="19" spans="2:9" x14ac:dyDescent="0.3">
      <c r="D19" s="193" t="s">
        <v>160</v>
      </c>
      <c r="E19" s="192"/>
      <c r="F19" s="195"/>
      <c r="G19" s="193" t="s">
        <v>160</v>
      </c>
    </row>
    <row r="20" spans="2:9" x14ac:dyDescent="0.3">
      <c r="E20" s="192">
        <v>8</v>
      </c>
      <c r="F20" s="200" t="s">
        <v>161</v>
      </c>
      <c r="G20" s="257" t="s">
        <v>431</v>
      </c>
    </row>
    <row r="22" spans="2:9" x14ac:dyDescent="0.3">
      <c r="E22" s="201"/>
    </row>
    <row r="23" spans="2:9" x14ac:dyDescent="0.3">
      <c r="B23" s="188">
        <v>1</v>
      </c>
      <c r="C23" s="194"/>
      <c r="E23" s="201"/>
      <c r="H23" s="188">
        <v>1</v>
      </c>
      <c r="I23" s="194"/>
    </row>
    <row r="24" spans="2:9" x14ac:dyDescent="0.3">
      <c r="E24" s="201"/>
    </row>
    <row r="25" spans="2:9" x14ac:dyDescent="0.3">
      <c r="B25" s="188">
        <v>2</v>
      </c>
      <c r="C25" s="194"/>
      <c r="E25" s="201"/>
      <c r="H25" s="188">
        <v>2</v>
      </c>
      <c r="I25" s="194"/>
    </row>
    <row r="26" spans="2:9" x14ac:dyDescent="0.3">
      <c r="E26" s="201"/>
    </row>
    <row r="27" spans="2:9" x14ac:dyDescent="0.3">
      <c r="B27" s="188">
        <v>3</v>
      </c>
      <c r="C27" s="194"/>
      <c r="E27" s="201"/>
      <c r="H27" s="188">
        <v>3</v>
      </c>
      <c r="I27" s="194"/>
    </row>
    <row r="28" spans="2:9" x14ac:dyDescent="0.3">
      <c r="E28" s="201"/>
    </row>
    <row r="29" spans="2:9" x14ac:dyDescent="0.3">
      <c r="B29" s="188">
        <v>3</v>
      </c>
      <c r="C29" s="194"/>
      <c r="E29" s="201"/>
      <c r="H29" s="188">
        <v>3</v>
      </c>
      <c r="I29" s="194"/>
    </row>
    <row r="30" spans="2:9" x14ac:dyDescent="0.3">
      <c r="E30" s="201"/>
    </row>
    <row r="31" spans="2:9" x14ac:dyDescent="0.3">
      <c r="E31" s="201"/>
      <c r="H31" s="202"/>
    </row>
    <row r="32" spans="2:9" x14ac:dyDescent="0.3">
      <c r="E32" s="201"/>
    </row>
    <row r="33" spans="5:5" x14ac:dyDescent="0.3">
      <c r="E33" s="201"/>
    </row>
    <row r="34" spans="5:5" x14ac:dyDescent="0.3">
      <c r="E34" s="201"/>
    </row>
    <row r="35" spans="5:5" x14ac:dyDescent="0.3">
      <c r="E35" s="201"/>
    </row>
    <row r="36" spans="5:5" x14ac:dyDescent="0.3">
      <c r="E36" s="201"/>
    </row>
    <row r="37" spans="5:5" x14ac:dyDescent="0.3">
      <c r="E37" s="201"/>
    </row>
    <row r="38" spans="5:5" x14ac:dyDescent="0.3">
      <c r="E38" s="201"/>
    </row>
    <row r="39" spans="5:5" x14ac:dyDescent="0.3">
      <c r="E39" s="201"/>
    </row>
    <row r="40" spans="5:5" x14ac:dyDescent="0.3">
      <c r="E40" s="201"/>
    </row>
    <row r="41" spans="5:5" x14ac:dyDescent="0.3">
      <c r="E41" s="201"/>
    </row>
    <row r="42" spans="5:5" x14ac:dyDescent="0.3">
      <c r="E42" s="201"/>
    </row>
    <row r="43" spans="5:5" x14ac:dyDescent="0.3">
      <c r="E43" s="201"/>
    </row>
    <row r="44" spans="5:5" x14ac:dyDescent="0.3">
      <c r="E44" s="201"/>
    </row>
    <row r="45" spans="5:5" x14ac:dyDescent="0.3">
      <c r="E45" s="201"/>
    </row>
    <row r="46" spans="5:5" x14ac:dyDescent="0.3">
      <c r="E46" s="201"/>
    </row>
    <row r="47" spans="5:5" x14ac:dyDescent="0.3">
      <c r="E47" s="201"/>
    </row>
    <row r="48" spans="5:5" x14ac:dyDescent="0.3">
      <c r="E48" s="201"/>
    </row>
    <row r="49" spans="5:5" x14ac:dyDescent="0.3">
      <c r="E49" s="201"/>
    </row>
    <row r="50" spans="5:5" x14ac:dyDescent="0.3">
      <c r="E50" s="201"/>
    </row>
    <row r="51" spans="5:5" x14ac:dyDescent="0.3">
      <c r="E51" s="201"/>
    </row>
    <row r="52" spans="5:5" x14ac:dyDescent="0.3">
      <c r="E52" s="201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1"/>
  </sheetPr>
  <dimension ref="A1:AK41"/>
  <sheetViews>
    <sheetView workbookViewId="0">
      <selection activeCell="M19" sqref="M1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6" t="s">
        <v>162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 t="s">
        <v>19</v>
      </c>
      <c r="M3" s="33"/>
      <c r="N3" s="105"/>
      <c r="O3" s="104"/>
      <c r="P3" s="105"/>
      <c r="Q3" s="151" t="s">
        <v>52</v>
      </c>
      <c r="R3" s="152" t="s">
        <v>58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83" t="str">
        <f>Altalanos!$E$10</f>
        <v>Kádár László</v>
      </c>
      <c r="M4" s="82"/>
      <c r="N4" s="106"/>
      <c r="O4" s="107"/>
      <c r="P4" s="106"/>
      <c r="Q4" s="153" t="s">
        <v>59</v>
      </c>
      <c r="R4" s="154" t="s">
        <v>54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97" t="str">
        <f>IF($B7="","",VLOOKUP($B7,#REF!,5))</f>
        <v/>
      </c>
      <c r="D7" s="97" t="str">
        <f>IF($B7="","",VLOOKUP($B7,#REF!,15))</f>
        <v/>
      </c>
      <c r="E7" s="180" t="s">
        <v>137</v>
      </c>
      <c r="F7" s="98"/>
      <c r="G7" s="180" t="s">
        <v>163</v>
      </c>
      <c r="H7" s="98"/>
      <c r="I7" s="93" t="str">
        <f>IF($B7="","",VLOOKUP($B7,#REF!,4))</f>
        <v/>
      </c>
      <c r="J7" s="85"/>
      <c r="K7" s="254" t="s">
        <v>433</v>
      </c>
      <c r="L7" s="163"/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09"/>
      <c r="D8" s="109"/>
      <c r="E8" s="109"/>
      <c r="F8" s="109"/>
      <c r="G8" s="109"/>
      <c r="H8" s="109"/>
      <c r="I8" s="109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97" t="str">
        <f>IF($B9="","",VLOOKUP($B9,#REF!,5))</f>
        <v/>
      </c>
      <c r="D9" s="97" t="str">
        <f>IF($B9="","",VLOOKUP($B9,#REF!,15))</f>
        <v/>
      </c>
      <c r="E9" s="180" t="s">
        <v>164</v>
      </c>
      <c r="F9" s="98"/>
      <c r="G9" s="180" t="s">
        <v>165</v>
      </c>
      <c r="H9" s="98"/>
      <c r="I9" s="93" t="str">
        <f>IF($B9="","",VLOOKUP($B9,#REF!,4))</f>
        <v/>
      </c>
      <c r="J9" s="85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09"/>
      <c r="D10" s="109"/>
      <c r="E10" s="109"/>
      <c r="F10" s="109"/>
      <c r="G10" s="109"/>
      <c r="H10" s="109"/>
      <c r="I10" s="109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97" t="str">
        <f>IF($B11="","",VLOOKUP($B11,#REF!,5))</f>
        <v/>
      </c>
      <c r="D11" s="97" t="str">
        <f>IF($B11="","",VLOOKUP($B11,#REF!,15))</f>
        <v/>
      </c>
      <c r="E11" s="180" t="s">
        <v>166</v>
      </c>
      <c r="F11" s="98"/>
      <c r="G11" s="180" t="s">
        <v>167</v>
      </c>
      <c r="H11" s="98"/>
      <c r="I11" s="93" t="str">
        <f>IF($B11="","",VLOOKUP($B11,#REF!,4))</f>
        <v/>
      </c>
      <c r="J11" s="85"/>
      <c r="K11" s="254" t="s">
        <v>432</v>
      </c>
      <c r="L11" s="163"/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255"/>
      <c r="E16" s="255"/>
      <c r="F16" s="255"/>
      <c r="G16" s="255"/>
      <c r="H16" s="255"/>
      <c r="I16" s="255"/>
      <c r="J16" s="25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255"/>
      <c r="E17" s="255"/>
      <c r="F17" s="255"/>
      <c r="G17" s="255"/>
      <c r="H17" s="255"/>
      <c r="I17" s="255"/>
      <c r="J17" s="255"/>
      <c r="K17" s="8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16" t="str">
        <f>E7</f>
        <v>Lékó</v>
      </c>
      <c r="E18" s="316"/>
      <c r="F18" s="316" t="str">
        <f>E9</f>
        <v>Gelencsér</v>
      </c>
      <c r="G18" s="316"/>
      <c r="H18" s="316" t="str">
        <f>E11</f>
        <v>Schildkraut</v>
      </c>
      <c r="I18" s="316"/>
      <c r="J18" s="255"/>
      <c r="K18" s="8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Lékó</v>
      </c>
      <c r="C19" s="306"/>
      <c r="D19" s="317"/>
      <c r="E19" s="317"/>
      <c r="F19" s="318" t="s">
        <v>429</v>
      </c>
      <c r="G19" s="319"/>
      <c r="H19" s="318" t="s">
        <v>456</v>
      </c>
      <c r="I19" s="319"/>
      <c r="J19" s="255"/>
      <c r="K19" s="8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Gelencsér</v>
      </c>
      <c r="C20" s="306"/>
      <c r="D20" s="318" t="s">
        <v>430</v>
      </c>
      <c r="E20" s="319"/>
      <c r="F20" s="317"/>
      <c r="G20" s="317"/>
      <c r="H20" s="318" t="s">
        <v>430</v>
      </c>
      <c r="I20" s="319"/>
      <c r="J20" s="255"/>
      <c r="K20" s="85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Schildkraut</v>
      </c>
      <c r="C21" s="306"/>
      <c r="D21" s="318" t="s">
        <v>457</v>
      </c>
      <c r="E21" s="319"/>
      <c r="F21" s="318" t="s">
        <v>429</v>
      </c>
      <c r="G21" s="319"/>
      <c r="H21" s="317"/>
      <c r="I21" s="317"/>
      <c r="J21" s="255"/>
      <c r="K21" s="85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74"/>
      <c r="N33" s="173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4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L4</f>
        <v>Kádár László</v>
      </c>
      <c r="L41" s="84"/>
      <c r="M41" s="127"/>
      <c r="P41" s="113"/>
      <c r="Q41" s="114"/>
      <c r="R41" s="115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7" priority="2" stopIfTrue="1" operator="equal">
      <formula>"Bye"</formula>
    </cfRule>
  </conditionalFormatting>
  <conditionalFormatting sqref="R41">
    <cfRule type="expression" dxfId="1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68"/>
  <sheetViews>
    <sheetView topLeftCell="A10" workbookViewId="0">
      <selection activeCell="D26" sqref="D26"/>
    </sheetView>
  </sheetViews>
  <sheetFormatPr defaultColWidth="9.109375" defaultRowHeight="14.4" x14ac:dyDescent="0.3"/>
  <cols>
    <col min="1" max="1" width="4.6640625" style="204" customWidth="1"/>
    <col min="2" max="2" width="21.5546875" style="204" customWidth="1"/>
    <col min="3" max="3" width="21.6640625" style="204" customWidth="1"/>
    <col min="4" max="4" width="20.5546875" style="204" customWidth="1"/>
    <col min="5" max="5" width="9.109375" style="204"/>
    <col min="6" max="6" width="23.5546875" style="204" customWidth="1"/>
    <col min="7" max="7" width="18" style="204" customWidth="1"/>
    <col min="8" max="8" width="17.88671875" style="204" customWidth="1"/>
    <col min="9" max="9" width="20.109375" style="204" customWidth="1"/>
    <col min="10" max="16384" width="9.109375" style="204"/>
  </cols>
  <sheetData>
    <row r="2" spans="2:9" ht="18" x14ac:dyDescent="0.35">
      <c r="B2" s="203" t="s">
        <v>168</v>
      </c>
      <c r="C2" s="238" t="s">
        <v>206</v>
      </c>
    </row>
    <row r="4" spans="2:9" ht="18" x14ac:dyDescent="0.35">
      <c r="D4" s="205"/>
    </row>
    <row r="5" spans="2:9" x14ac:dyDescent="0.3">
      <c r="B5" s="206" t="s">
        <v>154</v>
      </c>
      <c r="H5" s="206" t="s">
        <v>169</v>
      </c>
    </row>
    <row r="6" spans="2:9" x14ac:dyDescent="0.3">
      <c r="E6" s="207">
        <v>1</v>
      </c>
      <c r="F6" s="208" t="s">
        <v>170</v>
      </c>
    </row>
    <row r="7" spans="2:9" x14ac:dyDescent="0.3">
      <c r="D7" s="281" t="s">
        <v>171</v>
      </c>
      <c r="E7" s="207"/>
      <c r="F7" s="210"/>
      <c r="G7" s="208" t="s">
        <v>170</v>
      </c>
    </row>
    <row r="8" spans="2:9" x14ac:dyDescent="0.3">
      <c r="D8" s="211"/>
      <c r="E8" s="207">
        <v>2</v>
      </c>
      <c r="F8" s="212" t="s">
        <v>171</v>
      </c>
      <c r="G8" s="213"/>
    </row>
    <row r="9" spans="2:9" x14ac:dyDescent="0.3">
      <c r="C9" s="212" t="s">
        <v>173</v>
      </c>
      <c r="D9" s="214"/>
      <c r="E9" s="207"/>
      <c r="G9" s="215"/>
      <c r="H9" s="208" t="s">
        <v>170</v>
      </c>
    </row>
    <row r="10" spans="2:9" x14ac:dyDescent="0.3">
      <c r="C10" s="211"/>
      <c r="D10" s="214"/>
      <c r="E10" s="207">
        <v>3</v>
      </c>
      <c r="F10" s="208" t="s">
        <v>172</v>
      </c>
      <c r="G10" s="215"/>
      <c r="H10" s="280" t="s">
        <v>442</v>
      </c>
    </row>
    <row r="11" spans="2:9" x14ac:dyDescent="0.3">
      <c r="C11" s="214"/>
      <c r="D11" s="212" t="s">
        <v>173</v>
      </c>
      <c r="E11" s="207"/>
      <c r="F11" s="210"/>
      <c r="G11" s="208" t="s">
        <v>172</v>
      </c>
      <c r="H11" s="216"/>
    </row>
    <row r="12" spans="2:9" x14ac:dyDescent="0.3">
      <c r="C12" s="214"/>
      <c r="E12" s="207">
        <v>4</v>
      </c>
      <c r="F12" s="212" t="s">
        <v>173</v>
      </c>
      <c r="G12" s="279" t="s">
        <v>477</v>
      </c>
      <c r="H12" s="215"/>
    </row>
    <row r="13" spans="2:9" x14ac:dyDescent="0.3">
      <c r="B13" s="212" t="s">
        <v>175</v>
      </c>
      <c r="C13" s="214"/>
      <c r="E13" s="207"/>
      <c r="H13" s="215"/>
      <c r="I13" s="208" t="s">
        <v>170</v>
      </c>
    </row>
    <row r="14" spans="2:9" x14ac:dyDescent="0.3">
      <c r="B14" s="283" t="s">
        <v>446</v>
      </c>
      <c r="C14" s="214"/>
      <c r="E14" s="207">
        <v>5</v>
      </c>
      <c r="F14" s="208" t="s">
        <v>174</v>
      </c>
      <c r="H14" s="215"/>
      <c r="I14" s="280" t="s">
        <v>442</v>
      </c>
    </row>
    <row r="15" spans="2:9" x14ac:dyDescent="0.3">
      <c r="B15" s="214"/>
      <c r="C15" s="214"/>
      <c r="D15" s="281" t="s">
        <v>171</v>
      </c>
      <c r="E15" s="207"/>
      <c r="F15" s="210"/>
      <c r="G15" s="208" t="s">
        <v>174</v>
      </c>
      <c r="H15" s="215"/>
      <c r="I15" s="216"/>
    </row>
    <row r="16" spans="2:9" x14ac:dyDescent="0.3">
      <c r="B16" s="214"/>
      <c r="C16" s="214"/>
      <c r="D16" s="211"/>
      <c r="E16" s="207">
        <v>6</v>
      </c>
      <c r="F16" s="212" t="s">
        <v>171</v>
      </c>
      <c r="G16" s="213"/>
      <c r="H16" s="216"/>
      <c r="I16" s="216"/>
    </row>
    <row r="17" spans="2:9" x14ac:dyDescent="0.3">
      <c r="B17" s="214"/>
      <c r="C17" s="212" t="s">
        <v>175</v>
      </c>
      <c r="D17" s="214"/>
      <c r="E17" s="207"/>
      <c r="G17" s="215"/>
      <c r="H17" s="212" t="s">
        <v>175</v>
      </c>
      <c r="I17" s="216"/>
    </row>
    <row r="18" spans="2:9" x14ac:dyDescent="0.3">
      <c r="B18" s="214"/>
      <c r="D18" s="214"/>
      <c r="E18" s="207">
        <v>7</v>
      </c>
      <c r="F18" s="212" t="s">
        <v>175</v>
      </c>
      <c r="G18" s="215"/>
      <c r="H18" s="279" t="s">
        <v>431</v>
      </c>
      <c r="I18" s="215"/>
    </row>
    <row r="19" spans="2:9" x14ac:dyDescent="0.3">
      <c r="B19" s="214"/>
      <c r="D19" s="212" t="s">
        <v>175</v>
      </c>
      <c r="E19" s="207"/>
      <c r="F19" s="210"/>
      <c r="G19" s="212" t="s">
        <v>175</v>
      </c>
      <c r="I19" s="215"/>
    </row>
    <row r="20" spans="2:9" x14ac:dyDescent="0.3">
      <c r="B20" s="214"/>
      <c r="E20" s="207">
        <v>8</v>
      </c>
      <c r="F20" s="212" t="s">
        <v>171</v>
      </c>
      <c r="I20" s="215"/>
    </row>
    <row r="21" spans="2:9" x14ac:dyDescent="0.3">
      <c r="B21" s="212" t="s">
        <v>175</v>
      </c>
      <c r="E21" s="207"/>
      <c r="I21" s="208" t="s">
        <v>170</v>
      </c>
    </row>
    <row r="22" spans="2:9" x14ac:dyDescent="0.3">
      <c r="B22" s="283" t="s">
        <v>454</v>
      </c>
      <c r="E22" s="207">
        <v>9</v>
      </c>
      <c r="F22" s="208" t="s">
        <v>176</v>
      </c>
      <c r="I22" s="280" t="s">
        <v>458</v>
      </c>
    </row>
    <row r="23" spans="2:9" x14ac:dyDescent="0.3">
      <c r="B23" s="214"/>
      <c r="D23" s="208" t="s">
        <v>176</v>
      </c>
      <c r="E23" s="207"/>
      <c r="F23" s="210"/>
      <c r="G23" s="208" t="s">
        <v>176</v>
      </c>
      <c r="I23" s="215"/>
    </row>
    <row r="24" spans="2:9" x14ac:dyDescent="0.3">
      <c r="B24" s="214"/>
      <c r="D24" s="211"/>
      <c r="E24" s="207">
        <v>10</v>
      </c>
      <c r="F24" s="212" t="s">
        <v>177</v>
      </c>
      <c r="G24" s="213"/>
      <c r="I24" s="215"/>
    </row>
    <row r="25" spans="2:9" x14ac:dyDescent="0.3">
      <c r="B25" s="214"/>
      <c r="C25" s="208" t="s">
        <v>176</v>
      </c>
      <c r="D25" s="214"/>
      <c r="E25" s="207"/>
      <c r="G25" s="215"/>
      <c r="H25" s="212" t="s">
        <v>178</v>
      </c>
      <c r="I25" s="215"/>
    </row>
    <row r="26" spans="2:9" x14ac:dyDescent="0.3">
      <c r="B26" s="214"/>
      <c r="C26" s="211"/>
      <c r="D26" s="214"/>
      <c r="E26" s="207">
        <v>11</v>
      </c>
      <c r="F26" s="208" t="s">
        <v>171</v>
      </c>
      <c r="G26" s="215"/>
      <c r="H26" s="280" t="s">
        <v>477</v>
      </c>
      <c r="I26" s="216"/>
    </row>
    <row r="27" spans="2:9" x14ac:dyDescent="0.3">
      <c r="B27" s="214"/>
      <c r="C27" s="214"/>
      <c r="D27" s="282" t="s">
        <v>171</v>
      </c>
      <c r="E27" s="207"/>
      <c r="F27" s="210"/>
      <c r="G27" s="212" t="s">
        <v>178</v>
      </c>
      <c r="H27" s="216"/>
      <c r="I27" s="216"/>
    </row>
    <row r="28" spans="2:9" x14ac:dyDescent="0.3">
      <c r="B28" s="214"/>
      <c r="C28" s="214"/>
      <c r="E28" s="207">
        <v>12</v>
      </c>
      <c r="F28" s="212" t="s">
        <v>178</v>
      </c>
      <c r="H28" s="215"/>
      <c r="I28" s="216"/>
    </row>
    <row r="29" spans="2:9" x14ac:dyDescent="0.3">
      <c r="B29" s="212" t="s">
        <v>180</v>
      </c>
      <c r="C29" s="214"/>
      <c r="E29" s="207"/>
      <c r="H29" s="215"/>
      <c r="I29" s="212" t="s">
        <v>178</v>
      </c>
    </row>
    <row r="30" spans="2:9" x14ac:dyDescent="0.3">
      <c r="B30" s="279" t="s">
        <v>470</v>
      </c>
      <c r="C30" s="214"/>
      <c r="E30" s="207">
        <v>13</v>
      </c>
      <c r="F30" s="208" t="s">
        <v>179</v>
      </c>
      <c r="H30" s="215"/>
      <c r="I30" s="279" t="s">
        <v>479</v>
      </c>
    </row>
    <row r="31" spans="2:9" x14ac:dyDescent="0.3">
      <c r="C31" s="214"/>
      <c r="D31" s="212" t="s">
        <v>180</v>
      </c>
      <c r="E31" s="207"/>
      <c r="F31" s="210"/>
      <c r="G31" s="208" t="s">
        <v>179</v>
      </c>
      <c r="H31" s="215"/>
    </row>
    <row r="32" spans="2:9" x14ac:dyDescent="0.3">
      <c r="C32" s="214"/>
      <c r="D32" s="211"/>
      <c r="E32" s="207">
        <v>14</v>
      </c>
      <c r="F32" s="212" t="s">
        <v>180</v>
      </c>
      <c r="G32" s="280" t="s">
        <v>478</v>
      </c>
      <c r="H32" s="216"/>
    </row>
    <row r="33" spans="2:9" x14ac:dyDescent="0.3">
      <c r="C33" s="212" t="s">
        <v>180</v>
      </c>
      <c r="D33" s="214"/>
      <c r="G33" s="215"/>
      <c r="H33" s="212" t="s">
        <v>181</v>
      </c>
    </row>
    <row r="34" spans="2:9" x14ac:dyDescent="0.3">
      <c r="D34" s="214"/>
      <c r="E34" s="207">
        <v>15</v>
      </c>
      <c r="F34" s="208" t="s">
        <v>171</v>
      </c>
      <c r="G34" s="215"/>
      <c r="H34" s="279" t="s">
        <v>472</v>
      </c>
    </row>
    <row r="35" spans="2:9" x14ac:dyDescent="0.3">
      <c r="D35" s="282" t="s">
        <v>171</v>
      </c>
      <c r="E35" s="207"/>
      <c r="F35" s="210"/>
      <c r="G35" s="212" t="s">
        <v>181</v>
      </c>
    </row>
    <row r="36" spans="2:9" x14ac:dyDescent="0.3">
      <c r="E36" s="207">
        <v>16</v>
      </c>
      <c r="F36" s="212" t="s">
        <v>181</v>
      </c>
    </row>
    <row r="38" spans="2:9" x14ac:dyDescent="0.3">
      <c r="E38" s="217"/>
    </row>
    <row r="39" spans="2:9" x14ac:dyDescent="0.3">
      <c r="B39" s="204">
        <v>1</v>
      </c>
      <c r="C39" s="209"/>
      <c r="E39" s="217"/>
      <c r="H39" s="204">
        <v>1</v>
      </c>
      <c r="I39" s="209"/>
    </row>
    <row r="40" spans="2:9" x14ac:dyDescent="0.3">
      <c r="E40" s="217"/>
    </row>
    <row r="41" spans="2:9" x14ac:dyDescent="0.3">
      <c r="B41" s="204">
        <v>2</v>
      </c>
      <c r="C41" s="209"/>
      <c r="E41" s="217"/>
      <c r="H41" s="204">
        <v>2</v>
      </c>
      <c r="I41" s="209"/>
    </row>
    <row r="42" spans="2:9" x14ac:dyDescent="0.3">
      <c r="E42" s="217"/>
    </row>
    <row r="43" spans="2:9" x14ac:dyDescent="0.3">
      <c r="B43" s="204">
        <v>3</v>
      </c>
      <c r="C43" s="209"/>
      <c r="E43" s="217"/>
      <c r="H43" s="204">
        <v>3</v>
      </c>
      <c r="I43" s="209"/>
    </row>
    <row r="44" spans="2:9" x14ac:dyDescent="0.3">
      <c r="E44" s="217"/>
    </row>
    <row r="45" spans="2:9" x14ac:dyDescent="0.3">
      <c r="B45" s="204">
        <v>3</v>
      </c>
      <c r="C45" s="209"/>
      <c r="E45" s="217"/>
      <c r="H45" s="204">
        <v>3</v>
      </c>
      <c r="I45" s="209"/>
    </row>
    <row r="46" spans="2:9" x14ac:dyDescent="0.3">
      <c r="E46" s="217"/>
    </row>
    <row r="47" spans="2:9" x14ac:dyDescent="0.3">
      <c r="E47" s="217"/>
      <c r="H47" s="218"/>
    </row>
    <row r="48" spans="2:9" x14ac:dyDescent="0.3">
      <c r="E48" s="217"/>
    </row>
    <row r="49" spans="5:5" x14ac:dyDescent="0.3">
      <c r="E49" s="217"/>
    </row>
    <row r="50" spans="5:5" x14ac:dyDescent="0.3">
      <c r="E50" s="217"/>
    </row>
    <row r="51" spans="5:5" x14ac:dyDescent="0.3">
      <c r="E51" s="217"/>
    </row>
    <row r="52" spans="5:5" x14ac:dyDescent="0.3">
      <c r="E52" s="217"/>
    </row>
    <row r="53" spans="5:5" x14ac:dyDescent="0.3">
      <c r="E53" s="217"/>
    </row>
    <row r="54" spans="5:5" x14ac:dyDescent="0.3">
      <c r="E54" s="217"/>
    </row>
    <row r="55" spans="5:5" x14ac:dyDescent="0.3">
      <c r="E55" s="217"/>
    </row>
    <row r="56" spans="5:5" x14ac:dyDescent="0.3">
      <c r="E56" s="217"/>
    </row>
    <row r="57" spans="5:5" x14ac:dyDescent="0.3">
      <c r="E57" s="217"/>
    </row>
    <row r="58" spans="5:5" x14ac:dyDescent="0.3">
      <c r="E58" s="217"/>
    </row>
    <row r="59" spans="5:5" x14ac:dyDescent="0.3">
      <c r="E59" s="217"/>
    </row>
    <row r="60" spans="5:5" x14ac:dyDescent="0.3">
      <c r="E60" s="217"/>
    </row>
    <row r="61" spans="5:5" x14ac:dyDescent="0.3">
      <c r="E61" s="217"/>
    </row>
    <row r="62" spans="5:5" x14ac:dyDescent="0.3">
      <c r="E62" s="217"/>
    </row>
    <row r="63" spans="5:5" x14ac:dyDescent="0.3">
      <c r="E63" s="217"/>
    </row>
    <row r="64" spans="5:5" x14ac:dyDescent="0.3">
      <c r="E64" s="217"/>
    </row>
    <row r="65" spans="5:5" x14ac:dyDescent="0.3">
      <c r="E65" s="217"/>
    </row>
    <row r="66" spans="5:5" x14ac:dyDescent="0.3">
      <c r="E66" s="217"/>
    </row>
    <row r="67" spans="5:5" x14ac:dyDescent="0.3">
      <c r="E67" s="217"/>
    </row>
    <row r="68" spans="5:5" x14ac:dyDescent="0.3">
      <c r="E68" s="217"/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68"/>
  <sheetViews>
    <sheetView topLeftCell="A16" workbookViewId="0">
      <selection activeCell="C22" sqref="C22"/>
    </sheetView>
  </sheetViews>
  <sheetFormatPr defaultColWidth="9.109375" defaultRowHeight="14.4" x14ac:dyDescent="0.3"/>
  <cols>
    <col min="1" max="1" width="4.6640625" style="220" customWidth="1"/>
    <col min="2" max="2" width="21.5546875" style="220" customWidth="1"/>
    <col min="3" max="3" width="21.6640625" style="220" customWidth="1"/>
    <col min="4" max="4" width="20.5546875" style="220" customWidth="1"/>
    <col min="5" max="5" width="9.109375" style="220"/>
    <col min="6" max="6" width="23.5546875" style="220" customWidth="1"/>
    <col min="7" max="7" width="18" style="220" customWidth="1"/>
    <col min="8" max="8" width="17.88671875" style="220" customWidth="1"/>
    <col min="9" max="9" width="20.109375" style="220" customWidth="1"/>
    <col min="10" max="16384" width="9.109375" style="220"/>
  </cols>
  <sheetData>
    <row r="2" spans="2:9" ht="18" x14ac:dyDescent="0.35">
      <c r="B2" s="219" t="s">
        <v>182</v>
      </c>
      <c r="C2" s="239" t="s">
        <v>206</v>
      </c>
    </row>
    <row r="4" spans="2:9" ht="18" x14ac:dyDescent="0.35">
      <c r="D4" s="221"/>
    </row>
    <row r="5" spans="2:9" x14ac:dyDescent="0.3">
      <c r="B5" s="222" t="s">
        <v>154</v>
      </c>
      <c r="H5" s="222" t="s">
        <v>169</v>
      </c>
    </row>
    <row r="6" spans="2:9" x14ac:dyDescent="0.3">
      <c r="E6" s="223">
        <v>1</v>
      </c>
      <c r="F6" s="224" t="s">
        <v>183</v>
      </c>
    </row>
    <row r="7" spans="2:9" x14ac:dyDescent="0.3">
      <c r="D7" s="224" t="s">
        <v>183</v>
      </c>
      <c r="E7" s="223"/>
      <c r="F7" s="226"/>
      <c r="G7" s="224" t="s">
        <v>183</v>
      </c>
    </row>
    <row r="8" spans="2:9" x14ac:dyDescent="0.3">
      <c r="D8" s="227"/>
      <c r="E8" s="223">
        <v>2</v>
      </c>
      <c r="F8" s="228" t="s">
        <v>171</v>
      </c>
      <c r="G8" s="229"/>
    </row>
    <row r="9" spans="2:9" x14ac:dyDescent="0.3">
      <c r="C9" s="228" t="s">
        <v>185</v>
      </c>
      <c r="D9" s="230"/>
      <c r="E9" s="223"/>
      <c r="G9" s="231"/>
      <c r="H9" s="224" t="s">
        <v>184</v>
      </c>
    </row>
    <row r="10" spans="2:9" x14ac:dyDescent="0.3">
      <c r="C10" s="289" t="s">
        <v>442</v>
      </c>
      <c r="D10" s="230"/>
      <c r="E10" s="223">
        <v>3</v>
      </c>
      <c r="F10" s="224" t="s">
        <v>184</v>
      </c>
      <c r="G10" s="231"/>
      <c r="H10" s="285" t="s">
        <v>458</v>
      </c>
    </row>
    <row r="11" spans="2:9" x14ac:dyDescent="0.3">
      <c r="C11" s="230"/>
      <c r="D11" s="228" t="s">
        <v>185</v>
      </c>
      <c r="E11" s="223"/>
      <c r="F11" s="226"/>
      <c r="G11" s="224" t="s">
        <v>184</v>
      </c>
      <c r="H11" s="232"/>
    </row>
    <row r="12" spans="2:9" x14ac:dyDescent="0.3">
      <c r="C12" s="230"/>
      <c r="E12" s="223">
        <v>4</v>
      </c>
      <c r="F12" s="228" t="s">
        <v>185</v>
      </c>
      <c r="G12" s="284" t="s">
        <v>442</v>
      </c>
      <c r="H12" s="231"/>
    </row>
    <row r="13" spans="2:9" x14ac:dyDescent="0.3">
      <c r="B13" s="228" t="s">
        <v>185</v>
      </c>
      <c r="C13" s="230"/>
      <c r="E13" s="223"/>
      <c r="H13" s="231"/>
      <c r="I13" s="224" t="s">
        <v>184</v>
      </c>
    </row>
    <row r="14" spans="2:9" x14ac:dyDescent="0.3">
      <c r="B14" s="289" t="s">
        <v>431</v>
      </c>
      <c r="C14" s="230"/>
      <c r="E14" s="223">
        <v>5</v>
      </c>
      <c r="F14" s="224" t="s">
        <v>186</v>
      </c>
      <c r="H14" s="231"/>
      <c r="I14" s="285" t="s">
        <v>478</v>
      </c>
    </row>
    <row r="15" spans="2:9" x14ac:dyDescent="0.3">
      <c r="B15" s="230"/>
      <c r="C15" s="230"/>
      <c r="D15" s="287" t="s">
        <v>171</v>
      </c>
      <c r="E15" s="223"/>
      <c r="F15" s="226"/>
      <c r="G15" s="224" t="s">
        <v>186</v>
      </c>
      <c r="H15" s="231"/>
      <c r="I15" s="232"/>
    </row>
    <row r="16" spans="2:9" x14ac:dyDescent="0.3">
      <c r="B16" s="230"/>
      <c r="C16" s="230"/>
      <c r="D16" s="227"/>
      <c r="E16" s="223">
        <v>6</v>
      </c>
      <c r="F16" s="228" t="s">
        <v>171</v>
      </c>
      <c r="G16" s="229"/>
      <c r="H16" s="232"/>
      <c r="I16" s="232"/>
    </row>
    <row r="17" spans="2:9" x14ac:dyDescent="0.3">
      <c r="B17" s="230"/>
      <c r="C17" s="288" t="s">
        <v>171</v>
      </c>
      <c r="D17" s="230"/>
      <c r="E17" s="223"/>
      <c r="G17" s="231"/>
      <c r="H17" s="224" t="s">
        <v>186</v>
      </c>
      <c r="I17" s="232"/>
    </row>
    <row r="18" spans="2:9" x14ac:dyDescent="0.3">
      <c r="B18" s="230"/>
      <c r="D18" s="230"/>
      <c r="E18" s="223">
        <v>7</v>
      </c>
      <c r="F18" s="228" t="s">
        <v>171</v>
      </c>
      <c r="G18" s="231"/>
      <c r="H18" s="284" t="s">
        <v>431</v>
      </c>
      <c r="I18" s="231"/>
    </row>
    <row r="19" spans="2:9" x14ac:dyDescent="0.3">
      <c r="B19" s="230"/>
      <c r="D19" s="288" t="s">
        <v>171</v>
      </c>
      <c r="E19" s="223"/>
      <c r="F19" s="226"/>
      <c r="G19" s="228" t="s">
        <v>187</v>
      </c>
      <c r="I19" s="231"/>
    </row>
    <row r="20" spans="2:9" x14ac:dyDescent="0.3">
      <c r="B20" s="230"/>
      <c r="E20" s="223">
        <v>8</v>
      </c>
      <c r="F20" s="228" t="s">
        <v>187</v>
      </c>
      <c r="I20" s="231"/>
    </row>
    <row r="21" spans="2:9" x14ac:dyDescent="0.3">
      <c r="B21" s="228" t="s">
        <v>190</v>
      </c>
      <c r="E21" s="223"/>
      <c r="I21" s="224" t="s">
        <v>184</v>
      </c>
    </row>
    <row r="22" spans="2:9" x14ac:dyDescent="0.3">
      <c r="B22" s="289" t="s">
        <v>458</v>
      </c>
      <c r="E22" s="223">
        <v>9</v>
      </c>
      <c r="F22" s="224" t="s">
        <v>188</v>
      </c>
      <c r="I22" s="286" t="s">
        <v>442</v>
      </c>
    </row>
    <row r="23" spans="2:9" x14ac:dyDescent="0.3">
      <c r="B23" s="230"/>
      <c r="D23" s="287" t="s">
        <v>171</v>
      </c>
      <c r="E23" s="223"/>
      <c r="F23" s="226"/>
      <c r="G23" s="224" t="s">
        <v>188</v>
      </c>
      <c r="I23" s="231"/>
    </row>
    <row r="24" spans="2:9" x14ac:dyDescent="0.3">
      <c r="B24" s="230"/>
      <c r="D24" s="227"/>
      <c r="E24" s="223">
        <v>10</v>
      </c>
      <c r="F24" s="228" t="s">
        <v>189</v>
      </c>
      <c r="G24" s="285" t="s">
        <v>431</v>
      </c>
      <c r="I24" s="231"/>
    </row>
    <row r="25" spans="2:9" x14ac:dyDescent="0.3">
      <c r="B25" s="230"/>
      <c r="C25" s="228" t="s">
        <v>190</v>
      </c>
      <c r="D25" s="230"/>
      <c r="E25" s="223"/>
      <c r="G25" s="231"/>
      <c r="H25" s="224" t="s">
        <v>188</v>
      </c>
      <c r="I25" s="231"/>
    </row>
    <row r="26" spans="2:9" x14ac:dyDescent="0.3">
      <c r="B26" s="230"/>
      <c r="C26" s="227"/>
      <c r="D26" s="230"/>
      <c r="E26" s="223">
        <v>11</v>
      </c>
      <c r="F26" s="224" t="s">
        <v>171</v>
      </c>
      <c r="G26" s="231"/>
      <c r="H26" s="285" t="s">
        <v>480</v>
      </c>
      <c r="I26" s="232"/>
    </row>
    <row r="27" spans="2:9" x14ac:dyDescent="0.3">
      <c r="B27" s="230"/>
      <c r="C27" s="230"/>
      <c r="D27" s="228" t="s">
        <v>190</v>
      </c>
      <c r="E27" s="223"/>
      <c r="F27" s="226"/>
      <c r="G27" s="228" t="s">
        <v>190</v>
      </c>
      <c r="H27" s="232"/>
      <c r="I27" s="232"/>
    </row>
    <row r="28" spans="2:9" x14ac:dyDescent="0.3">
      <c r="B28" s="230"/>
      <c r="C28" s="230"/>
      <c r="E28" s="223">
        <v>12</v>
      </c>
      <c r="F28" s="228" t="s">
        <v>190</v>
      </c>
      <c r="H28" s="231"/>
      <c r="I28" s="232"/>
    </row>
    <row r="29" spans="2:9" x14ac:dyDescent="0.3">
      <c r="B29" s="228" t="s">
        <v>190</v>
      </c>
      <c r="C29" s="230"/>
      <c r="E29" s="223"/>
      <c r="H29" s="231"/>
      <c r="I29" s="224" t="s">
        <v>188</v>
      </c>
    </row>
    <row r="30" spans="2:9" x14ac:dyDescent="0.3">
      <c r="B30" s="284" t="s">
        <v>441</v>
      </c>
      <c r="C30" s="230"/>
      <c r="E30" s="223">
        <v>13</v>
      </c>
      <c r="F30" s="224" t="s">
        <v>191</v>
      </c>
      <c r="H30" s="231"/>
      <c r="I30" s="284" t="s">
        <v>454</v>
      </c>
    </row>
    <row r="31" spans="2:9" x14ac:dyDescent="0.3">
      <c r="C31" s="230"/>
      <c r="D31" s="228" t="s">
        <v>192</v>
      </c>
      <c r="E31" s="223"/>
      <c r="F31" s="226"/>
      <c r="G31" s="224" t="s">
        <v>191</v>
      </c>
      <c r="H31" s="231"/>
    </row>
    <row r="32" spans="2:9" x14ac:dyDescent="0.3">
      <c r="C32" s="230"/>
      <c r="D32" s="227"/>
      <c r="E32" s="223">
        <v>14</v>
      </c>
      <c r="F32" s="228" t="s">
        <v>192</v>
      </c>
      <c r="G32" s="285" t="s">
        <v>441</v>
      </c>
      <c r="H32" s="232"/>
    </row>
    <row r="33" spans="2:9" x14ac:dyDescent="0.3">
      <c r="C33" s="228" t="s">
        <v>192</v>
      </c>
      <c r="D33" s="230"/>
      <c r="G33" s="231"/>
      <c r="H33" s="224" t="s">
        <v>191</v>
      </c>
    </row>
    <row r="34" spans="2:9" x14ac:dyDescent="0.3">
      <c r="D34" s="230"/>
      <c r="E34" s="223">
        <v>15</v>
      </c>
      <c r="F34" s="224" t="s">
        <v>171</v>
      </c>
      <c r="G34" s="231"/>
      <c r="H34" s="284" t="s">
        <v>472</v>
      </c>
    </row>
    <row r="35" spans="2:9" x14ac:dyDescent="0.3">
      <c r="D35" s="228" t="s">
        <v>193</v>
      </c>
      <c r="E35" s="223"/>
      <c r="F35" s="226"/>
      <c r="G35" s="228" t="s">
        <v>193</v>
      </c>
    </row>
    <row r="36" spans="2:9" x14ac:dyDescent="0.3">
      <c r="E36" s="223">
        <v>16</v>
      </c>
      <c r="F36" s="228" t="s">
        <v>193</v>
      </c>
    </row>
    <row r="38" spans="2:9" x14ac:dyDescent="0.3">
      <c r="E38" s="233"/>
    </row>
    <row r="39" spans="2:9" x14ac:dyDescent="0.3">
      <c r="B39" s="220">
        <v>1</v>
      </c>
      <c r="C39" s="225"/>
      <c r="E39" s="233"/>
      <c r="H39" s="220">
        <v>1</v>
      </c>
      <c r="I39" s="225"/>
    </row>
    <row r="40" spans="2:9" x14ac:dyDescent="0.3">
      <c r="E40" s="233"/>
    </row>
    <row r="41" spans="2:9" x14ac:dyDescent="0.3">
      <c r="B41" s="220">
        <v>2</v>
      </c>
      <c r="C41" s="225"/>
      <c r="E41" s="233"/>
      <c r="H41" s="220">
        <v>2</v>
      </c>
      <c r="I41" s="225"/>
    </row>
    <row r="42" spans="2:9" x14ac:dyDescent="0.3">
      <c r="E42" s="233"/>
    </row>
    <row r="43" spans="2:9" x14ac:dyDescent="0.3">
      <c r="B43" s="220">
        <v>3</v>
      </c>
      <c r="C43" s="225"/>
      <c r="E43" s="233"/>
      <c r="H43" s="220">
        <v>3</v>
      </c>
      <c r="I43" s="225"/>
    </row>
    <row r="44" spans="2:9" x14ac:dyDescent="0.3">
      <c r="E44" s="233"/>
    </row>
    <row r="45" spans="2:9" x14ac:dyDescent="0.3">
      <c r="B45" s="220">
        <v>3</v>
      </c>
      <c r="C45" s="225"/>
      <c r="E45" s="233"/>
      <c r="H45" s="220">
        <v>3</v>
      </c>
      <c r="I45" s="225"/>
    </row>
    <row r="46" spans="2:9" x14ac:dyDescent="0.3">
      <c r="E46" s="233"/>
    </row>
    <row r="47" spans="2:9" x14ac:dyDescent="0.3">
      <c r="E47" s="233"/>
      <c r="H47" s="234"/>
    </row>
    <row r="48" spans="2:9" x14ac:dyDescent="0.3">
      <c r="E48" s="233"/>
    </row>
    <row r="49" spans="5:5" x14ac:dyDescent="0.3">
      <c r="E49" s="233"/>
    </row>
    <row r="50" spans="5:5" x14ac:dyDescent="0.3">
      <c r="E50" s="233"/>
    </row>
    <row r="51" spans="5:5" x14ac:dyDescent="0.3">
      <c r="E51" s="233"/>
    </row>
    <row r="52" spans="5:5" x14ac:dyDescent="0.3">
      <c r="E52" s="233"/>
    </row>
    <row r="53" spans="5:5" x14ac:dyDescent="0.3">
      <c r="E53" s="233"/>
    </row>
    <row r="54" spans="5:5" x14ac:dyDescent="0.3">
      <c r="E54" s="233"/>
    </row>
    <row r="55" spans="5:5" x14ac:dyDescent="0.3">
      <c r="E55" s="233"/>
    </row>
    <row r="56" spans="5:5" x14ac:dyDescent="0.3">
      <c r="E56" s="233"/>
    </row>
    <row r="57" spans="5:5" x14ac:dyDescent="0.3">
      <c r="E57" s="233"/>
    </row>
    <row r="58" spans="5:5" x14ac:dyDescent="0.3">
      <c r="E58" s="233"/>
    </row>
    <row r="59" spans="5:5" x14ac:dyDescent="0.3">
      <c r="E59" s="233"/>
    </row>
    <row r="60" spans="5:5" x14ac:dyDescent="0.3">
      <c r="E60" s="233"/>
    </row>
    <row r="61" spans="5:5" x14ac:dyDescent="0.3">
      <c r="E61" s="233"/>
    </row>
    <row r="62" spans="5:5" x14ac:dyDescent="0.3">
      <c r="E62" s="233"/>
    </row>
    <row r="63" spans="5:5" x14ac:dyDescent="0.3">
      <c r="E63" s="233"/>
    </row>
    <row r="64" spans="5:5" x14ac:dyDescent="0.3">
      <c r="E64" s="233"/>
    </row>
    <row r="65" spans="5:5" x14ac:dyDescent="0.3">
      <c r="E65" s="233"/>
    </row>
    <row r="66" spans="5:5" x14ac:dyDescent="0.3">
      <c r="E66" s="233"/>
    </row>
    <row r="67" spans="5:5" x14ac:dyDescent="0.3">
      <c r="E67" s="233"/>
    </row>
    <row r="68" spans="5:5" x14ac:dyDescent="0.3">
      <c r="E68" s="233"/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1"/>
  </sheetPr>
  <dimension ref="A1:AK41"/>
  <sheetViews>
    <sheetView workbookViewId="0">
      <selection activeCell="L15" sqref="L1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6" t="s">
        <v>194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/>
      <c r="M3" s="34" t="s">
        <v>19</v>
      </c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164"/>
      <c r="M4" s="83" t="str">
        <f>Altalanos!$E$10</f>
        <v>Kádár László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20" t="s">
        <v>195</v>
      </c>
      <c r="F7" s="321"/>
      <c r="G7" s="320" t="s">
        <v>196</v>
      </c>
      <c r="H7" s="321"/>
      <c r="I7" s="141" t="str">
        <f>IF($B7="","",VLOOKUP($B7,#REF!,4))</f>
        <v/>
      </c>
      <c r="J7" s="85"/>
      <c r="K7" s="168" t="s">
        <v>432</v>
      </c>
      <c r="L7" s="163"/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20" t="s">
        <v>272</v>
      </c>
      <c r="F9" s="321"/>
      <c r="G9" s="320" t="s">
        <v>201</v>
      </c>
      <c r="H9" s="321"/>
      <c r="I9" s="141" t="str">
        <f>IF($B9="","",VLOOKUP($B9,#REF!,4))</f>
        <v/>
      </c>
      <c r="J9" s="85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20" t="s">
        <v>199</v>
      </c>
      <c r="F11" s="321"/>
      <c r="G11" s="320" t="s">
        <v>200</v>
      </c>
      <c r="H11" s="321"/>
      <c r="I11" s="141" t="str">
        <f>IF($B11="","",VLOOKUP($B11,#REF!,4))</f>
        <v/>
      </c>
      <c r="J11" s="85"/>
      <c r="K11" s="168" t="s">
        <v>451</v>
      </c>
      <c r="L11" s="163"/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20" t="s">
        <v>197</v>
      </c>
      <c r="F13" s="321"/>
      <c r="G13" s="320" t="s">
        <v>198</v>
      </c>
      <c r="H13" s="321"/>
      <c r="I13" s="141" t="str">
        <f>IF($B13="","",VLOOKUP($B13,#REF!,4))</f>
        <v/>
      </c>
      <c r="J13" s="85"/>
      <c r="K13" s="168" t="s">
        <v>433</v>
      </c>
      <c r="L13" s="163"/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05" t="str">
        <f>E7</f>
        <v>Nógrádi</v>
      </c>
      <c r="E18" s="305"/>
      <c r="F18" s="305" t="str">
        <f>E9</f>
        <v>Bertók</v>
      </c>
      <c r="G18" s="305"/>
      <c r="H18" s="305" t="str">
        <f>E11</f>
        <v>Vecseri</v>
      </c>
      <c r="I18" s="305"/>
      <c r="J18" s="305" t="str">
        <f>E13</f>
        <v>Kovács</v>
      </c>
      <c r="K18" s="30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Nógrádi</v>
      </c>
      <c r="C19" s="306"/>
      <c r="D19" s="307"/>
      <c r="E19" s="307"/>
      <c r="F19" s="308" t="s">
        <v>452</v>
      </c>
      <c r="G19" s="308"/>
      <c r="H19" s="308" t="s">
        <v>481</v>
      </c>
      <c r="I19" s="308"/>
      <c r="J19" s="305" t="s">
        <v>482</v>
      </c>
      <c r="K19" s="30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Bertók</v>
      </c>
      <c r="C20" s="306"/>
      <c r="D20" s="308" t="s">
        <v>483</v>
      </c>
      <c r="E20" s="308"/>
      <c r="F20" s="307"/>
      <c r="G20" s="307"/>
      <c r="H20" s="308" t="s">
        <v>445</v>
      </c>
      <c r="I20" s="308"/>
      <c r="J20" s="308" t="s">
        <v>484</v>
      </c>
      <c r="K20" s="308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Vecseri</v>
      </c>
      <c r="C21" s="306"/>
      <c r="D21" s="308" t="s">
        <v>485</v>
      </c>
      <c r="E21" s="308"/>
      <c r="F21" s="308" t="s">
        <v>441</v>
      </c>
      <c r="G21" s="308"/>
      <c r="H21" s="307"/>
      <c r="I21" s="307"/>
      <c r="J21" s="308" t="s">
        <v>447</v>
      </c>
      <c r="K21" s="308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6" t="str">
        <f>E13</f>
        <v>Kovács</v>
      </c>
      <c r="C22" s="306"/>
      <c r="D22" s="308" t="s">
        <v>486</v>
      </c>
      <c r="E22" s="308"/>
      <c r="F22" s="308" t="s">
        <v>472</v>
      </c>
      <c r="G22" s="308"/>
      <c r="H22" s="305" t="s">
        <v>442</v>
      </c>
      <c r="I22" s="305"/>
      <c r="J22" s="307"/>
      <c r="K22" s="307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5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34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0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M4</f>
        <v>Kádár László</v>
      </c>
      <c r="L41" s="84"/>
      <c r="M41" s="127"/>
      <c r="P41" s="113"/>
      <c r="Q41" s="114"/>
      <c r="R41" s="115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5" priority="2" stopIfTrue="1" operator="equal">
      <formula>"Bye"</formula>
    </cfRule>
  </conditionalFormatting>
  <conditionalFormatting sqref="R41">
    <cfRule type="expression" dxfId="1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1"/>
  </sheetPr>
  <dimension ref="A1:AK47"/>
  <sheetViews>
    <sheetView topLeftCell="A7" workbookViewId="0">
      <selection activeCell="K21" sqref="K2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40" t="s">
        <v>215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 t="s">
        <v>19</v>
      </c>
      <c r="M3" s="33"/>
      <c r="N3" s="105"/>
      <c r="O3" s="104"/>
      <c r="P3" s="105"/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83" t="str">
        <f>Altalanos!$E$10</f>
        <v>Kádár László</v>
      </c>
      <c r="M4" s="82"/>
      <c r="N4" s="106"/>
      <c r="O4" s="107"/>
      <c r="P4" s="106"/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O5" s="151" t="s">
        <v>52</v>
      </c>
      <c r="P5" s="152" t="s">
        <v>58</v>
      </c>
      <c r="R5" s="151" t="s">
        <v>52</v>
      </c>
      <c r="S5" s="175" t="s">
        <v>81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O6" s="153" t="s">
        <v>59</v>
      </c>
      <c r="P6" s="154" t="s">
        <v>54</v>
      </c>
      <c r="R6" s="153" t="s">
        <v>59</v>
      </c>
      <c r="S6" s="176" t="s">
        <v>82</v>
      </c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44" t="s">
        <v>38</v>
      </c>
      <c r="B7" s="157"/>
      <c r="C7" s="97" t="str">
        <f>IF($B7="","",VLOOKUP($B7,#REF!,5))</f>
        <v/>
      </c>
      <c r="D7" s="97" t="str">
        <f>IF($B7="","",VLOOKUP($B7,#REF!,15))</f>
        <v/>
      </c>
      <c r="E7" s="179" t="s">
        <v>145</v>
      </c>
      <c r="F7" s="96"/>
      <c r="G7" s="179" t="s">
        <v>207</v>
      </c>
      <c r="H7" s="96"/>
      <c r="I7" s="94" t="str">
        <f>IF($B7="","",VLOOKUP($B7,#REF!,4))</f>
        <v/>
      </c>
      <c r="J7" s="85"/>
      <c r="K7" s="168"/>
      <c r="L7" s="163" t="str">
        <f>IF(K7="","",CONCATENATE(VLOOKUP($Y$3,$AB$1:$AK$1,K7)," pont"))</f>
        <v/>
      </c>
      <c r="M7" s="169"/>
      <c r="O7" s="155" t="s">
        <v>60</v>
      </c>
      <c r="P7" s="156" t="s">
        <v>56</v>
      </c>
      <c r="R7" s="155" t="s">
        <v>60</v>
      </c>
      <c r="S7" s="177" t="s">
        <v>61</v>
      </c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58"/>
      <c r="C8" s="109"/>
      <c r="D8" s="109"/>
      <c r="E8" s="109"/>
      <c r="F8" s="109"/>
      <c r="G8" s="109"/>
      <c r="H8" s="109"/>
      <c r="I8" s="109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59"/>
      <c r="C9" s="97" t="str">
        <f>IF($B9="","",VLOOKUP($B9,#REF!,5))</f>
        <v/>
      </c>
      <c r="D9" s="97" t="str">
        <f>IF($B9="","",VLOOKUP($B9,#REF!,15))</f>
        <v/>
      </c>
      <c r="E9" s="180" t="s">
        <v>129</v>
      </c>
      <c r="F9" s="98"/>
      <c r="G9" s="180" t="s">
        <v>208</v>
      </c>
      <c r="H9" s="98"/>
      <c r="I9" s="93" t="str">
        <f>IF($B9="","",VLOOKUP($B9,#REF!,4))</f>
        <v/>
      </c>
      <c r="J9" s="85"/>
      <c r="K9" s="254" t="s">
        <v>433</v>
      </c>
      <c r="L9" s="163"/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58"/>
      <c r="C10" s="109"/>
      <c r="D10" s="109"/>
      <c r="E10" s="109"/>
      <c r="F10" s="109"/>
      <c r="G10" s="109"/>
      <c r="H10" s="109"/>
      <c r="I10" s="109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59"/>
      <c r="C11" s="97" t="str">
        <f>IF($B11="","",VLOOKUP($B11,#REF!,5))</f>
        <v/>
      </c>
      <c r="D11" s="97" t="str">
        <f>IF($B11="","",VLOOKUP($B11,#REF!,15))</f>
        <v/>
      </c>
      <c r="E11" s="93" t="str">
        <f>UPPER(IF($B11="","",VLOOKUP($B11,#REF!,2)))</f>
        <v/>
      </c>
      <c r="F11" s="98"/>
      <c r="G11" s="93" t="str">
        <f>IF($B11="","",VLOOKUP($B11,#REF!,3))</f>
        <v/>
      </c>
      <c r="H11" s="98"/>
      <c r="I11" s="93" t="str">
        <f>IF($B11="","",VLOOKUP($B11,#REF!,4))</f>
        <v/>
      </c>
      <c r="J11" s="85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5"/>
      <c r="B12" s="144"/>
      <c r="C12" s="136"/>
      <c r="D12" s="85"/>
      <c r="E12" s="85"/>
      <c r="F12" s="85"/>
      <c r="G12" s="85"/>
      <c r="H12" s="85"/>
      <c r="I12" s="85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44" t="s">
        <v>45</v>
      </c>
      <c r="B13" s="157"/>
      <c r="C13" s="97" t="str">
        <f>IF($B13="","",VLOOKUP($B13,#REF!,5))</f>
        <v/>
      </c>
      <c r="D13" s="97" t="str">
        <f>IF($B13="","",VLOOKUP($B13,#REF!,15))</f>
        <v/>
      </c>
      <c r="E13" s="179" t="s">
        <v>209</v>
      </c>
      <c r="F13" s="96"/>
      <c r="G13" s="179" t="s">
        <v>210</v>
      </c>
      <c r="H13" s="96"/>
      <c r="I13" s="94" t="str">
        <f>IF($B13="","",VLOOKUP($B13,#REF!,4))</f>
        <v/>
      </c>
      <c r="J13" s="85"/>
      <c r="K13" s="168"/>
      <c r="L13" s="163" t="str">
        <f>IF(K13="","",CONCATENATE(VLOOKUP($Y$3,$AB$1:$AK$1,K13)," pont"))</f>
        <v/>
      </c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08"/>
      <c r="B14" s="158"/>
      <c r="C14" s="109"/>
      <c r="D14" s="109"/>
      <c r="E14" s="109"/>
      <c r="F14" s="109"/>
      <c r="G14" s="109"/>
      <c r="H14" s="109"/>
      <c r="I14" s="109"/>
      <c r="J14" s="85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08" t="s">
        <v>46</v>
      </c>
      <c r="B15" s="159"/>
      <c r="C15" s="97" t="str">
        <f>IF($B15="","",VLOOKUP($B15,#REF!,5))</f>
        <v/>
      </c>
      <c r="D15" s="97" t="str">
        <f>IF($B15="","",VLOOKUP($B15,#REF!,15))</f>
        <v/>
      </c>
      <c r="E15" s="180" t="s">
        <v>211</v>
      </c>
      <c r="F15" s="98"/>
      <c r="G15" s="180" t="s">
        <v>212</v>
      </c>
      <c r="H15" s="98"/>
      <c r="I15" s="93" t="str">
        <f>IF($B15="","",VLOOKUP($B15,#REF!,4))</f>
        <v/>
      </c>
      <c r="J15" s="85"/>
      <c r="K15" s="254" t="s">
        <v>451</v>
      </c>
      <c r="L15" s="163"/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08"/>
      <c r="B16" s="158"/>
      <c r="C16" s="109"/>
      <c r="D16" s="109"/>
      <c r="E16" s="109"/>
      <c r="F16" s="109"/>
      <c r="G16" s="109"/>
      <c r="H16" s="109"/>
      <c r="I16" s="109"/>
      <c r="J16" s="85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08" t="s">
        <v>47</v>
      </c>
      <c r="B17" s="159"/>
      <c r="C17" s="97" t="str">
        <f>IF($B17="","",VLOOKUP($B17,#REF!,5))</f>
        <v/>
      </c>
      <c r="D17" s="97" t="str">
        <f>IF($B17="","",VLOOKUP($B17,#REF!,15))</f>
        <v/>
      </c>
      <c r="E17" s="180" t="s">
        <v>213</v>
      </c>
      <c r="F17" s="98"/>
      <c r="G17" s="180" t="s">
        <v>214</v>
      </c>
      <c r="H17" s="98"/>
      <c r="I17" s="93" t="str">
        <f>IF($B17="","",VLOOKUP($B17,#REF!,4))</f>
        <v/>
      </c>
      <c r="J17" s="85"/>
      <c r="K17" s="254" t="s">
        <v>432</v>
      </c>
      <c r="L17" s="163"/>
      <c r="M17" s="169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5"/>
      <c r="B22" s="304"/>
      <c r="C22" s="304"/>
      <c r="D22" s="305" t="str">
        <f>E7</f>
        <v>Serfőző</v>
      </c>
      <c r="E22" s="305"/>
      <c r="F22" s="305" t="str">
        <f>E9</f>
        <v xml:space="preserve">Nagy </v>
      </c>
      <c r="G22" s="305"/>
      <c r="H22" s="305" t="str">
        <f>E11</f>
        <v/>
      </c>
      <c r="I22" s="305"/>
      <c r="J22" s="85"/>
      <c r="K22" s="85"/>
      <c r="L22" s="85"/>
      <c r="M22" s="145" t="s">
        <v>42</v>
      </c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6" t="str">
        <f>E7</f>
        <v>Serfőző</v>
      </c>
      <c r="C23" s="306"/>
      <c r="D23" s="307"/>
      <c r="E23" s="307"/>
      <c r="F23" s="308" t="s">
        <v>487</v>
      </c>
      <c r="G23" s="308"/>
      <c r="H23" s="308"/>
      <c r="I23" s="308"/>
      <c r="J23" s="85"/>
      <c r="K23" s="85"/>
      <c r="L23" s="85"/>
      <c r="M23" s="146">
        <v>2</v>
      </c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6" t="str">
        <f>E9</f>
        <v xml:space="preserve">Nagy </v>
      </c>
      <c r="C24" s="306"/>
      <c r="D24" s="308" t="s">
        <v>488</v>
      </c>
      <c r="E24" s="308"/>
      <c r="F24" s="307"/>
      <c r="G24" s="307"/>
      <c r="H24" s="308"/>
      <c r="I24" s="308"/>
      <c r="J24" s="85"/>
      <c r="K24" s="85"/>
      <c r="L24" s="85"/>
      <c r="M24" s="146">
        <v>1</v>
      </c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6" t="str">
        <f>E11</f>
        <v/>
      </c>
      <c r="C25" s="306"/>
      <c r="D25" s="308"/>
      <c r="E25" s="308"/>
      <c r="F25" s="308"/>
      <c r="G25" s="308"/>
      <c r="H25" s="307"/>
      <c r="I25" s="307"/>
      <c r="J25" s="85"/>
      <c r="K25" s="85"/>
      <c r="L25" s="85"/>
      <c r="M25" s="146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147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5"/>
      <c r="B27" s="304"/>
      <c r="C27" s="304"/>
      <c r="D27" s="305" t="str">
        <f>E13</f>
        <v>Szabó</v>
      </c>
      <c r="E27" s="305"/>
      <c r="F27" s="305" t="str">
        <f>E15</f>
        <v>Regöly-Mérei</v>
      </c>
      <c r="G27" s="305"/>
      <c r="H27" s="305" t="str">
        <f>E17</f>
        <v>Neukunft</v>
      </c>
      <c r="I27" s="305"/>
      <c r="J27" s="85"/>
      <c r="K27" s="85"/>
      <c r="L27" s="85"/>
      <c r="M27" s="147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6" t="str">
        <f>E13</f>
        <v>Szabó</v>
      </c>
      <c r="C28" s="306"/>
      <c r="D28" s="307"/>
      <c r="E28" s="307"/>
      <c r="F28" s="308" t="s">
        <v>489</v>
      </c>
      <c r="G28" s="308"/>
      <c r="H28" s="308" t="s">
        <v>484</v>
      </c>
      <c r="I28" s="308"/>
      <c r="J28" s="85"/>
      <c r="K28" s="85"/>
      <c r="L28" s="85"/>
      <c r="M28" s="146"/>
    </row>
    <row r="29" spans="1:37" ht="18.75" customHeight="1" x14ac:dyDescent="0.25">
      <c r="A29" s="143" t="s">
        <v>46</v>
      </c>
      <c r="B29" s="306" t="str">
        <f>E15</f>
        <v>Regöly-Mérei</v>
      </c>
      <c r="C29" s="306"/>
      <c r="D29" s="308" t="s">
        <v>490</v>
      </c>
      <c r="E29" s="308"/>
      <c r="F29" s="307"/>
      <c r="G29" s="307"/>
      <c r="H29" s="308" t="s">
        <v>474</v>
      </c>
      <c r="I29" s="308"/>
      <c r="J29" s="85"/>
      <c r="K29" s="85"/>
      <c r="L29" s="85"/>
      <c r="M29" s="146">
        <v>2</v>
      </c>
    </row>
    <row r="30" spans="1:37" ht="18.75" customHeight="1" x14ac:dyDescent="0.25">
      <c r="A30" s="143" t="s">
        <v>47</v>
      </c>
      <c r="B30" s="306" t="str">
        <f>E17</f>
        <v>Neukunft</v>
      </c>
      <c r="C30" s="306"/>
      <c r="D30" s="308" t="s">
        <v>472</v>
      </c>
      <c r="E30" s="308"/>
      <c r="F30" s="308" t="s">
        <v>453</v>
      </c>
      <c r="G30" s="308"/>
      <c r="H30" s="307"/>
      <c r="I30" s="307"/>
      <c r="J30" s="85"/>
      <c r="K30" s="85"/>
      <c r="L30" s="85"/>
      <c r="M30" s="146">
        <v>1</v>
      </c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 t="s">
        <v>34</v>
      </c>
      <c r="B32" s="85"/>
      <c r="C32" s="309" t="str">
        <f>IF(M23=1,B23,IF(M24=1,B24,IF(M25=1,B25,"")))</f>
        <v xml:space="preserve">Nagy </v>
      </c>
      <c r="D32" s="309"/>
      <c r="E32" s="108" t="s">
        <v>49</v>
      </c>
      <c r="F32" s="310" t="str">
        <f>IF(M28=1,B28,IF(M29=1,B29,IF(M30=1,B30,"")))</f>
        <v>Neukunft</v>
      </c>
      <c r="G32" s="310"/>
      <c r="H32" s="85"/>
      <c r="I32" s="184" t="s">
        <v>441</v>
      </c>
      <c r="J32" s="85"/>
      <c r="K32" s="85"/>
      <c r="L32" s="85"/>
      <c r="M32" s="85"/>
    </row>
    <row r="33" spans="1:18" x14ac:dyDescent="0.25">
      <c r="A33" s="85"/>
      <c r="B33" s="85"/>
      <c r="C33" s="85"/>
      <c r="D33" s="85"/>
      <c r="E33" s="85"/>
      <c r="F33" s="108"/>
      <c r="G33" s="108"/>
      <c r="H33" s="85"/>
      <c r="I33" s="85"/>
      <c r="J33" s="85"/>
      <c r="K33" s="85"/>
      <c r="L33" s="85"/>
      <c r="M33" s="85"/>
    </row>
    <row r="34" spans="1:18" x14ac:dyDescent="0.25">
      <c r="A34" s="85" t="s">
        <v>48</v>
      </c>
      <c r="B34" s="85"/>
      <c r="C34" s="309" t="str">
        <f>IF(M23=2,B23,IF(M24=2,B24,IF(M25=2,B25,"")))</f>
        <v>Serfőző</v>
      </c>
      <c r="D34" s="309"/>
      <c r="E34" s="108" t="s">
        <v>49</v>
      </c>
      <c r="F34" s="310" t="str">
        <f>IF(M28=2,B28,IF(M29=2,B29,IF(M30=2,B30,"")))</f>
        <v>Regöly-Mérei</v>
      </c>
      <c r="G34" s="310"/>
      <c r="H34" s="85"/>
      <c r="I34" s="184" t="s">
        <v>472</v>
      </c>
      <c r="J34" s="85"/>
      <c r="K34" s="85"/>
      <c r="L34" s="85"/>
      <c r="M34" s="85"/>
    </row>
    <row r="35" spans="1:18" x14ac:dyDescent="0.25">
      <c r="A35" s="85"/>
      <c r="B35" s="85"/>
      <c r="C35" s="108"/>
      <c r="D35" s="108"/>
      <c r="E35" s="108"/>
      <c r="F35" s="108"/>
      <c r="G35" s="108"/>
      <c r="H35" s="85"/>
      <c r="I35" s="85"/>
      <c r="J35" s="85"/>
      <c r="K35" s="85"/>
      <c r="L35" s="85"/>
      <c r="M35" s="85"/>
    </row>
    <row r="36" spans="1:18" x14ac:dyDescent="0.25">
      <c r="A36" s="85" t="s">
        <v>50</v>
      </c>
      <c r="B36" s="85"/>
      <c r="C36" s="309" t="str">
        <f>IF(M23=3,B23,IF(M24=3,B24,IF(M25=3,B25,"")))</f>
        <v/>
      </c>
      <c r="D36" s="309"/>
      <c r="E36" s="108" t="s">
        <v>49</v>
      </c>
      <c r="F36" s="309" t="str">
        <f>IF(M28=3,B28,IF(M29=3,B29,IF(M30=3,B30,"")))</f>
        <v/>
      </c>
      <c r="G36" s="309"/>
      <c r="H36" s="85"/>
      <c r="I36" s="84"/>
      <c r="J36" s="85"/>
      <c r="K36" s="85"/>
      <c r="L36" s="85"/>
      <c r="M36" s="85"/>
    </row>
    <row r="37" spans="1:18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8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4"/>
      <c r="M38" s="85"/>
    </row>
    <row r="39" spans="1:18" x14ac:dyDescent="0.25">
      <c r="A39" s="37" t="s">
        <v>22</v>
      </c>
      <c r="B39" s="38"/>
      <c r="C39" s="65"/>
      <c r="D39" s="116" t="s">
        <v>0</v>
      </c>
      <c r="E39" s="117" t="s">
        <v>24</v>
      </c>
      <c r="F39" s="134"/>
      <c r="G39" s="116" t="s">
        <v>0</v>
      </c>
      <c r="H39" s="117" t="s">
        <v>31</v>
      </c>
      <c r="I39" s="45"/>
      <c r="J39" s="117" t="s">
        <v>32</v>
      </c>
      <c r="K39" s="44" t="s">
        <v>33</v>
      </c>
      <c r="L39" s="29"/>
      <c r="M39" s="134"/>
      <c r="P39" s="110"/>
      <c r="Q39" s="110"/>
      <c r="R39" s="111"/>
    </row>
    <row r="40" spans="1:18" x14ac:dyDescent="0.25">
      <c r="A40" s="88" t="s">
        <v>23</v>
      </c>
      <c r="B40" s="89"/>
      <c r="C40" s="90"/>
      <c r="D40" s="118">
        <v>1</v>
      </c>
      <c r="E40" s="312" t="e">
        <f>IF(D40&gt;$R$47,,UPPER(VLOOKUP(D40,#REF!,2)))</f>
        <v>#REF!</v>
      </c>
      <c r="F40" s="312"/>
      <c r="G40" s="128" t="s">
        <v>1</v>
      </c>
      <c r="H40" s="89"/>
      <c r="I40" s="119"/>
      <c r="J40" s="129"/>
      <c r="K40" s="86" t="s">
        <v>25</v>
      </c>
      <c r="L40" s="135"/>
      <c r="M40" s="120"/>
      <c r="P40" s="112"/>
      <c r="Q40" s="112"/>
      <c r="R40" s="113"/>
    </row>
    <row r="41" spans="1:18" x14ac:dyDescent="0.25">
      <c r="A41" s="91" t="s">
        <v>30</v>
      </c>
      <c r="B41" s="43"/>
      <c r="C41" s="92"/>
      <c r="D41" s="121">
        <v>2</v>
      </c>
      <c r="E41" s="311" t="e">
        <f>IF(D41&gt;$R$47,,UPPER(VLOOKUP(D41,#REF!,2)))</f>
        <v>#REF!</v>
      </c>
      <c r="F41" s="311"/>
      <c r="G41" s="130" t="s">
        <v>2</v>
      </c>
      <c r="H41" s="122"/>
      <c r="I41" s="123"/>
      <c r="J41" s="35"/>
      <c r="K41" s="132"/>
      <c r="L41" s="84"/>
      <c r="M41" s="127"/>
      <c r="P41" s="113"/>
      <c r="Q41" s="114"/>
      <c r="R41" s="113"/>
    </row>
    <row r="42" spans="1:18" x14ac:dyDescent="0.25">
      <c r="A42" s="56"/>
      <c r="B42" s="57"/>
      <c r="C42" s="58"/>
      <c r="D42" s="121"/>
      <c r="E42" s="125"/>
      <c r="F42" s="85"/>
      <c r="G42" s="130" t="s">
        <v>3</v>
      </c>
      <c r="H42" s="122"/>
      <c r="I42" s="123"/>
      <c r="J42" s="35"/>
      <c r="K42" s="86" t="s">
        <v>26</v>
      </c>
      <c r="L42" s="135"/>
      <c r="M42" s="120"/>
      <c r="P42" s="112"/>
      <c r="Q42" s="112"/>
      <c r="R42" s="113"/>
    </row>
    <row r="43" spans="1:18" x14ac:dyDescent="0.25">
      <c r="A43" s="39"/>
      <c r="B43" s="63"/>
      <c r="C43" s="40"/>
      <c r="D43" s="121"/>
      <c r="E43" s="125"/>
      <c r="F43" s="85"/>
      <c r="G43" s="130" t="s">
        <v>4</v>
      </c>
      <c r="H43" s="122"/>
      <c r="I43" s="123"/>
      <c r="J43" s="35"/>
      <c r="K43" s="133"/>
      <c r="L43" s="85"/>
      <c r="M43" s="124"/>
      <c r="P43" s="113"/>
      <c r="Q43" s="114"/>
      <c r="R43" s="113"/>
    </row>
    <row r="44" spans="1:18" x14ac:dyDescent="0.25">
      <c r="A44" s="47"/>
      <c r="B44" s="59"/>
      <c r="C44" s="64"/>
      <c r="D44" s="121"/>
      <c r="E44" s="125"/>
      <c r="F44" s="85"/>
      <c r="G44" s="130" t="s">
        <v>5</v>
      </c>
      <c r="H44" s="122"/>
      <c r="I44" s="123"/>
      <c r="J44" s="35"/>
      <c r="K44" s="91"/>
      <c r="L44" s="84"/>
      <c r="M44" s="127"/>
      <c r="P44" s="113"/>
      <c r="Q44" s="114"/>
      <c r="R44" s="113"/>
    </row>
    <row r="45" spans="1:18" x14ac:dyDescent="0.25">
      <c r="A45" s="48"/>
      <c r="B45" s="20"/>
      <c r="C45" s="40"/>
      <c r="D45" s="121"/>
      <c r="E45" s="125"/>
      <c r="F45" s="85"/>
      <c r="G45" s="130" t="s">
        <v>6</v>
      </c>
      <c r="H45" s="122"/>
      <c r="I45" s="123"/>
      <c r="J45" s="35"/>
      <c r="K45" s="86" t="s">
        <v>21</v>
      </c>
      <c r="L45" s="135"/>
      <c r="M45" s="120"/>
      <c r="P45" s="112"/>
      <c r="Q45" s="112"/>
      <c r="R45" s="113"/>
    </row>
    <row r="46" spans="1:18" x14ac:dyDescent="0.25">
      <c r="A46" s="48"/>
      <c r="B46" s="20"/>
      <c r="C46" s="54"/>
      <c r="D46" s="121"/>
      <c r="E46" s="125"/>
      <c r="F46" s="85"/>
      <c r="G46" s="130" t="s">
        <v>7</v>
      </c>
      <c r="H46" s="122"/>
      <c r="I46" s="123"/>
      <c r="J46" s="35"/>
      <c r="K46" s="133"/>
      <c r="L46" s="85"/>
      <c r="M46" s="124"/>
      <c r="P46" s="113"/>
      <c r="Q46" s="114"/>
      <c r="R46" s="113"/>
    </row>
    <row r="47" spans="1:18" x14ac:dyDescent="0.25">
      <c r="A47" s="49"/>
      <c r="B47" s="46"/>
      <c r="C47" s="55"/>
      <c r="D47" s="126"/>
      <c r="E47" s="41"/>
      <c r="F47" s="84"/>
      <c r="G47" s="131" t="s">
        <v>8</v>
      </c>
      <c r="H47" s="43"/>
      <c r="I47" s="87"/>
      <c r="J47" s="42"/>
      <c r="K47" s="91" t="str">
        <f>L4</f>
        <v>Kádár László</v>
      </c>
      <c r="L47" s="84"/>
      <c r="M47" s="127"/>
      <c r="P47" s="113"/>
      <c r="Q47" s="114"/>
      <c r="R47" s="115" t="e">
        <f>MIN(4,#REF!)</f>
        <v>#REF!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13" priority="1" stopIfTrue="1" operator="equal">
      <formula>"Bye"</formula>
    </cfRule>
  </conditionalFormatting>
  <conditionalFormatting sqref="R47">
    <cfRule type="expression" dxfId="1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workbookViewId="0">
      <selection activeCell="H4" sqref="H4"/>
    </sheetView>
  </sheetViews>
  <sheetFormatPr defaultColWidth="9.109375" defaultRowHeight="14.4" x14ac:dyDescent="0.3"/>
  <cols>
    <col min="1" max="1" width="5.6640625" style="250" customWidth="1"/>
    <col min="2" max="2" width="6.5546875" style="250" customWidth="1"/>
    <col min="3" max="3" width="8.5546875" style="250" customWidth="1"/>
    <col min="4" max="4" width="5.6640625" style="250" customWidth="1"/>
    <col min="5" max="6" width="22.109375" style="250" customWidth="1"/>
    <col min="7" max="7" width="12" style="250" customWidth="1"/>
    <col min="8" max="16384" width="9.109375" style="241"/>
  </cols>
  <sheetData>
    <row r="1" spans="1:7" ht="45" customHeight="1" x14ac:dyDescent="0.3">
      <c r="A1" s="290" t="s">
        <v>426</v>
      </c>
      <c r="B1" s="291"/>
      <c r="C1" s="291"/>
      <c r="D1" s="291"/>
      <c r="E1" s="291"/>
      <c r="F1" s="291"/>
      <c r="G1" s="292"/>
    </row>
    <row r="2" spans="1:7" ht="40.5" customHeight="1" x14ac:dyDescent="0.3">
      <c r="A2" s="293" t="s">
        <v>378</v>
      </c>
      <c r="B2" s="294"/>
      <c r="C2" s="294"/>
      <c r="D2" s="294"/>
      <c r="E2" s="294"/>
      <c r="F2" s="294"/>
      <c r="G2" s="295"/>
    </row>
    <row r="3" spans="1:7" ht="21" hidden="1" x14ac:dyDescent="0.3">
      <c r="A3" s="296"/>
      <c r="B3" s="297"/>
      <c r="C3" s="297"/>
      <c r="D3" s="297"/>
      <c r="E3" s="297"/>
      <c r="F3" s="297"/>
      <c r="G3" s="298"/>
    </row>
    <row r="4" spans="1:7" ht="48" customHeight="1" x14ac:dyDescent="0.3">
      <c r="A4" s="242" t="s">
        <v>295</v>
      </c>
      <c r="B4" s="242" t="s">
        <v>296</v>
      </c>
      <c r="C4" s="242" t="s">
        <v>297</v>
      </c>
      <c r="D4" s="242" t="s">
        <v>298</v>
      </c>
      <c r="E4" s="243"/>
      <c r="F4" s="243"/>
      <c r="G4" s="243" t="s">
        <v>299</v>
      </c>
    </row>
    <row r="5" spans="1:7" ht="21.9" customHeight="1" x14ac:dyDescent="0.3">
      <c r="A5" s="244" t="s">
        <v>350</v>
      </c>
      <c r="B5" s="245"/>
      <c r="C5" s="243" t="s">
        <v>379</v>
      </c>
      <c r="D5" s="243"/>
      <c r="E5" s="243" t="s">
        <v>380</v>
      </c>
      <c r="F5" s="243" t="s">
        <v>381</v>
      </c>
      <c r="G5" s="246"/>
    </row>
    <row r="6" spans="1:7" ht="21.9" customHeight="1" x14ac:dyDescent="0.3">
      <c r="A6" s="243"/>
      <c r="B6" s="247"/>
      <c r="C6" s="243"/>
      <c r="D6" s="243"/>
      <c r="E6" s="243" t="s">
        <v>382</v>
      </c>
      <c r="F6" s="243" t="s">
        <v>383</v>
      </c>
      <c r="G6" s="248"/>
    </row>
    <row r="7" spans="1:7" ht="21.9" customHeight="1" x14ac:dyDescent="0.3">
      <c r="A7" s="243"/>
      <c r="B7" s="247"/>
      <c r="C7" s="243"/>
      <c r="D7" s="243"/>
      <c r="E7" s="243" t="s">
        <v>384</v>
      </c>
      <c r="F7" s="243" t="s">
        <v>385</v>
      </c>
      <c r="G7" s="248"/>
    </row>
    <row r="8" spans="1:7" ht="21.9" customHeight="1" x14ac:dyDescent="0.3">
      <c r="A8" s="243"/>
      <c r="B8" s="247"/>
      <c r="C8" s="243"/>
      <c r="D8" s="243"/>
      <c r="E8" s="243" t="s">
        <v>386</v>
      </c>
      <c r="F8" s="243" t="s">
        <v>387</v>
      </c>
      <c r="G8" s="248"/>
    </row>
    <row r="9" spans="1:7" ht="21.9" customHeight="1" x14ac:dyDescent="0.3">
      <c r="A9" s="243"/>
      <c r="B9" s="247"/>
      <c r="C9" s="244"/>
      <c r="D9" s="244"/>
      <c r="E9" s="243" t="s">
        <v>388</v>
      </c>
      <c r="F9" s="243" t="s">
        <v>389</v>
      </c>
      <c r="G9" s="248"/>
    </row>
    <row r="10" spans="1:7" ht="21.9" customHeight="1" x14ac:dyDescent="0.3">
      <c r="A10" s="244"/>
      <c r="B10" s="245"/>
      <c r="C10" s="243" t="s">
        <v>390</v>
      </c>
      <c r="D10" s="243"/>
      <c r="E10" s="243" t="s">
        <v>176</v>
      </c>
      <c r="F10" s="243" t="s">
        <v>391</v>
      </c>
      <c r="G10" s="248"/>
    </row>
    <row r="11" spans="1:7" ht="21.9" customHeight="1" x14ac:dyDescent="0.3">
      <c r="A11" s="243"/>
      <c r="B11" s="247"/>
      <c r="C11" s="243"/>
      <c r="D11" s="243"/>
      <c r="E11" s="243" t="s">
        <v>391</v>
      </c>
      <c r="F11" s="243" t="s">
        <v>392</v>
      </c>
      <c r="G11" s="248"/>
    </row>
    <row r="12" spans="1:7" ht="21.9" customHeight="1" x14ac:dyDescent="0.3">
      <c r="A12" s="243"/>
      <c r="B12" s="247"/>
      <c r="C12" s="243"/>
      <c r="D12" s="243"/>
      <c r="E12" s="243" t="s">
        <v>392</v>
      </c>
      <c r="F12" s="243" t="s">
        <v>176</v>
      </c>
      <c r="G12" s="248"/>
    </row>
    <row r="13" spans="1:7" ht="21.9" customHeight="1" x14ac:dyDescent="0.3">
      <c r="A13" s="244" t="s">
        <v>300</v>
      </c>
      <c r="B13" s="245"/>
      <c r="C13" s="243" t="s">
        <v>153</v>
      </c>
      <c r="D13" s="243"/>
      <c r="E13" s="243" t="s">
        <v>292</v>
      </c>
      <c r="F13" s="243" t="s">
        <v>393</v>
      </c>
      <c r="G13" s="248"/>
    </row>
    <row r="14" spans="1:7" ht="21.9" customHeight="1" x14ac:dyDescent="0.3">
      <c r="A14" s="243"/>
      <c r="B14" s="247"/>
      <c r="C14" s="243"/>
      <c r="D14" s="243"/>
      <c r="E14" s="243" t="s">
        <v>156</v>
      </c>
      <c r="F14" s="243" t="s">
        <v>157</v>
      </c>
      <c r="G14" s="248"/>
    </row>
    <row r="15" spans="1:7" ht="21.9" customHeight="1" x14ac:dyDescent="0.3">
      <c r="A15" s="243"/>
      <c r="B15" s="247"/>
      <c r="C15" s="243"/>
      <c r="D15" s="243"/>
      <c r="E15" s="243" t="s">
        <v>158</v>
      </c>
      <c r="F15" s="243" t="s">
        <v>159</v>
      </c>
      <c r="G15" s="248"/>
    </row>
    <row r="16" spans="1:7" ht="21.9" customHeight="1" x14ac:dyDescent="0.3">
      <c r="A16" s="243"/>
      <c r="B16" s="247"/>
      <c r="C16" s="243"/>
      <c r="D16" s="243"/>
      <c r="E16" s="243" t="s">
        <v>160</v>
      </c>
      <c r="F16" s="243" t="s">
        <v>394</v>
      </c>
      <c r="G16" s="248"/>
    </row>
    <row r="17" spans="1:7" ht="21.9" customHeight="1" x14ac:dyDescent="0.3">
      <c r="A17" s="243"/>
      <c r="B17" s="247"/>
      <c r="C17" s="243" t="s">
        <v>144</v>
      </c>
      <c r="D17" s="243"/>
      <c r="E17" s="243" t="s">
        <v>395</v>
      </c>
      <c r="F17" s="243" t="s">
        <v>396</v>
      </c>
      <c r="G17" s="248"/>
    </row>
    <row r="18" spans="1:7" ht="21.9" customHeight="1" x14ac:dyDescent="0.3">
      <c r="A18" s="243"/>
      <c r="B18" s="247"/>
      <c r="C18" s="243"/>
      <c r="D18" s="243"/>
      <c r="E18" s="243" t="s">
        <v>397</v>
      </c>
      <c r="F18" s="243" t="s">
        <v>398</v>
      </c>
      <c r="G18" s="248"/>
    </row>
    <row r="19" spans="1:7" ht="21.9" customHeight="1" x14ac:dyDescent="0.3">
      <c r="A19" s="243" t="s">
        <v>305</v>
      </c>
      <c r="B19" s="247"/>
      <c r="C19" s="243" t="s">
        <v>136</v>
      </c>
      <c r="D19" s="243"/>
      <c r="E19" s="243" t="s">
        <v>399</v>
      </c>
      <c r="F19" s="243" t="s">
        <v>400</v>
      </c>
      <c r="G19" s="248"/>
    </row>
    <row r="20" spans="1:7" ht="21.9" customHeight="1" x14ac:dyDescent="0.3">
      <c r="A20" s="243"/>
      <c r="B20" s="247"/>
      <c r="C20" s="243"/>
      <c r="D20" s="253"/>
      <c r="E20" s="243" t="s">
        <v>401</v>
      </c>
      <c r="F20" s="243" t="s">
        <v>402</v>
      </c>
      <c r="G20" s="248"/>
    </row>
    <row r="21" spans="1:7" ht="21.9" customHeight="1" x14ac:dyDescent="0.3">
      <c r="A21" s="243"/>
      <c r="B21" s="247"/>
      <c r="C21" s="243" t="s">
        <v>162</v>
      </c>
      <c r="D21" s="253"/>
      <c r="E21" s="243" t="s">
        <v>403</v>
      </c>
      <c r="F21" s="243" t="s">
        <v>404</v>
      </c>
      <c r="G21" s="248"/>
    </row>
    <row r="22" spans="1:7" ht="21.9" customHeight="1" x14ac:dyDescent="0.3">
      <c r="A22" s="243"/>
      <c r="B22" s="247"/>
      <c r="C22" s="244" t="s">
        <v>203</v>
      </c>
      <c r="D22" s="243"/>
      <c r="E22" s="243" t="s">
        <v>405</v>
      </c>
      <c r="F22" s="243" t="s">
        <v>406</v>
      </c>
      <c r="G22" s="248"/>
    </row>
    <row r="23" spans="1:7" ht="21.9" customHeight="1" x14ac:dyDescent="0.3">
      <c r="A23" s="243"/>
      <c r="B23" s="247"/>
      <c r="C23" s="243"/>
      <c r="D23" s="243"/>
      <c r="E23" s="243" t="s">
        <v>407</v>
      </c>
      <c r="F23" s="243" t="s">
        <v>408</v>
      </c>
      <c r="G23" s="248"/>
    </row>
    <row r="24" spans="1:7" ht="21.9" customHeight="1" x14ac:dyDescent="0.3">
      <c r="A24" s="243"/>
      <c r="B24" s="247"/>
      <c r="C24" s="243"/>
      <c r="D24" s="243"/>
      <c r="E24" s="243" t="s">
        <v>409</v>
      </c>
      <c r="F24" s="243" t="s">
        <v>410</v>
      </c>
      <c r="G24" s="248"/>
    </row>
    <row r="25" spans="1:7" ht="21.9" customHeight="1" x14ac:dyDescent="0.3">
      <c r="A25" s="243"/>
      <c r="B25" s="247"/>
      <c r="C25" s="244"/>
      <c r="D25" s="241"/>
      <c r="E25" s="243"/>
      <c r="F25" s="243"/>
      <c r="G25" s="248"/>
    </row>
    <row r="26" spans="1:7" ht="21.9" customHeight="1" x14ac:dyDescent="0.3">
      <c r="A26" s="243" t="s">
        <v>310</v>
      </c>
      <c r="B26" s="247"/>
      <c r="C26" s="244" t="s">
        <v>202</v>
      </c>
      <c r="D26" s="243"/>
      <c r="E26" s="243" t="s">
        <v>413</v>
      </c>
      <c r="F26" s="243" t="s">
        <v>414</v>
      </c>
      <c r="G26" s="248"/>
    </row>
    <row r="27" spans="1:7" ht="21.9" customHeight="1" x14ac:dyDescent="0.3">
      <c r="A27" s="243"/>
      <c r="B27" s="247"/>
      <c r="C27" s="243" t="s">
        <v>379</v>
      </c>
      <c r="D27" s="243"/>
      <c r="E27" s="243" t="s">
        <v>381</v>
      </c>
      <c r="F27" s="250" t="s">
        <v>415</v>
      </c>
      <c r="G27" s="248"/>
    </row>
    <row r="28" spans="1:7" ht="21.9" customHeight="1" x14ac:dyDescent="0.3">
      <c r="A28" s="243"/>
      <c r="B28" s="247"/>
      <c r="C28" s="243"/>
      <c r="D28" s="243"/>
      <c r="E28" s="243" t="s">
        <v>383</v>
      </c>
      <c r="F28" s="243" t="s">
        <v>384</v>
      </c>
      <c r="G28" s="248"/>
    </row>
    <row r="29" spans="1:7" ht="21.9" customHeight="1" x14ac:dyDescent="0.3">
      <c r="A29" s="243"/>
      <c r="B29" s="247"/>
      <c r="C29" s="243"/>
      <c r="D29" s="243"/>
      <c r="E29" s="243" t="s">
        <v>385</v>
      </c>
      <c r="F29" s="243" t="s">
        <v>382</v>
      </c>
      <c r="G29" s="248"/>
    </row>
    <row r="30" spans="1:7" ht="21.9" customHeight="1" x14ac:dyDescent="0.3">
      <c r="A30" s="243"/>
      <c r="B30" s="251"/>
      <c r="C30" s="243"/>
      <c r="D30" s="243"/>
      <c r="E30" s="243" t="s">
        <v>387</v>
      </c>
      <c r="F30" s="243" t="s">
        <v>388</v>
      </c>
      <c r="G30" s="248"/>
    </row>
    <row r="31" spans="1:7" ht="21.9" customHeight="1" x14ac:dyDescent="0.3">
      <c r="A31" s="243"/>
      <c r="B31" s="247"/>
      <c r="C31" s="243"/>
      <c r="D31" s="243"/>
      <c r="E31" s="243" t="s">
        <v>389</v>
      </c>
      <c r="F31" s="243" t="s">
        <v>386</v>
      </c>
      <c r="G31" s="248"/>
    </row>
    <row r="32" spans="1:7" ht="21.9" customHeight="1" x14ac:dyDescent="0.3">
      <c r="A32" s="243" t="s">
        <v>343</v>
      </c>
      <c r="B32" s="247"/>
      <c r="C32" s="243" t="s">
        <v>153</v>
      </c>
      <c r="D32" s="243" t="s">
        <v>315</v>
      </c>
      <c r="E32" s="243"/>
      <c r="F32" s="243"/>
      <c r="G32" s="248"/>
    </row>
    <row r="33" spans="1:7" ht="21.9" customHeight="1" x14ac:dyDescent="0.3">
      <c r="A33" s="243"/>
      <c r="B33" s="247"/>
      <c r="C33" s="243"/>
      <c r="D33" s="243" t="s">
        <v>315</v>
      </c>
      <c r="E33" s="243"/>
      <c r="F33" s="243"/>
      <c r="G33" s="243"/>
    </row>
    <row r="34" spans="1:7" ht="21.9" customHeight="1" x14ac:dyDescent="0.3">
      <c r="A34" s="243"/>
      <c r="B34" s="251"/>
      <c r="C34" s="244"/>
      <c r="D34" s="244" t="s">
        <v>416</v>
      </c>
      <c r="E34" s="243"/>
      <c r="F34" s="243"/>
      <c r="G34" s="243"/>
    </row>
    <row r="35" spans="1:7" ht="21.9" customHeight="1" x14ac:dyDescent="0.3">
      <c r="A35" s="243"/>
      <c r="B35" s="247"/>
      <c r="C35" s="244"/>
      <c r="D35" s="243" t="s">
        <v>416</v>
      </c>
      <c r="E35" s="243"/>
      <c r="F35" s="243"/>
      <c r="G35" s="248"/>
    </row>
    <row r="36" spans="1:7" ht="21.9" customHeight="1" x14ac:dyDescent="0.3">
      <c r="A36" s="243"/>
      <c r="B36" s="243"/>
      <c r="C36" s="243" t="s">
        <v>144</v>
      </c>
      <c r="D36" s="243"/>
      <c r="E36" s="243" t="s">
        <v>396</v>
      </c>
      <c r="F36" s="243" t="s">
        <v>397</v>
      </c>
      <c r="G36" s="248"/>
    </row>
    <row r="37" spans="1:7" ht="21.9" customHeight="1" x14ac:dyDescent="0.3">
      <c r="A37" s="243"/>
      <c r="B37" s="247"/>
      <c r="C37" s="244"/>
      <c r="D37" s="243"/>
      <c r="E37" s="243" t="s">
        <v>398</v>
      </c>
      <c r="F37" s="243" t="s">
        <v>395</v>
      </c>
      <c r="G37" s="248"/>
    </row>
    <row r="38" spans="1:7" ht="21.9" customHeight="1" x14ac:dyDescent="0.3">
      <c r="A38" s="243" t="s">
        <v>344</v>
      </c>
      <c r="B38" s="247"/>
      <c r="C38" s="243" t="s">
        <v>136</v>
      </c>
      <c r="D38" s="243"/>
      <c r="E38" s="243" t="s">
        <v>400</v>
      </c>
      <c r="F38" s="243" t="s">
        <v>401</v>
      </c>
      <c r="G38" s="248"/>
    </row>
    <row r="39" spans="1:7" ht="21.9" customHeight="1" x14ac:dyDescent="0.3">
      <c r="A39" s="243"/>
      <c r="B39" s="247"/>
      <c r="C39" s="244"/>
      <c r="D39" s="243"/>
      <c r="E39" s="243" t="s">
        <v>402</v>
      </c>
      <c r="F39" s="243" t="s">
        <v>399</v>
      </c>
      <c r="G39" s="248"/>
    </row>
    <row r="40" spans="1:7" ht="21.9" customHeight="1" x14ac:dyDescent="0.3">
      <c r="A40" s="243"/>
      <c r="B40" s="247"/>
      <c r="C40" s="243" t="s">
        <v>162</v>
      </c>
      <c r="D40" s="243"/>
      <c r="E40" s="243" t="s">
        <v>404</v>
      </c>
      <c r="F40" s="243" t="s">
        <v>417</v>
      </c>
      <c r="G40" s="248"/>
    </row>
    <row r="41" spans="1:7" ht="21.9" customHeight="1" x14ac:dyDescent="0.3">
      <c r="A41" s="243"/>
      <c r="B41" s="247"/>
      <c r="C41" s="244" t="s">
        <v>202</v>
      </c>
      <c r="D41" s="243"/>
      <c r="E41" s="243" t="s">
        <v>411</v>
      </c>
      <c r="F41" s="243" t="s">
        <v>412</v>
      </c>
      <c r="G41" s="248"/>
    </row>
    <row r="42" spans="1:7" ht="21.9" customHeight="1" x14ac:dyDescent="0.3">
      <c r="B42" s="247"/>
      <c r="C42" s="243"/>
      <c r="D42" s="243"/>
      <c r="E42" s="243" t="s">
        <v>414</v>
      </c>
      <c r="F42" s="243" t="s">
        <v>418</v>
      </c>
      <c r="G42" s="248"/>
    </row>
    <row r="43" spans="1:7" ht="21.9" customHeight="1" x14ac:dyDescent="0.3">
      <c r="A43" s="243"/>
      <c r="B43" s="247"/>
      <c r="C43" s="244" t="s">
        <v>203</v>
      </c>
      <c r="D43" s="243"/>
      <c r="E43" s="243" t="s">
        <v>406</v>
      </c>
      <c r="F43" s="243" t="s">
        <v>419</v>
      </c>
      <c r="G43" s="248"/>
    </row>
    <row r="44" spans="1:7" ht="21.9" customHeight="1" x14ac:dyDescent="0.3">
      <c r="A44" s="243" t="s">
        <v>347</v>
      </c>
      <c r="B44" s="247"/>
      <c r="C44" s="243"/>
      <c r="D44" s="243"/>
      <c r="E44" s="243" t="s">
        <v>408</v>
      </c>
      <c r="F44" s="243" t="s">
        <v>409</v>
      </c>
      <c r="G44" s="248"/>
    </row>
    <row r="45" spans="1:7" ht="21.9" customHeight="1" x14ac:dyDescent="0.3">
      <c r="A45" s="243"/>
      <c r="B45" s="247"/>
      <c r="C45" s="243"/>
      <c r="D45" s="243"/>
      <c r="E45" s="243" t="s">
        <v>410</v>
      </c>
      <c r="F45" s="243" t="s">
        <v>407</v>
      </c>
      <c r="G45" s="248"/>
    </row>
    <row r="46" spans="1:7" ht="21.9" customHeight="1" x14ac:dyDescent="0.3">
      <c r="A46" s="243"/>
      <c r="B46" s="247"/>
      <c r="C46" s="243" t="s">
        <v>379</v>
      </c>
      <c r="D46" s="243"/>
      <c r="E46" s="250" t="s">
        <v>415</v>
      </c>
      <c r="F46" s="243" t="s">
        <v>380</v>
      </c>
      <c r="G46" s="248"/>
    </row>
    <row r="47" spans="1:7" ht="21.9" customHeight="1" x14ac:dyDescent="0.3">
      <c r="A47" s="243"/>
      <c r="B47" s="247"/>
      <c r="C47" s="243"/>
      <c r="D47" s="243"/>
      <c r="E47" s="243" t="s">
        <v>384</v>
      </c>
      <c r="F47" s="243" t="s">
        <v>382</v>
      </c>
      <c r="G47" s="248"/>
    </row>
    <row r="48" spans="1:7" ht="21.9" customHeight="1" x14ac:dyDescent="0.3">
      <c r="A48" s="243"/>
      <c r="B48" s="243"/>
      <c r="C48" s="243"/>
      <c r="D48" s="243"/>
      <c r="E48" s="243" t="s">
        <v>383</v>
      </c>
      <c r="F48" s="243" t="s">
        <v>385</v>
      </c>
      <c r="G48" s="248"/>
    </row>
    <row r="49" spans="1:7" ht="21.9" customHeight="1" x14ac:dyDescent="0.3">
      <c r="A49" s="243"/>
      <c r="B49" s="243"/>
      <c r="C49" s="243"/>
      <c r="D49" s="243"/>
      <c r="E49" s="243" t="s">
        <v>388</v>
      </c>
      <c r="F49" s="243" t="s">
        <v>386</v>
      </c>
      <c r="G49" s="248"/>
    </row>
    <row r="50" spans="1:7" ht="21.9" customHeight="1" x14ac:dyDescent="0.3">
      <c r="A50" s="243" t="s">
        <v>320</v>
      </c>
      <c r="B50" s="243"/>
      <c r="C50" s="243"/>
      <c r="D50" s="243"/>
      <c r="E50" s="243" t="s">
        <v>387</v>
      </c>
      <c r="F50" s="243" t="s">
        <v>389</v>
      </c>
      <c r="G50" s="248"/>
    </row>
    <row r="51" spans="1:7" ht="21.9" customHeight="1" x14ac:dyDescent="0.3">
      <c r="A51" s="243"/>
      <c r="B51" s="247"/>
      <c r="C51" s="243" t="s">
        <v>420</v>
      </c>
      <c r="D51" s="243" t="s">
        <v>321</v>
      </c>
      <c r="E51" s="243"/>
      <c r="F51" s="243"/>
      <c r="G51" s="248"/>
    </row>
    <row r="52" spans="1:7" ht="21.9" customHeight="1" x14ac:dyDescent="0.3">
      <c r="A52" s="243"/>
      <c r="B52" s="247"/>
      <c r="C52" s="243"/>
      <c r="D52" s="243" t="s">
        <v>421</v>
      </c>
      <c r="E52" s="253"/>
      <c r="F52" s="243"/>
      <c r="G52" s="248"/>
    </row>
    <row r="53" spans="1:7" ht="21.9" customHeight="1" x14ac:dyDescent="0.3">
      <c r="A53" s="243"/>
      <c r="B53" s="247"/>
      <c r="C53" s="243" t="s">
        <v>144</v>
      </c>
      <c r="D53" s="253"/>
      <c r="E53" s="243" t="s">
        <v>397</v>
      </c>
      <c r="F53" s="243" t="s">
        <v>395</v>
      </c>
      <c r="G53" s="248"/>
    </row>
    <row r="54" spans="1:7" ht="21.9" customHeight="1" x14ac:dyDescent="0.3">
      <c r="A54" s="243"/>
      <c r="B54" s="243"/>
      <c r="C54" s="243"/>
      <c r="D54" s="253"/>
      <c r="E54" s="243" t="s">
        <v>396</v>
      </c>
      <c r="F54" s="243" t="s">
        <v>398</v>
      </c>
      <c r="G54" s="248"/>
    </row>
    <row r="55" spans="1:7" ht="21.9" customHeight="1" x14ac:dyDescent="0.3">
      <c r="A55" s="243" t="s">
        <v>322</v>
      </c>
      <c r="B55" s="243"/>
      <c r="C55" s="243" t="s">
        <v>136</v>
      </c>
      <c r="D55" s="243"/>
      <c r="E55" s="243" t="s">
        <v>401</v>
      </c>
      <c r="F55" s="243" t="s">
        <v>399</v>
      </c>
      <c r="G55" s="248"/>
    </row>
    <row r="56" spans="1:7" ht="21.9" customHeight="1" x14ac:dyDescent="0.3">
      <c r="A56" s="243"/>
      <c r="B56" s="243"/>
      <c r="C56" s="243"/>
      <c r="D56" s="243"/>
      <c r="E56" s="243" t="s">
        <v>400</v>
      </c>
      <c r="F56" s="243" t="s">
        <v>402</v>
      </c>
      <c r="G56" s="248"/>
    </row>
    <row r="57" spans="1:7" ht="21.9" customHeight="1" x14ac:dyDescent="0.3">
      <c r="A57" s="243"/>
      <c r="B57" s="243"/>
      <c r="C57" s="243"/>
      <c r="D57" s="243"/>
      <c r="E57" s="243" t="s">
        <v>417</v>
      </c>
      <c r="F57" s="243" t="s">
        <v>403</v>
      </c>
      <c r="G57" s="248"/>
    </row>
    <row r="58" spans="1:7" ht="21.9" customHeight="1" x14ac:dyDescent="0.3">
      <c r="A58" s="243"/>
      <c r="B58" s="243"/>
      <c r="C58" s="243" t="s">
        <v>202</v>
      </c>
      <c r="D58" s="243"/>
      <c r="E58" s="243" t="s">
        <v>418</v>
      </c>
      <c r="F58" s="243" t="s">
        <v>413</v>
      </c>
      <c r="G58" s="248"/>
    </row>
    <row r="59" spans="1:7" ht="21.9" customHeight="1" x14ac:dyDescent="0.3">
      <c r="A59" s="243"/>
      <c r="B59" s="243"/>
      <c r="C59" s="243"/>
      <c r="D59" s="243"/>
      <c r="E59" s="243"/>
      <c r="F59" s="243"/>
      <c r="G59" s="248"/>
    </row>
    <row r="60" spans="1:7" ht="21.9" customHeight="1" x14ac:dyDescent="0.3">
      <c r="A60" s="243"/>
      <c r="B60" s="243"/>
      <c r="C60" s="243" t="s">
        <v>379</v>
      </c>
      <c r="D60" s="243" t="s">
        <v>321</v>
      </c>
      <c r="E60" s="243"/>
      <c r="F60" s="243"/>
      <c r="G60" s="248"/>
    </row>
    <row r="61" spans="1:7" ht="21.9" customHeight="1" x14ac:dyDescent="0.3">
      <c r="A61" s="243" t="s">
        <v>422</v>
      </c>
      <c r="B61" s="243"/>
      <c r="C61" s="243" t="s">
        <v>423</v>
      </c>
      <c r="D61" s="243"/>
      <c r="E61" s="243" t="s">
        <v>419</v>
      </c>
      <c r="F61" s="243" t="s">
        <v>405</v>
      </c>
      <c r="G61" s="243"/>
    </row>
    <row r="62" spans="1:7" ht="21.9" customHeight="1" x14ac:dyDescent="0.3">
      <c r="A62" s="243"/>
      <c r="B62" s="243"/>
      <c r="C62" s="243"/>
      <c r="D62" s="243"/>
      <c r="E62" s="243" t="s">
        <v>409</v>
      </c>
      <c r="F62" s="243" t="s">
        <v>407</v>
      </c>
      <c r="G62" s="243"/>
    </row>
    <row r="63" spans="1:7" ht="21.9" customHeight="1" x14ac:dyDescent="0.3">
      <c r="A63" s="243"/>
      <c r="B63" s="247"/>
      <c r="C63" s="243"/>
      <c r="D63" s="243"/>
      <c r="E63" s="243" t="s">
        <v>408</v>
      </c>
      <c r="F63" s="243" t="s">
        <v>410</v>
      </c>
      <c r="G63" s="243"/>
    </row>
    <row r="64" spans="1:7" ht="21.9" customHeight="1" x14ac:dyDescent="0.3">
      <c r="A64" s="243"/>
      <c r="B64" s="247"/>
      <c r="C64" s="243" t="s">
        <v>202</v>
      </c>
      <c r="D64" s="243" t="s">
        <v>321</v>
      </c>
      <c r="E64" s="243"/>
      <c r="F64" s="243"/>
      <c r="G64" s="243"/>
    </row>
    <row r="65" spans="1:7" ht="21.9" customHeight="1" x14ac:dyDescent="0.3">
      <c r="A65" s="243"/>
      <c r="B65" s="247"/>
      <c r="C65" s="243"/>
      <c r="D65" s="243" t="s">
        <v>323</v>
      </c>
      <c r="E65" s="243"/>
      <c r="F65" s="243"/>
      <c r="G65" s="243"/>
    </row>
    <row r="66" spans="1:7" ht="21.9" customHeight="1" x14ac:dyDescent="0.3">
      <c r="A66" s="243"/>
      <c r="B66" s="247"/>
      <c r="C66" s="243" t="s">
        <v>379</v>
      </c>
      <c r="D66" s="243" t="s">
        <v>321</v>
      </c>
      <c r="E66" s="243"/>
      <c r="F66" s="243"/>
      <c r="G66" s="243"/>
    </row>
    <row r="67" spans="1:7" ht="21.9" customHeight="1" x14ac:dyDescent="0.3">
      <c r="A67" s="243" t="s">
        <v>377</v>
      </c>
      <c r="B67" s="247"/>
      <c r="C67" s="243" t="s">
        <v>203</v>
      </c>
      <c r="D67" s="243" t="s">
        <v>321</v>
      </c>
      <c r="E67" s="243"/>
      <c r="F67" s="243"/>
      <c r="G67" s="243"/>
    </row>
    <row r="68" spans="1:7" ht="21.9" customHeight="1" x14ac:dyDescent="0.3">
      <c r="A68" s="243"/>
      <c r="B68" s="247"/>
      <c r="C68" s="243"/>
      <c r="D68" s="243" t="s">
        <v>323</v>
      </c>
      <c r="E68" s="243"/>
      <c r="F68" s="243"/>
      <c r="G68" s="243"/>
    </row>
    <row r="69" spans="1:7" x14ac:dyDescent="0.3">
      <c r="A69" s="243" t="s">
        <v>424</v>
      </c>
      <c r="B69" s="247"/>
      <c r="C69" s="243" t="s">
        <v>379</v>
      </c>
      <c r="D69" s="243" t="s">
        <v>321</v>
      </c>
      <c r="E69" s="243"/>
      <c r="F69" s="243"/>
      <c r="G69" s="243"/>
    </row>
    <row r="70" spans="1:7" x14ac:dyDescent="0.3">
      <c r="A70" s="243"/>
      <c r="B70" s="243"/>
      <c r="C70" s="243"/>
      <c r="D70" s="243"/>
      <c r="E70" s="243"/>
      <c r="F70" s="243"/>
      <c r="G70" s="243"/>
    </row>
    <row r="71" spans="1:7" x14ac:dyDescent="0.3">
      <c r="A71" s="243"/>
      <c r="B71" s="247"/>
      <c r="C71" s="243"/>
      <c r="D71" s="243"/>
      <c r="F71" s="243"/>
      <c r="G71" s="243"/>
    </row>
    <row r="72" spans="1:7" x14ac:dyDescent="0.3">
      <c r="A72" s="243"/>
      <c r="B72" s="247"/>
      <c r="C72" s="243"/>
      <c r="D72" s="243"/>
      <c r="E72" s="243"/>
      <c r="F72" s="243"/>
      <c r="G72" s="243"/>
    </row>
    <row r="73" spans="1:7" x14ac:dyDescent="0.3">
      <c r="B73" s="247"/>
      <c r="C73" s="243"/>
      <c r="D73" s="243"/>
      <c r="E73" s="243"/>
      <c r="F73" s="243"/>
      <c r="G73" s="243"/>
    </row>
  </sheetData>
  <mergeCells count="3">
    <mergeCell ref="A1:G1"/>
    <mergeCell ref="A2:G2"/>
    <mergeCell ref="A3:G3"/>
  </mergeCells>
  <conditionalFormatting sqref="E8">
    <cfRule type="expression" dxfId="51" priority="7" stopIfTrue="1">
      <formula>$Q1048573&gt;=1</formula>
    </cfRule>
  </conditionalFormatting>
  <conditionalFormatting sqref="E32:E33">
    <cfRule type="expression" dxfId="50" priority="9" stopIfTrue="1">
      <formula>$Q21&gt;=1</formula>
    </cfRule>
  </conditionalFormatting>
  <conditionalFormatting sqref="E35:E36">
    <cfRule type="expression" dxfId="49" priority="3" stopIfTrue="1">
      <formula>$Q24&gt;=1</formula>
    </cfRule>
  </conditionalFormatting>
  <conditionalFormatting sqref="E38">
    <cfRule type="expression" dxfId="48" priority="8" stopIfTrue="1">
      <formula>$Q27&gt;=1</formula>
    </cfRule>
  </conditionalFormatting>
  <conditionalFormatting sqref="E41:F41">
    <cfRule type="expression" dxfId="47" priority="1" stopIfTrue="1">
      <formula>$Q30&gt;=1</formula>
    </cfRule>
  </conditionalFormatting>
  <conditionalFormatting sqref="F17">
    <cfRule type="expression" dxfId="46" priority="12" stopIfTrue="1">
      <formula>$Q6&gt;=1</formula>
    </cfRule>
  </conditionalFormatting>
  <conditionalFormatting sqref="F20">
    <cfRule type="expression" dxfId="45" priority="6" stopIfTrue="1">
      <formula>$Q9&gt;=1</formula>
    </cfRule>
  </conditionalFormatting>
  <conditionalFormatting sqref="F22">
    <cfRule type="expression" dxfId="44" priority="10" stopIfTrue="1">
      <formula>$Q11&gt;=1</formula>
    </cfRule>
  </conditionalFormatting>
  <conditionalFormatting sqref="F25">
    <cfRule type="expression" dxfId="43" priority="4" stopIfTrue="1">
      <formula>$Q14&gt;=1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1"/>
  </sheetPr>
  <dimension ref="A1:AK47"/>
  <sheetViews>
    <sheetView workbookViewId="0">
      <selection activeCell="L21" sqref="L2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40" t="s">
        <v>216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 t="s">
        <v>19</v>
      </c>
      <c r="M3" s="33"/>
      <c r="N3" s="105"/>
      <c r="O3" s="104"/>
      <c r="P3" s="105"/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83" t="str">
        <f>Altalanos!$E$10</f>
        <v>Kádár László</v>
      </c>
      <c r="M4" s="82"/>
      <c r="N4" s="106"/>
      <c r="O4" s="107"/>
      <c r="P4" s="106"/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O5" s="151" t="s">
        <v>52</v>
      </c>
      <c r="P5" s="152" t="s">
        <v>58</v>
      </c>
      <c r="R5" s="151" t="s">
        <v>52</v>
      </c>
      <c r="S5" s="175" t="s">
        <v>81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O6" s="153" t="s">
        <v>59</v>
      </c>
      <c r="P6" s="154" t="s">
        <v>54</v>
      </c>
      <c r="R6" s="153" t="s">
        <v>59</v>
      </c>
      <c r="S6" s="176" t="s">
        <v>82</v>
      </c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44" t="s">
        <v>38</v>
      </c>
      <c r="B7" s="157"/>
      <c r="C7" s="97" t="str">
        <f>IF($B7="","",VLOOKUP($B7,#REF!,5))</f>
        <v/>
      </c>
      <c r="D7" s="97" t="str">
        <f>IF($B7="","",VLOOKUP($B7,#REF!,15))</f>
        <v/>
      </c>
      <c r="E7" s="179" t="s">
        <v>217</v>
      </c>
      <c r="F7" s="96"/>
      <c r="G7" s="179" t="s">
        <v>218</v>
      </c>
      <c r="H7" s="96"/>
      <c r="I7" s="94" t="str">
        <f>IF($B7="","",VLOOKUP($B7,#REF!,4))</f>
        <v/>
      </c>
      <c r="J7" s="85"/>
      <c r="K7" s="168" t="s">
        <v>433</v>
      </c>
      <c r="L7" s="163"/>
      <c r="M7" s="169"/>
      <c r="O7" s="155" t="s">
        <v>60</v>
      </c>
      <c r="P7" s="156" t="s">
        <v>56</v>
      </c>
      <c r="R7" s="155" t="s">
        <v>60</v>
      </c>
      <c r="S7" s="177" t="s">
        <v>61</v>
      </c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58"/>
      <c r="C8" s="109"/>
      <c r="D8" s="109"/>
      <c r="E8" s="109"/>
      <c r="F8" s="109"/>
      <c r="G8" s="109"/>
      <c r="H8" s="109"/>
      <c r="I8" s="109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59"/>
      <c r="C9" s="97" t="str">
        <f>IF($B9="","",VLOOKUP($B9,#REF!,5))</f>
        <v/>
      </c>
      <c r="D9" s="97" t="str">
        <f>IF($B9="","",VLOOKUP($B9,#REF!,15))</f>
        <v/>
      </c>
      <c r="E9" s="180" t="s">
        <v>220</v>
      </c>
      <c r="F9" s="98"/>
      <c r="G9" s="180" t="s">
        <v>221</v>
      </c>
      <c r="H9" s="98"/>
      <c r="I9" s="93" t="str">
        <f>IF($B9="","",VLOOKUP($B9,#REF!,4))</f>
        <v/>
      </c>
      <c r="J9" s="85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58"/>
      <c r="C10" s="109"/>
      <c r="D10" s="109"/>
      <c r="E10" s="109"/>
      <c r="F10" s="109"/>
      <c r="G10" s="109"/>
      <c r="H10" s="109"/>
      <c r="I10" s="109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59"/>
      <c r="C11" s="97" t="str">
        <f>IF($B11="","",VLOOKUP($B11,#REF!,5))</f>
        <v/>
      </c>
      <c r="D11" s="97" t="str">
        <f>IF($B11="","",VLOOKUP($B11,#REF!,15))</f>
        <v/>
      </c>
      <c r="E11" s="93" t="str">
        <f>UPPER(IF($B11="","",VLOOKUP($B11,#REF!,2)))</f>
        <v/>
      </c>
      <c r="F11" s="98"/>
      <c r="G11" s="93" t="str">
        <f>IF($B11="","",VLOOKUP($B11,#REF!,3))</f>
        <v/>
      </c>
      <c r="H11" s="98"/>
      <c r="I11" s="93" t="str">
        <f>IF($B11="","",VLOOKUP($B11,#REF!,4))</f>
        <v/>
      </c>
      <c r="J11" s="85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5"/>
      <c r="B12" s="144"/>
      <c r="C12" s="136"/>
      <c r="D12" s="85"/>
      <c r="E12" s="85"/>
      <c r="F12" s="85"/>
      <c r="G12" s="85"/>
      <c r="H12" s="85"/>
      <c r="I12" s="85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44" t="s">
        <v>45</v>
      </c>
      <c r="B13" s="157"/>
      <c r="C13" s="97" t="str">
        <f>IF($B13="","",VLOOKUP($B13,#REF!,5))</f>
        <v/>
      </c>
      <c r="D13" s="97" t="str">
        <f>IF($B13="","",VLOOKUP($B13,#REF!,15))</f>
        <v/>
      </c>
      <c r="E13" s="179" t="s">
        <v>219</v>
      </c>
      <c r="F13" s="96"/>
      <c r="G13" s="179" t="s">
        <v>139</v>
      </c>
      <c r="H13" s="96"/>
      <c r="I13" s="94" t="str">
        <f>IF($B13="","",VLOOKUP($B13,#REF!,4))</f>
        <v/>
      </c>
      <c r="J13" s="85"/>
      <c r="K13" s="168" t="s">
        <v>432</v>
      </c>
      <c r="L13" s="163"/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08"/>
      <c r="B14" s="158"/>
      <c r="C14" s="109"/>
      <c r="D14" s="109"/>
      <c r="E14" s="109"/>
      <c r="F14" s="109"/>
      <c r="G14" s="109"/>
      <c r="H14" s="109"/>
      <c r="I14" s="109"/>
      <c r="J14" s="85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08" t="s">
        <v>46</v>
      </c>
      <c r="B15" s="159"/>
      <c r="C15" s="97" t="str">
        <f>IF($B15="","",VLOOKUP($B15,#REF!,5))</f>
        <v/>
      </c>
      <c r="D15" s="97" t="str">
        <f>IF($B15="","",VLOOKUP($B15,#REF!,15))</f>
        <v/>
      </c>
      <c r="E15" s="180" t="s">
        <v>222</v>
      </c>
      <c r="F15" s="98"/>
      <c r="G15" s="180" t="s">
        <v>223</v>
      </c>
      <c r="H15" s="98"/>
      <c r="I15" s="93" t="str">
        <f>IF($B15="","",VLOOKUP($B15,#REF!,4))</f>
        <v/>
      </c>
      <c r="J15" s="85"/>
      <c r="K15" s="254" t="s">
        <v>451</v>
      </c>
      <c r="L15" s="163"/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08"/>
      <c r="B16" s="158"/>
      <c r="C16" s="109"/>
      <c r="D16" s="109"/>
      <c r="E16" s="109"/>
      <c r="F16" s="109"/>
      <c r="G16" s="109"/>
      <c r="H16" s="109"/>
      <c r="I16" s="109"/>
      <c r="J16" s="85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08" t="s">
        <v>47</v>
      </c>
      <c r="B17" s="159"/>
      <c r="C17" s="97" t="str">
        <f>IF($B17="","",VLOOKUP($B17,#REF!,5))</f>
        <v/>
      </c>
      <c r="D17" s="97" t="str">
        <f>IF($B17="","",VLOOKUP($B17,#REF!,15))</f>
        <v/>
      </c>
      <c r="E17" s="180" t="s">
        <v>224</v>
      </c>
      <c r="F17" s="98"/>
      <c r="G17" s="180" t="s">
        <v>139</v>
      </c>
      <c r="H17" s="98"/>
      <c r="I17" s="93" t="str">
        <f>IF($B17="","",VLOOKUP($B17,#REF!,4))</f>
        <v/>
      </c>
      <c r="J17" s="85"/>
      <c r="K17" s="168"/>
      <c r="L17" s="163" t="str">
        <f>IF(K17="","",CONCATENATE(VLOOKUP($Y$3,$AB$1:$AK$1,K17)," pont"))</f>
        <v/>
      </c>
      <c r="M17" s="169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5"/>
      <c r="B22" s="304"/>
      <c r="C22" s="304"/>
      <c r="D22" s="316" t="str">
        <f>E7</f>
        <v>Hajas</v>
      </c>
      <c r="E22" s="316"/>
      <c r="F22" s="316" t="str">
        <f>E9</f>
        <v>Dropka</v>
      </c>
      <c r="G22" s="316"/>
      <c r="H22" s="316" t="str">
        <f>E11</f>
        <v/>
      </c>
      <c r="I22" s="316"/>
      <c r="J22" s="255"/>
      <c r="K22" s="255"/>
      <c r="L22" s="85"/>
      <c r="M22" s="145" t="s">
        <v>42</v>
      </c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6" t="str">
        <f>E7</f>
        <v>Hajas</v>
      </c>
      <c r="C23" s="306"/>
      <c r="D23" s="317"/>
      <c r="E23" s="317"/>
      <c r="F23" s="319" t="s">
        <v>429</v>
      </c>
      <c r="G23" s="319"/>
      <c r="H23" s="319"/>
      <c r="I23" s="319"/>
      <c r="J23" s="255"/>
      <c r="K23" s="255"/>
      <c r="L23" s="85"/>
      <c r="M23" s="146">
        <v>1</v>
      </c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6" t="str">
        <f>E9</f>
        <v>Dropka</v>
      </c>
      <c r="C24" s="306"/>
      <c r="D24" s="319" t="s">
        <v>430</v>
      </c>
      <c r="E24" s="319"/>
      <c r="F24" s="317"/>
      <c r="G24" s="317"/>
      <c r="H24" s="319"/>
      <c r="I24" s="319"/>
      <c r="J24" s="255"/>
      <c r="K24" s="255"/>
      <c r="L24" s="85"/>
      <c r="M24" s="146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6" t="str">
        <f>E11</f>
        <v/>
      </c>
      <c r="C25" s="306"/>
      <c r="D25" s="319"/>
      <c r="E25" s="319"/>
      <c r="F25" s="319"/>
      <c r="G25" s="319"/>
      <c r="H25" s="317"/>
      <c r="I25" s="317"/>
      <c r="J25" s="255"/>
      <c r="K25" s="255"/>
      <c r="L25" s="85"/>
      <c r="M25" s="146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255"/>
      <c r="E26" s="255"/>
      <c r="F26" s="255"/>
      <c r="G26" s="255"/>
      <c r="H26" s="255"/>
      <c r="I26" s="255"/>
      <c r="J26" s="255"/>
      <c r="K26" s="255"/>
      <c r="L26" s="85"/>
      <c r="M26" s="147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5"/>
      <c r="B27" s="304"/>
      <c r="C27" s="304"/>
      <c r="D27" s="316" t="str">
        <f>E13</f>
        <v>Fehér</v>
      </c>
      <c r="E27" s="316"/>
      <c r="F27" s="316" t="str">
        <f>E15</f>
        <v>Szlávik</v>
      </c>
      <c r="G27" s="316"/>
      <c r="H27" s="316" t="str">
        <f>E17</f>
        <v>Győr</v>
      </c>
      <c r="I27" s="316"/>
      <c r="J27" s="255"/>
      <c r="K27" s="255"/>
      <c r="L27" s="85"/>
      <c r="M27" s="147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6" t="str">
        <f>E13</f>
        <v>Fehér</v>
      </c>
      <c r="C28" s="306"/>
      <c r="D28" s="317"/>
      <c r="E28" s="317"/>
      <c r="F28" s="318" t="s">
        <v>458</v>
      </c>
      <c r="G28" s="319"/>
      <c r="H28" s="318" t="s">
        <v>429</v>
      </c>
      <c r="I28" s="319"/>
      <c r="J28" s="255"/>
      <c r="K28" s="255"/>
      <c r="L28" s="85"/>
      <c r="M28" s="146">
        <v>1</v>
      </c>
    </row>
    <row r="29" spans="1:37" ht="18.75" customHeight="1" x14ac:dyDescent="0.25">
      <c r="A29" s="143" t="s">
        <v>46</v>
      </c>
      <c r="B29" s="306" t="str">
        <f>E15</f>
        <v>Szlávik</v>
      </c>
      <c r="C29" s="306"/>
      <c r="D29" s="318" t="s">
        <v>460</v>
      </c>
      <c r="E29" s="319"/>
      <c r="F29" s="317"/>
      <c r="G29" s="317"/>
      <c r="H29" s="319" t="s">
        <v>429</v>
      </c>
      <c r="I29" s="319"/>
      <c r="J29" s="255"/>
      <c r="K29" s="255"/>
      <c r="L29" s="85"/>
      <c r="M29" s="146">
        <v>2</v>
      </c>
    </row>
    <row r="30" spans="1:37" ht="18.75" customHeight="1" x14ac:dyDescent="0.25">
      <c r="A30" s="143" t="s">
        <v>47</v>
      </c>
      <c r="B30" s="306" t="str">
        <f>E17</f>
        <v>Győr</v>
      </c>
      <c r="C30" s="306"/>
      <c r="D30" s="318" t="s">
        <v>430</v>
      </c>
      <c r="E30" s="319"/>
      <c r="F30" s="319" t="s">
        <v>430</v>
      </c>
      <c r="G30" s="319"/>
      <c r="H30" s="317"/>
      <c r="I30" s="317"/>
      <c r="J30" s="255"/>
      <c r="K30" s="255"/>
      <c r="L30" s="85"/>
      <c r="M30" s="146"/>
    </row>
    <row r="31" spans="1:37" x14ac:dyDescent="0.25">
      <c r="A31" s="85"/>
      <c r="B31" s="85"/>
      <c r="C31" s="85"/>
      <c r="D31" s="255"/>
      <c r="E31" s="255"/>
      <c r="F31" s="255"/>
      <c r="G31" s="255"/>
      <c r="H31" s="255"/>
      <c r="I31" s="255"/>
      <c r="J31" s="255"/>
      <c r="K31" s="255"/>
      <c r="L31" s="85"/>
      <c r="M31" s="85"/>
    </row>
    <row r="32" spans="1:37" x14ac:dyDescent="0.25">
      <c r="A32" s="85" t="s">
        <v>34</v>
      </c>
      <c r="B32" s="85"/>
      <c r="C32" s="309" t="str">
        <f>IF(M23=1,B23,IF(M24=1,B24,IF(M25=1,B25,"")))</f>
        <v>Hajas</v>
      </c>
      <c r="D32" s="309"/>
      <c r="E32" s="108" t="s">
        <v>49</v>
      </c>
      <c r="F32" s="310" t="str">
        <f>IF(M28=1,B28,IF(M29=1,B29,IF(M30=1,B30,"")))</f>
        <v>Fehér</v>
      </c>
      <c r="G32" s="310"/>
      <c r="H32" s="85"/>
      <c r="I32" s="184" t="s">
        <v>441</v>
      </c>
      <c r="J32" s="85"/>
      <c r="K32" s="85"/>
      <c r="L32" s="85"/>
      <c r="M32" s="85"/>
    </row>
    <row r="33" spans="1:18" x14ac:dyDescent="0.25">
      <c r="A33" s="85"/>
      <c r="B33" s="85"/>
      <c r="C33" s="85"/>
      <c r="D33" s="85"/>
      <c r="E33" s="85"/>
      <c r="F33" s="108"/>
      <c r="G33" s="108"/>
      <c r="H33" s="85"/>
      <c r="I33" s="85"/>
      <c r="J33" s="85"/>
      <c r="K33" s="85"/>
      <c r="L33" s="85"/>
      <c r="M33" s="85"/>
    </row>
    <row r="34" spans="1:18" x14ac:dyDescent="0.25">
      <c r="A34" s="85" t="s">
        <v>48</v>
      </c>
      <c r="B34" s="85"/>
      <c r="C34" s="309" t="str">
        <f>IF(M23=2,B23,IF(M24=2,B24,IF(M25=2,B25,"")))</f>
        <v/>
      </c>
      <c r="D34" s="309"/>
      <c r="E34" s="108" t="s">
        <v>49</v>
      </c>
      <c r="F34" s="309"/>
      <c r="G34" s="309"/>
      <c r="H34" s="85"/>
      <c r="I34" s="84"/>
      <c r="J34" s="85"/>
      <c r="K34" s="85"/>
      <c r="L34" s="85"/>
      <c r="M34" s="85"/>
    </row>
    <row r="35" spans="1:18" x14ac:dyDescent="0.25">
      <c r="A35" s="85"/>
      <c r="B35" s="85"/>
      <c r="C35" s="108"/>
      <c r="D35" s="108"/>
      <c r="E35" s="108"/>
      <c r="F35" s="108"/>
      <c r="G35" s="108"/>
      <c r="H35" s="85"/>
      <c r="I35" s="85"/>
      <c r="J35" s="85"/>
      <c r="K35" s="85"/>
      <c r="L35" s="85"/>
      <c r="M35" s="85"/>
    </row>
    <row r="36" spans="1:18" x14ac:dyDescent="0.25">
      <c r="A36" s="85" t="s">
        <v>50</v>
      </c>
      <c r="B36" s="85"/>
      <c r="C36" s="309" t="str">
        <f>IF(M23=3,B23,IF(M24=3,B24,IF(M25=3,B25,"")))</f>
        <v/>
      </c>
      <c r="D36" s="309"/>
      <c r="E36" s="108" t="s">
        <v>49</v>
      </c>
      <c r="F36" s="309" t="str">
        <f>IF(M28=3,B28,IF(M29=3,B29,IF(M30=3,B30,"")))</f>
        <v/>
      </c>
      <c r="G36" s="309"/>
      <c r="H36" s="85"/>
      <c r="I36" s="84"/>
      <c r="J36" s="85"/>
      <c r="K36" s="85"/>
      <c r="L36" s="85"/>
      <c r="M36" s="85"/>
    </row>
    <row r="37" spans="1:18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8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4"/>
      <c r="M38" s="85"/>
    </row>
    <row r="39" spans="1:18" x14ac:dyDescent="0.25">
      <c r="A39" s="37" t="s">
        <v>22</v>
      </c>
      <c r="B39" s="38"/>
      <c r="C39" s="65"/>
      <c r="D39" s="116" t="s">
        <v>0</v>
      </c>
      <c r="E39" s="117" t="s">
        <v>24</v>
      </c>
      <c r="F39" s="134"/>
      <c r="G39" s="116" t="s">
        <v>0</v>
      </c>
      <c r="H39" s="117" t="s">
        <v>31</v>
      </c>
      <c r="I39" s="45"/>
      <c r="J39" s="117" t="s">
        <v>32</v>
      </c>
      <c r="K39" s="44" t="s">
        <v>33</v>
      </c>
      <c r="L39" s="29"/>
      <c r="M39" s="134"/>
      <c r="P39" s="110"/>
      <c r="Q39" s="110"/>
      <c r="R39" s="111"/>
    </row>
    <row r="40" spans="1:18" x14ac:dyDescent="0.25">
      <c r="A40" s="88" t="s">
        <v>23</v>
      </c>
      <c r="B40" s="89"/>
      <c r="C40" s="90"/>
      <c r="D40" s="118">
        <v>1</v>
      </c>
      <c r="E40" s="312" t="e">
        <f>IF(D40&gt;$R$47,,UPPER(VLOOKUP(D40,#REF!,2)))</f>
        <v>#REF!</v>
      </c>
      <c r="F40" s="312"/>
      <c r="G40" s="128" t="s">
        <v>1</v>
      </c>
      <c r="H40" s="89"/>
      <c r="I40" s="119"/>
      <c r="J40" s="129"/>
      <c r="K40" s="86" t="s">
        <v>25</v>
      </c>
      <c r="L40" s="135"/>
      <c r="M40" s="120"/>
      <c r="P40" s="112"/>
      <c r="Q40" s="112"/>
      <c r="R40" s="113"/>
    </row>
    <row r="41" spans="1:18" x14ac:dyDescent="0.25">
      <c r="A41" s="91" t="s">
        <v>30</v>
      </c>
      <c r="B41" s="43"/>
      <c r="C41" s="92"/>
      <c r="D41" s="121">
        <v>2</v>
      </c>
      <c r="E41" s="311" t="e">
        <f>IF(D41&gt;$R$47,,UPPER(VLOOKUP(D41,#REF!,2)))</f>
        <v>#REF!</v>
      </c>
      <c r="F41" s="311"/>
      <c r="G41" s="130" t="s">
        <v>2</v>
      </c>
      <c r="H41" s="122"/>
      <c r="I41" s="123"/>
      <c r="J41" s="35"/>
      <c r="K41" s="132"/>
      <c r="L41" s="84"/>
      <c r="M41" s="127"/>
      <c r="P41" s="113"/>
      <c r="Q41" s="114"/>
      <c r="R41" s="113"/>
    </row>
    <row r="42" spans="1:18" x14ac:dyDescent="0.25">
      <c r="A42" s="56"/>
      <c r="B42" s="57"/>
      <c r="C42" s="58"/>
      <c r="D42" s="121"/>
      <c r="E42" s="125"/>
      <c r="F42" s="85"/>
      <c r="G42" s="130" t="s">
        <v>3</v>
      </c>
      <c r="H42" s="122"/>
      <c r="I42" s="123"/>
      <c r="J42" s="35"/>
      <c r="K42" s="86" t="s">
        <v>26</v>
      </c>
      <c r="L42" s="135"/>
      <c r="M42" s="120"/>
      <c r="P42" s="112"/>
      <c r="Q42" s="112"/>
      <c r="R42" s="113"/>
    </row>
    <row r="43" spans="1:18" x14ac:dyDescent="0.25">
      <c r="A43" s="39"/>
      <c r="B43" s="63"/>
      <c r="C43" s="40"/>
      <c r="D43" s="121"/>
      <c r="E43" s="125"/>
      <c r="F43" s="85"/>
      <c r="G43" s="130" t="s">
        <v>4</v>
      </c>
      <c r="H43" s="122"/>
      <c r="I43" s="123"/>
      <c r="J43" s="35"/>
      <c r="K43" s="133"/>
      <c r="L43" s="85"/>
      <c r="M43" s="124"/>
      <c r="P43" s="113"/>
      <c r="Q43" s="114"/>
      <c r="R43" s="113"/>
    </row>
    <row r="44" spans="1:18" x14ac:dyDescent="0.25">
      <c r="A44" s="47"/>
      <c r="B44" s="59"/>
      <c r="C44" s="64"/>
      <c r="D44" s="121"/>
      <c r="E44" s="125"/>
      <c r="F44" s="85"/>
      <c r="G44" s="130" t="s">
        <v>5</v>
      </c>
      <c r="H44" s="122"/>
      <c r="I44" s="123"/>
      <c r="J44" s="35"/>
      <c r="K44" s="91"/>
      <c r="L44" s="84"/>
      <c r="M44" s="127"/>
      <c r="P44" s="113"/>
      <c r="Q44" s="114"/>
      <c r="R44" s="113"/>
    </row>
    <row r="45" spans="1:18" x14ac:dyDescent="0.25">
      <c r="A45" s="48"/>
      <c r="B45" s="20"/>
      <c r="C45" s="40"/>
      <c r="D45" s="121"/>
      <c r="E45" s="125"/>
      <c r="F45" s="85"/>
      <c r="G45" s="130" t="s">
        <v>6</v>
      </c>
      <c r="H45" s="122"/>
      <c r="I45" s="123"/>
      <c r="J45" s="35"/>
      <c r="K45" s="86" t="s">
        <v>21</v>
      </c>
      <c r="L45" s="135"/>
      <c r="M45" s="120"/>
      <c r="P45" s="112"/>
      <c r="Q45" s="112"/>
      <c r="R45" s="113"/>
    </row>
    <row r="46" spans="1:18" x14ac:dyDescent="0.25">
      <c r="A46" s="48"/>
      <c r="B46" s="20"/>
      <c r="C46" s="54"/>
      <c r="D46" s="121"/>
      <c r="E46" s="125"/>
      <c r="F46" s="85"/>
      <c r="G46" s="130" t="s">
        <v>7</v>
      </c>
      <c r="H46" s="122"/>
      <c r="I46" s="123"/>
      <c r="J46" s="35"/>
      <c r="K46" s="133"/>
      <c r="L46" s="85"/>
      <c r="M46" s="124"/>
      <c r="P46" s="113"/>
      <c r="Q46" s="114"/>
      <c r="R46" s="113"/>
    </row>
    <row r="47" spans="1:18" x14ac:dyDescent="0.25">
      <c r="A47" s="49"/>
      <c r="B47" s="46"/>
      <c r="C47" s="55"/>
      <c r="D47" s="126"/>
      <c r="E47" s="41"/>
      <c r="F47" s="84"/>
      <c r="G47" s="131" t="s">
        <v>8</v>
      </c>
      <c r="H47" s="43"/>
      <c r="I47" s="87"/>
      <c r="J47" s="42"/>
      <c r="K47" s="91" t="str">
        <f>L4</f>
        <v>Kádár László</v>
      </c>
      <c r="L47" s="84"/>
      <c r="M47" s="127"/>
      <c r="P47" s="113"/>
      <c r="Q47" s="114"/>
      <c r="R47" s="115" t="e">
        <f>MIN(4,#REF!)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11" priority="1" stopIfTrue="1" operator="equal">
      <formula>"Bye"</formula>
    </cfRule>
  </conditionalFormatting>
  <conditionalFormatting sqref="R47">
    <cfRule type="expression" dxfId="1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1"/>
  </sheetPr>
  <dimension ref="A1:AK49"/>
  <sheetViews>
    <sheetView workbookViewId="0">
      <selection activeCell="K25" sqref="K25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40" t="s">
        <v>225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 t="s">
        <v>19</v>
      </c>
      <c r="M3" s="33"/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83" t="str">
        <f>Altalanos!$E$10</f>
        <v>Kádár László</v>
      </c>
      <c r="M4" s="82"/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81" t="s">
        <v>38</v>
      </c>
      <c r="B7" s="182"/>
      <c r="C7" s="183" t="str">
        <f>IF($B7="","",VLOOKUP($B7,#REF!,5))</f>
        <v/>
      </c>
      <c r="D7" s="183" t="str">
        <f>IF($B7="","",VLOOKUP($B7,#REF!,15))</f>
        <v/>
      </c>
      <c r="E7" s="180" t="s">
        <v>226</v>
      </c>
      <c r="F7" s="184"/>
      <c r="G7" s="180" t="s">
        <v>227</v>
      </c>
      <c r="H7" s="184"/>
      <c r="I7" s="94" t="str">
        <f>IF($B7="","",VLOOKUP($B7,#REF!,4))</f>
        <v/>
      </c>
      <c r="J7" s="85"/>
      <c r="K7" s="254" t="s">
        <v>433</v>
      </c>
      <c r="L7" s="163"/>
      <c r="M7" s="169"/>
      <c r="Q7" s="151" t="s">
        <v>52</v>
      </c>
      <c r="R7" s="175" t="s">
        <v>81</v>
      </c>
      <c r="S7" s="175" t="s">
        <v>83</v>
      </c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81"/>
      <c r="B8" s="185"/>
      <c r="C8" s="136"/>
      <c r="D8" s="136"/>
      <c r="E8" s="136"/>
      <c r="F8" s="136"/>
      <c r="G8" s="136"/>
      <c r="H8" s="136"/>
      <c r="I8" s="109"/>
      <c r="J8" s="85"/>
      <c r="K8" s="108"/>
      <c r="L8" s="108"/>
      <c r="M8" s="170"/>
      <c r="Q8" s="153" t="s">
        <v>59</v>
      </c>
      <c r="R8" s="176" t="s">
        <v>82</v>
      </c>
      <c r="S8" s="176" t="s">
        <v>84</v>
      </c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81" t="s">
        <v>39</v>
      </c>
      <c r="B9" s="186"/>
      <c r="C9" s="183" t="str">
        <f>IF($B9="","",VLOOKUP($B9,#REF!,5))</f>
        <v/>
      </c>
      <c r="D9" s="183" t="str">
        <f>IF($B9="","",VLOOKUP($B9,#REF!,15))</f>
        <v/>
      </c>
      <c r="E9" s="180" t="s">
        <v>228</v>
      </c>
      <c r="F9" s="184"/>
      <c r="G9" s="180" t="s">
        <v>229</v>
      </c>
      <c r="H9" s="184"/>
      <c r="I9" s="93" t="str">
        <f>IF($B9="","",VLOOKUP($B9,#REF!,4))</f>
        <v/>
      </c>
      <c r="J9" s="85"/>
      <c r="K9" s="168"/>
      <c r="L9" s="163" t="str">
        <f>IF(K9="","",CONCATENATE(VLOOKUP($Y$3,$AB$1:$AK$1,K9)," pont"))</f>
        <v/>
      </c>
      <c r="M9" s="169"/>
      <c r="Q9" s="155" t="s">
        <v>60</v>
      </c>
      <c r="R9" s="177" t="s">
        <v>61</v>
      </c>
      <c r="S9" s="177" t="s">
        <v>85</v>
      </c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81"/>
      <c r="B10" s="185"/>
      <c r="C10" s="136"/>
      <c r="D10" s="136"/>
      <c r="E10" s="136"/>
      <c r="F10" s="136"/>
      <c r="G10" s="136"/>
      <c r="H10" s="136"/>
      <c r="I10" s="109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81" t="s">
        <v>40</v>
      </c>
      <c r="B11" s="186"/>
      <c r="C11" s="183" t="str">
        <f>IF($B11="","",VLOOKUP($B11,#REF!,5))</f>
        <v/>
      </c>
      <c r="D11" s="183" t="str">
        <f>IF($B11="","",VLOOKUP($B11,#REF!,15))</f>
        <v/>
      </c>
      <c r="E11" s="180" t="s">
        <v>211</v>
      </c>
      <c r="F11" s="184"/>
      <c r="G11" s="180" t="s">
        <v>233</v>
      </c>
      <c r="H11" s="184"/>
      <c r="I11" s="93" t="str">
        <f>IF($B11="","",VLOOKUP($B11,#REF!,4))</f>
        <v/>
      </c>
      <c r="J11" s="85"/>
      <c r="K11" s="254" t="s">
        <v>451</v>
      </c>
      <c r="L11" s="163"/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36"/>
      <c r="B12" s="181"/>
      <c r="C12" s="136"/>
      <c r="D12" s="136"/>
      <c r="E12" s="136"/>
      <c r="F12" s="136"/>
      <c r="G12" s="136"/>
      <c r="H12" s="136"/>
      <c r="I12" s="85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81" t="s">
        <v>45</v>
      </c>
      <c r="B13" s="182"/>
      <c r="C13" s="183" t="str">
        <f>IF($B13="","",VLOOKUP($B13,#REF!,5))</f>
        <v/>
      </c>
      <c r="D13" s="183" t="str">
        <f>IF($B13="","",VLOOKUP($B13,#REF!,15))</f>
        <v/>
      </c>
      <c r="E13" s="180" t="s">
        <v>230</v>
      </c>
      <c r="F13" s="184"/>
      <c r="G13" s="180" t="s">
        <v>146</v>
      </c>
      <c r="H13" s="184"/>
      <c r="I13" s="94" t="str">
        <f>IF($B13="","",VLOOKUP($B13,#REF!,4))</f>
        <v/>
      </c>
      <c r="J13" s="85"/>
      <c r="K13" s="168"/>
      <c r="L13" s="163" t="str">
        <f>IF(K13="","",CONCATENATE(VLOOKUP($Y$3,$AB$1:$AK$1,K13)," pont"))</f>
        <v/>
      </c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81"/>
      <c r="B14" s="185"/>
      <c r="C14" s="136"/>
      <c r="D14" s="136"/>
      <c r="E14" s="136"/>
      <c r="F14" s="136"/>
      <c r="G14" s="136"/>
      <c r="H14" s="136"/>
      <c r="I14" s="109"/>
      <c r="J14" s="85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81" t="s">
        <v>46</v>
      </c>
      <c r="B15" s="186"/>
      <c r="C15" s="183" t="str">
        <f>IF($B15="","",VLOOKUP($B15,#REF!,5))</f>
        <v/>
      </c>
      <c r="D15" s="183" t="str">
        <f>IF($B15="","",VLOOKUP($B15,#REF!,15))</f>
        <v/>
      </c>
      <c r="E15" s="180" t="s">
        <v>234</v>
      </c>
      <c r="F15" s="184"/>
      <c r="G15" s="180" t="s">
        <v>235</v>
      </c>
      <c r="H15" s="184"/>
      <c r="I15" s="93" t="str">
        <f>IF($B15="","",VLOOKUP($B15,#REF!,4))</f>
        <v/>
      </c>
      <c r="J15" s="85"/>
      <c r="K15" s="254" t="s">
        <v>432</v>
      </c>
      <c r="L15" s="163"/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08"/>
      <c r="B16" s="158"/>
      <c r="C16" s="109"/>
      <c r="D16" s="109"/>
      <c r="E16" s="109"/>
      <c r="F16" s="109"/>
      <c r="G16" s="109"/>
      <c r="H16" s="109"/>
      <c r="I16" s="109"/>
      <c r="J16" s="85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08" t="s">
        <v>47</v>
      </c>
      <c r="B17" s="159"/>
      <c r="C17" s="97" t="str">
        <f>IF($B17="","",VLOOKUP($B17,#REF!,5))</f>
        <v/>
      </c>
      <c r="D17" s="97" t="str">
        <f>IF($B17="","",VLOOKUP($B17,#REF!,15))</f>
        <v/>
      </c>
      <c r="E17" s="180" t="s">
        <v>236</v>
      </c>
      <c r="F17" s="98"/>
      <c r="G17" s="180" t="s">
        <v>237</v>
      </c>
      <c r="H17" s="98"/>
      <c r="I17" s="93" t="str">
        <f>IF($B17="","",VLOOKUP($B17,#REF!,4))</f>
        <v/>
      </c>
      <c r="J17" s="85"/>
      <c r="K17" s="168"/>
      <c r="L17" s="163" t="str">
        <f>IF(K17="","",CONCATENATE(VLOOKUP($Y$3,$AB$1:$AK$1,K17)," pont"))</f>
        <v/>
      </c>
      <c r="M17" s="169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108"/>
      <c r="B18" s="158"/>
      <c r="C18" s="109"/>
      <c r="D18" s="109"/>
      <c r="E18" s="109"/>
      <c r="F18" s="109"/>
      <c r="G18" s="109"/>
      <c r="H18" s="109"/>
      <c r="I18" s="109"/>
      <c r="J18" s="85"/>
      <c r="K18" s="108"/>
      <c r="L18" s="108"/>
      <c r="M18" s="170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108" t="s">
        <v>47</v>
      </c>
      <c r="B19" s="159"/>
      <c r="C19" s="97" t="str">
        <f>IF($B19="","",VLOOKUP($B19,#REF!,5))</f>
        <v/>
      </c>
      <c r="D19" s="97" t="str">
        <f>IF($B19="","",VLOOKUP($B19,#REF!,15))</f>
        <v/>
      </c>
      <c r="E19" s="180" t="s">
        <v>231</v>
      </c>
      <c r="F19" s="98"/>
      <c r="G19" s="180" t="s">
        <v>232</v>
      </c>
      <c r="H19" s="98"/>
      <c r="I19" s="93" t="str">
        <f>IF($B19="","",VLOOKUP($B19,#REF!,4))</f>
        <v/>
      </c>
      <c r="J19" s="85"/>
      <c r="K19" s="168"/>
      <c r="L19" s="163" t="str">
        <f>IF(K19="","",CONCATENATE(VLOOKUP($Y$3,$AB$1:$AK$1,K19)," pont"))</f>
        <v/>
      </c>
      <c r="M19" s="169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5"/>
      <c r="B21" s="85"/>
      <c r="C21" s="8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61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5"/>
      <c r="B22" s="304"/>
      <c r="C22" s="304"/>
      <c r="D22" s="316" t="str">
        <f>E7</f>
        <v xml:space="preserve">Lévai </v>
      </c>
      <c r="E22" s="316"/>
      <c r="F22" s="316" t="str">
        <f>E9</f>
        <v>Grenczer</v>
      </c>
      <c r="G22" s="316"/>
      <c r="H22" s="316" t="str">
        <f>E11</f>
        <v>Regöly-Mérei</v>
      </c>
      <c r="I22" s="316"/>
      <c r="J22" s="255"/>
      <c r="K22" s="255"/>
      <c r="L22" s="255"/>
      <c r="M22" s="262" t="s">
        <v>42</v>
      </c>
      <c r="N22" s="261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6" t="str">
        <f>E7</f>
        <v xml:space="preserve">Lévai </v>
      </c>
      <c r="C23" s="306"/>
      <c r="D23" s="317"/>
      <c r="E23" s="317"/>
      <c r="F23" s="319" t="s">
        <v>458</v>
      </c>
      <c r="G23" s="319"/>
      <c r="H23" s="319" t="s">
        <v>459</v>
      </c>
      <c r="I23" s="319"/>
      <c r="J23" s="255"/>
      <c r="K23" s="255"/>
      <c r="L23" s="255"/>
      <c r="M23" s="263" t="s">
        <v>1</v>
      </c>
      <c r="N23" s="261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6" t="str">
        <f>E9</f>
        <v>Grenczer</v>
      </c>
      <c r="C24" s="306"/>
      <c r="D24" s="319" t="s">
        <v>460</v>
      </c>
      <c r="E24" s="319"/>
      <c r="F24" s="317"/>
      <c r="G24" s="317"/>
      <c r="H24" s="319" t="s">
        <v>461</v>
      </c>
      <c r="I24" s="319"/>
      <c r="J24" s="255"/>
      <c r="K24" s="255"/>
      <c r="L24" s="255"/>
      <c r="M24" s="263"/>
      <c r="N24" s="261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6" t="str">
        <f>E11</f>
        <v>Regöly-Mérei</v>
      </c>
      <c r="C25" s="306"/>
      <c r="D25" s="319" t="s">
        <v>462</v>
      </c>
      <c r="E25" s="319"/>
      <c r="F25" s="319" t="s">
        <v>454</v>
      </c>
      <c r="G25" s="319"/>
      <c r="H25" s="317"/>
      <c r="I25" s="317"/>
      <c r="J25" s="255"/>
      <c r="K25" s="255"/>
      <c r="L25" s="255"/>
      <c r="M25" s="263"/>
      <c r="N25" s="261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255"/>
      <c r="E26" s="255"/>
      <c r="F26" s="255"/>
      <c r="G26" s="255"/>
      <c r="H26" s="255"/>
      <c r="I26" s="255"/>
      <c r="J26" s="255"/>
      <c r="K26" s="255"/>
      <c r="L26" s="255"/>
      <c r="M26" s="264"/>
      <c r="N26" s="261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5"/>
      <c r="B27" s="304"/>
      <c r="C27" s="304"/>
      <c r="D27" s="316" t="str">
        <f>E13</f>
        <v>Hegyi</v>
      </c>
      <c r="E27" s="316"/>
      <c r="F27" s="316" t="str">
        <f>E15</f>
        <v>Kőteleky</v>
      </c>
      <c r="G27" s="316"/>
      <c r="H27" s="316" t="str">
        <f>E17</f>
        <v>Kövér</v>
      </c>
      <c r="I27" s="316"/>
      <c r="J27" s="316" t="str">
        <f>E19</f>
        <v>Markocsány</v>
      </c>
      <c r="K27" s="316"/>
      <c r="L27" s="255"/>
      <c r="M27" s="264"/>
      <c r="N27" s="261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6" t="str">
        <f>E13</f>
        <v>Hegyi</v>
      </c>
      <c r="C28" s="306"/>
      <c r="D28" s="317"/>
      <c r="E28" s="317"/>
      <c r="F28" s="319" t="s">
        <v>431</v>
      </c>
      <c r="G28" s="319"/>
      <c r="H28" s="319" t="s">
        <v>431</v>
      </c>
      <c r="I28" s="319"/>
      <c r="J28" s="319" t="s">
        <v>431</v>
      </c>
      <c r="K28" s="319"/>
      <c r="L28" s="255"/>
      <c r="M28" s="263"/>
      <c r="N28" s="261"/>
    </row>
    <row r="29" spans="1:37" ht="18.75" customHeight="1" x14ac:dyDescent="0.25">
      <c r="A29" s="143" t="s">
        <v>46</v>
      </c>
      <c r="B29" s="306" t="str">
        <f>E15</f>
        <v>Kőteleky</v>
      </c>
      <c r="C29" s="306"/>
      <c r="D29" s="319" t="s">
        <v>429</v>
      </c>
      <c r="E29" s="319"/>
      <c r="F29" s="317"/>
      <c r="G29" s="317"/>
      <c r="H29" s="319" t="s">
        <v>429</v>
      </c>
      <c r="I29" s="319"/>
      <c r="J29" s="319" t="s">
        <v>429</v>
      </c>
      <c r="K29" s="319"/>
      <c r="L29" s="255"/>
      <c r="M29" s="263" t="s">
        <v>1</v>
      </c>
      <c r="N29" s="261"/>
    </row>
    <row r="30" spans="1:37" ht="18.75" customHeight="1" x14ac:dyDescent="0.25">
      <c r="A30" s="143" t="s">
        <v>47</v>
      </c>
      <c r="B30" s="306" t="str">
        <f>E17</f>
        <v>Kövér</v>
      </c>
      <c r="C30" s="306"/>
      <c r="D30" s="319" t="s">
        <v>431</v>
      </c>
      <c r="E30" s="319"/>
      <c r="F30" s="319" t="s">
        <v>431</v>
      </c>
      <c r="G30" s="319"/>
      <c r="H30" s="317"/>
      <c r="I30" s="317"/>
      <c r="J30" s="319" t="s">
        <v>431</v>
      </c>
      <c r="K30" s="319"/>
      <c r="L30" s="255"/>
      <c r="M30" s="263"/>
      <c r="N30" s="261"/>
    </row>
    <row r="31" spans="1:37" ht="18.75" customHeight="1" x14ac:dyDescent="0.25">
      <c r="A31" s="143" t="s">
        <v>51</v>
      </c>
      <c r="B31" s="306" t="str">
        <f>E19</f>
        <v>Markocsány</v>
      </c>
      <c r="C31" s="306"/>
      <c r="D31" s="319" t="s">
        <v>431</v>
      </c>
      <c r="E31" s="319"/>
      <c r="F31" s="319" t="s">
        <v>431</v>
      </c>
      <c r="G31" s="319"/>
      <c r="H31" s="319" t="s">
        <v>431</v>
      </c>
      <c r="I31" s="319"/>
      <c r="J31" s="317"/>
      <c r="K31" s="317"/>
      <c r="L31" s="255"/>
      <c r="M31" s="263"/>
      <c r="N31" s="261"/>
    </row>
    <row r="32" spans="1:37" ht="18.75" customHeight="1" x14ac:dyDescent="0.25">
      <c r="A32" s="148"/>
      <c r="B32" s="149"/>
      <c r="C32" s="149"/>
      <c r="D32" s="265"/>
      <c r="E32" s="265"/>
      <c r="F32" s="265"/>
      <c r="G32" s="265"/>
      <c r="H32" s="265"/>
      <c r="I32" s="265"/>
      <c r="J32" s="255"/>
      <c r="K32" s="255"/>
      <c r="L32" s="255"/>
      <c r="M32" s="266"/>
      <c r="N32" s="261"/>
    </row>
    <row r="33" spans="1:18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8" x14ac:dyDescent="0.25">
      <c r="A34" s="85" t="s">
        <v>34</v>
      </c>
      <c r="B34" s="85"/>
      <c r="C34" s="309" t="s">
        <v>463</v>
      </c>
      <c r="D34" s="309"/>
      <c r="E34" s="108" t="s">
        <v>49</v>
      </c>
      <c r="F34" s="310" t="s">
        <v>234</v>
      </c>
      <c r="G34" s="310"/>
      <c r="H34" s="85"/>
      <c r="I34" s="184" t="s">
        <v>442</v>
      </c>
      <c r="J34" s="85"/>
      <c r="K34" s="85"/>
      <c r="L34" s="85"/>
      <c r="M34" s="85"/>
    </row>
    <row r="35" spans="1:18" x14ac:dyDescent="0.25">
      <c r="A35" s="85"/>
      <c r="B35" s="85"/>
      <c r="C35" s="85"/>
      <c r="D35" s="85"/>
      <c r="E35" s="85"/>
      <c r="F35" s="108"/>
      <c r="G35" s="108"/>
      <c r="H35" s="85"/>
      <c r="I35" s="85"/>
      <c r="J35" s="85"/>
      <c r="K35" s="85"/>
      <c r="L35" s="85"/>
      <c r="M35" s="85"/>
    </row>
    <row r="36" spans="1:18" x14ac:dyDescent="0.25">
      <c r="A36" s="85" t="s">
        <v>48</v>
      </c>
      <c r="B36" s="85"/>
      <c r="C36" s="309" t="str">
        <f>IF(M23=2,B23,IF(M24=2,B24,IF(M25=2,B25,"")))</f>
        <v/>
      </c>
      <c r="D36" s="309"/>
      <c r="E36" s="108" t="s">
        <v>49</v>
      </c>
      <c r="F36" s="309" t="str">
        <f>IF(M28=2,B28,IF(M29=2,B29,IF(M30=2,B30,IF(M31=2,B31,""))))</f>
        <v/>
      </c>
      <c r="G36" s="309"/>
      <c r="H36" s="85"/>
      <c r="I36" s="84"/>
      <c r="J36" s="85"/>
      <c r="K36" s="85"/>
      <c r="L36" s="85"/>
      <c r="M36" s="85"/>
    </row>
    <row r="37" spans="1:18" x14ac:dyDescent="0.25">
      <c r="A37" s="85"/>
      <c r="B37" s="85"/>
      <c r="C37" s="108"/>
      <c r="D37" s="108"/>
      <c r="E37" s="108"/>
      <c r="F37" s="108"/>
      <c r="G37" s="108"/>
      <c r="H37" s="85"/>
      <c r="I37" s="85"/>
      <c r="J37" s="85"/>
      <c r="K37" s="85"/>
      <c r="L37" s="85"/>
      <c r="M37" s="85"/>
    </row>
    <row r="38" spans="1:18" x14ac:dyDescent="0.25">
      <c r="A38" s="85" t="s">
        <v>50</v>
      </c>
      <c r="B38" s="85"/>
      <c r="C38" s="309" t="str">
        <f>IF(M23=3,B23,IF(M24=3,B24,IF(M25=3,B25,"")))</f>
        <v/>
      </c>
      <c r="D38" s="309"/>
      <c r="E38" s="108" t="s">
        <v>49</v>
      </c>
      <c r="F38" s="309" t="str">
        <f>IF(M28=3,B28,IF(M29=3,B29,IF(M30=3,B30,IF(M31=3,B31,""))))</f>
        <v/>
      </c>
      <c r="G38" s="309"/>
      <c r="H38" s="85"/>
      <c r="I38" s="84"/>
      <c r="J38" s="85"/>
      <c r="K38" s="85"/>
      <c r="L38" s="85"/>
      <c r="M38" s="85"/>
    </row>
    <row r="39" spans="1:18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1:18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4"/>
      <c r="M40" s="85"/>
    </row>
    <row r="41" spans="1:18" x14ac:dyDescent="0.25">
      <c r="A41" s="37" t="s">
        <v>22</v>
      </c>
      <c r="B41" s="38"/>
      <c r="C41" s="65"/>
      <c r="D41" s="116" t="s">
        <v>0</v>
      </c>
      <c r="E41" s="117" t="s">
        <v>24</v>
      </c>
      <c r="F41" s="134"/>
      <c r="G41" s="116" t="s">
        <v>0</v>
      </c>
      <c r="H41" s="117" t="s">
        <v>31</v>
      </c>
      <c r="I41" s="45"/>
      <c r="J41" s="117" t="s">
        <v>32</v>
      </c>
      <c r="K41" s="44" t="s">
        <v>33</v>
      </c>
      <c r="L41" s="29"/>
      <c r="M41" s="134"/>
      <c r="P41" s="110"/>
      <c r="Q41" s="110"/>
      <c r="R41" s="111"/>
    </row>
    <row r="42" spans="1:18" x14ac:dyDescent="0.25">
      <c r="A42" s="88" t="s">
        <v>23</v>
      </c>
      <c r="B42" s="89"/>
      <c r="C42" s="90"/>
      <c r="D42" s="118">
        <v>1</v>
      </c>
      <c r="E42" s="312" t="e">
        <f>IF(D42&gt;$R$44,,UPPER(VLOOKUP(D42,#REF!,2)))</f>
        <v>#REF!</v>
      </c>
      <c r="F42" s="312"/>
      <c r="G42" s="128" t="s">
        <v>1</v>
      </c>
      <c r="H42" s="89"/>
      <c r="I42" s="119"/>
      <c r="J42" s="129"/>
      <c r="K42" s="86" t="s">
        <v>25</v>
      </c>
      <c r="L42" s="135"/>
      <c r="M42" s="120"/>
      <c r="P42" s="112"/>
      <c r="Q42" s="112"/>
      <c r="R42" s="113"/>
    </row>
    <row r="43" spans="1:18" x14ac:dyDescent="0.25">
      <c r="A43" s="91" t="s">
        <v>30</v>
      </c>
      <c r="B43" s="43"/>
      <c r="C43" s="92"/>
      <c r="D43" s="121">
        <v>2</v>
      </c>
      <c r="E43" s="311" t="e">
        <f>IF(D43&gt;$R$44,,UPPER(VLOOKUP(D43,#REF!,2)))</f>
        <v>#REF!</v>
      </c>
      <c r="F43" s="311"/>
      <c r="G43" s="130" t="s">
        <v>2</v>
      </c>
      <c r="H43" s="122"/>
      <c r="I43" s="123"/>
      <c r="J43" s="35"/>
      <c r="K43" s="132"/>
      <c r="L43" s="84"/>
      <c r="M43" s="127"/>
      <c r="P43" s="113"/>
      <c r="Q43" s="114"/>
      <c r="R43" s="113"/>
    </row>
    <row r="44" spans="1:18" x14ac:dyDescent="0.25">
      <c r="A44" s="56"/>
      <c r="B44" s="57"/>
      <c r="C44" s="58"/>
      <c r="D44" s="121"/>
      <c r="E44" s="125"/>
      <c r="F44" s="85"/>
      <c r="G44" s="130" t="s">
        <v>3</v>
      </c>
      <c r="H44" s="122"/>
      <c r="I44" s="123"/>
      <c r="J44" s="35"/>
      <c r="K44" s="86" t="s">
        <v>26</v>
      </c>
      <c r="L44" s="135"/>
      <c r="M44" s="120"/>
      <c r="P44" s="112"/>
      <c r="Q44" s="112"/>
      <c r="R44" s="115" t="e">
        <f>MIN(4,#REF!)</f>
        <v>#REF!</v>
      </c>
    </row>
    <row r="45" spans="1:18" x14ac:dyDescent="0.25">
      <c r="A45" s="39"/>
      <c r="B45" s="63"/>
      <c r="C45" s="40"/>
      <c r="D45" s="121"/>
      <c r="E45" s="125"/>
      <c r="F45" s="85"/>
      <c r="G45" s="130" t="s">
        <v>4</v>
      </c>
      <c r="H45" s="122"/>
      <c r="I45" s="123"/>
      <c r="J45" s="35"/>
      <c r="K45" s="133"/>
      <c r="L45" s="85"/>
      <c r="M45" s="124"/>
      <c r="P45" s="113"/>
      <c r="Q45" s="114"/>
      <c r="R45" s="113"/>
    </row>
    <row r="46" spans="1:18" x14ac:dyDescent="0.25">
      <c r="A46" s="47"/>
      <c r="B46" s="59"/>
      <c r="C46" s="64"/>
      <c r="D46" s="121"/>
      <c r="E46" s="125"/>
      <c r="F46" s="85"/>
      <c r="G46" s="130" t="s">
        <v>5</v>
      </c>
      <c r="H46" s="122"/>
      <c r="I46" s="123"/>
      <c r="J46" s="35"/>
      <c r="K46" s="91"/>
      <c r="L46" s="84"/>
      <c r="M46" s="127"/>
      <c r="P46" s="113"/>
      <c r="Q46" s="114"/>
      <c r="R46" s="113"/>
    </row>
    <row r="47" spans="1:18" x14ac:dyDescent="0.25">
      <c r="A47" s="48"/>
      <c r="B47" s="20"/>
      <c r="C47" s="40"/>
      <c r="D47" s="121"/>
      <c r="E47" s="125"/>
      <c r="F47" s="85"/>
      <c r="G47" s="130" t="s">
        <v>6</v>
      </c>
      <c r="H47" s="122"/>
      <c r="I47" s="123"/>
      <c r="J47" s="35"/>
      <c r="K47" s="86" t="s">
        <v>21</v>
      </c>
      <c r="L47" s="135"/>
      <c r="M47" s="120"/>
      <c r="P47" s="112"/>
      <c r="Q47" s="112"/>
      <c r="R47" s="113"/>
    </row>
    <row r="48" spans="1:18" x14ac:dyDescent="0.25">
      <c r="A48" s="48"/>
      <c r="B48" s="20"/>
      <c r="C48" s="54"/>
      <c r="D48" s="121"/>
      <c r="E48" s="125"/>
      <c r="F48" s="85"/>
      <c r="G48" s="130" t="s">
        <v>7</v>
      </c>
      <c r="H48" s="122"/>
      <c r="I48" s="123"/>
      <c r="J48" s="35"/>
      <c r="K48" s="133"/>
      <c r="L48" s="85"/>
      <c r="M48" s="124"/>
      <c r="P48" s="113"/>
      <c r="Q48" s="114"/>
      <c r="R48" s="113"/>
    </row>
    <row r="49" spans="1:18" x14ac:dyDescent="0.25">
      <c r="A49" s="49"/>
      <c r="B49" s="46"/>
      <c r="C49" s="55"/>
      <c r="D49" s="126"/>
      <c r="E49" s="41"/>
      <c r="F49" s="84"/>
      <c r="G49" s="131" t="s">
        <v>8</v>
      </c>
      <c r="H49" s="43"/>
      <c r="I49" s="87"/>
      <c r="J49" s="42"/>
      <c r="K49" s="91" t="str">
        <f>L4</f>
        <v>Kádár László</v>
      </c>
      <c r="L49" s="84"/>
      <c r="M49" s="127"/>
      <c r="P49" s="113"/>
      <c r="Q49" s="114"/>
      <c r="R49" s="115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 E19">
    <cfRule type="cellIs" dxfId="9" priority="1" stopIfTrue="1" operator="equal">
      <formula>"Bye"</formula>
    </cfRule>
  </conditionalFormatting>
  <conditionalFormatting sqref="R44 R49">
    <cfRule type="expression" dxfId="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1"/>
  </sheetPr>
  <dimension ref="A1:AK41"/>
  <sheetViews>
    <sheetView workbookViewId="0">
      <selection activeCell="L18" sqref="L1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40" t="s">
        <v>238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/>
      <c r="M3" s="34" t="s">
        <v>19</v>
      </c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164"/>
      <c r="M4" s="83" t="str">
        <f>Altalanos!$E$10</f>
        <v>Kádár László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20" t="s">
        <v>240</v>
      </c>
      <c r="F7" s="321"/>
      <c r="G7" s="320" t="s">
        <v>241</v>
      </c>
      <c r="H7" s="321"/>
      <c r="I7" s="141" t="str">
        <f>IF($B7="","",VLOOKUP($B7,#REF!,4))</f>
        <v/>
      </c>
      <c r="J7" s="85"/>
      <c r="K7" s="168"/>
      <c r="L7" s="163" t="str">
        <f>IF(K7="","",CONCATENATE(VLOOKUP($Y$3,$AB$1:$AK$1,K7)," pont"))</f>
        <v/>
      </c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20" t="s">
        <v>273</v>
      </c>
      <c r="F9" s="321"/>
      <c r="G9" s="320" t="s">
        <v>239</v>
      </c>
      <c r="H9" s="321"/>
      <c r="I9" s="141" t="str">
        <f>IF($B9="","",VLOOKUP($B9,#REF!,4))</f>
        <v/>
      </c>
      <c r="J9" s="85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20" t="s">
        <v>242</v>
      </c>
      <c r="F11" s="321"/>
      <c r="G11" s="320" t="s">
        <v>120</v>
      </c>
      <c r="H11" s="321"/>
      <c r="I11" s="141" t="str">
        <f>IF($B11="","",VLOOKUP($B11,#REF!,4))</f>
        <v/>
      </c>
      <c r="J11" s="85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20" t="s">
        <v>197</v>
      </c>
      <c r="F13" s="321"/>
      <c r="G13" s="320" t="s">
        <v>243</v>
      </c>
      <c r="H13" s="321"/>
      <c r="I13" s="141" t="str">
        <f>IF($B13="","",VLOOKUP($B13,#REF!,4))</f>
        <v/>
      </c>
      <c r="J13" s="85"/>
      <c r="K13" s="168" t="s">
        <v>432</v>
      </c>
      <c r="L13" s="163"/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05" t="str">
        <f>E7</f>
        <v>Teker</v>
      </c>
      <c r="E18" s="305"/>
      <c r="F18" s="305" t="str">
        <f>E9</f>
        <v>Kristyán</v>
      </c>
      <c r="G18" s="305"/>
      <c r="H18" s="305" t="str">
        <f>E11</f>
        <v>Murányi</v>
      </c>
      <c r="I18" s="305"/>
      <c r="J18" s="305" t="str">
        <f>E13</f>
        <v>Kovács</v>
      </c>
      <c r="K18" s="30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Teker</v>
      </c>
      <c r="C19" s="306"/>
      <c r="D19" s="307"/>
      <c r="E19" s="307"/>
      <c r="F19" s="308" t="s">
        <v>464</v>
      </c>
      <c r="G19" s="308"/>
      <c r="H19" s="308" t="s">
        <v>464</v>
      </c>
      <c r="I19" s="308"/>
      <c r="J19" s="308" t="s">
        <v>464</v>
      </c>
      <c r="K19" s="308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Kristyán</v>
      </c>
      <c r="C20" s="306"/>
      <c r="D20" s="308" t="s">
        <v>464</v>
      </c>
      <c r="E20" s="308"/>
      <c r="F20" s="307"/>
      <c r="G20" s="307"/>
      <c r="H20" s="308" t="s">
        <v>464</v>
      </c>
      <c r="I20" s="308"/>
      <c r="J20" s="308" t="s">
        <v>464</v>
      </c>
      <c r="K20" s="308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Murányi</v>
      </c>
      <c r="C21" s="306"/>
      <c r="D21" s="308" t="s">
        <v>464</v>
      </c>
      <c r="E21" s="308"/>
      <c r="F21" s="308" t="s">
        <v>464</v>
      </c>
      <c r="G21" s="308"/>
      <c r="H21" s="307"/>
      <c r="I21" s="307"/>
      <c r="J21" s="308" t="s">
        <v>464</v>
      </c>
      <c r="K21" s="308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6" t="str">
        <f>E13</f>
        <v>Kovács</v>
      </c>
      <c r="C22" s="306"/>
      <c r="D22" s="308" t="s">
        <v>429</v>
      </c>
      <c r="E22" s="308"/>
      <c r="F22" s="308" t="s">
        <v>429</v>
      </c>
      <c r="G22" s="308"/>
      <c r="H22" s="308" t="s">
        <v>429</v>
      </c>
      <c r="I22" s="308"/>
      <c r="J22" s="307"/>
      <c r="K22" s="307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5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34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0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M4</f>
        <v>Kádár László</v>
      </c>
      <c r="L41" s="84"/>
      <c r="M41" s="127"/>
      <c r="P41" s="113"/>
      <c r="Q41" s="114"/>
      <c r="R41" s="115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7" priority="2" stopIfTrue="1" operator="equal">
      <formula>"Bye"</formula>
    </cfRule>
  </conditionalFormatting>
  <conditionalFormatting sqref="R41">
    <cfRule type="expression" dxfId="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1"/>
  </sheetPr>
  <dimension ref="A1:AK47"/>
  <sheetViews>
    <sheetView topLeftCell="A4" workbookViewId="0">
      <selection activeCell="L20" sqref="L2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40" t="s">
        <v>244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 t="s">
        <v>19</v>
      </c>
      <c r="M3" s="33"/>
      <c r="N3" s="105"/>
      <c r="O3" s="104"/>
      <c r="P3" s="105"/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83" t="str">
        <f>Altalanos!$E$10</f>
        <v>Kádár László</v>
      </c>
      <c r="M4" s="82"/>
      <c r="N4" s="106"/>
      <c r="O4" s="107"/>
      <c r="P4" s="106"/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O5" s="151" t="s">
        <v>52</v>
      </c>
      <c r="P5" s="152" t="s">
        <v>58</v>
      </c>
      <c r="R5" s="151" t="s">
        <v>52</v>
      </c>
      <c r="S5" s="175" t="s">
        <v>81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O6" s="153" t="s">
        <v>59</v>
      </c>
      <c r="P6" s="154" t="s">
        <v>54</v>
      </c>
      <c r="R6" s="153" t="s">
        <v>59</v>
      </c>
      <c r="S6" s="176" t="s">
        <v>82</v>
      </c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44" t="s">
        <v>38</v>
      </c>
      <c r="B7" s="157"/>
      <c r="C7" s="97" t="str">
        <f>IF($B7="","",VLOOKUP($B7,#REF!,5))</f>
        <v/>
      </c>
      <c r="D7" s="97" t="str">
        <f>IF($B7="","",VLOOKUP($B7,#REF!,15))</f>
        <v/>
      </c>
      <c r="E7" s="179" t="s">
        <v>245</v>
      </c>
      <c r="F7" s="96"/>
      <c r="G7" s="179" t="s">
        <v>246</v>
      </c>
      <c r="H7" s="96"/>
      <c r="I7" s="94" t="str">
        <f>IF($B7="","",VLOOKUP($B7,#REF!,4))</f>
        <v/>
      </c>
      <c r="J7" s="85"/>
      <c r="K7" s="168"/>
      <c r="L7" s="163" t="str">
        <f>IF(K7="","",CONCATENATE(VLOOKUP($Y$3,$AB$1:$AK$1,K7)," pont"))</f>
        <v/>
      </c>
      <c r="M7" s="169"/>
      <c r="O7" s="155" t="s">
        <v>60</v>
      </c>
      <c r="P7" s="156" t="s">
        <v>56</v>
      </c>
      <c r="R7" s="155" t="s">
        <v>60</v>
      </c>
      <c r="S7" s="177" t="s">
        <v>61</v>
      </c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58"/>
      <c r="C8" s="109"/>
      <c r="D8" s="109"/>
      <c r="E8" s="109"/>
      <c r="F8" s="109"/>
      <c r="G8" s="109"/>
      <c r="H8" s="109"/>
      <c r="I8" s="109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59"/>
      <c r="C9" s="97" t="str">
        <f>IF($B9="","",VLOOKUP($B9,#REF!,5))</f>
        <v/>
      </c>
      <c r="D9" s="97" t="str">
        <f>IF($B9="","",VLOOKUP($B9,#REF!,15))</f>
        <v/>
      </c>
      <c r="E9" s="180" t="s">
        <v>249</v>
      </c>
      <c r="F9" s="98"/>
      <c r="G9" s="180" t="s">
        <v>250</v>
      </c>
      <c r="H9" s="98"/>
      <c r="I9" s="93" t="str">
        <f>IF($B9="","",VLOOKUP($B9,#REF!,4))</f>
        <v/>
      </c>
      <c r="J9" s="85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58"/>
      <c r="C10" s="109"/>
      <c r="D10" s="109"/>
      <c r="E10" s="109"/>
      <c r="F10" s="109"/>
      <c r="G10" s="109"/>
      <c r="H10" s="109"/>
      <c r="I10" s="109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59"/>
      <c r="C11" s="97" t="str">
        <f>IF($B11="","",VLOOKUP($B11,#REF!,5))</f>
        <v/>
      </c>
      <c r="D11" s="97" t="str">
        <f>IF($B11="","",VLOOKUP($B11,#REF!,15))</f>
        <v/>
      </c>
      <c r="E11" s="93" t="str">
        <f>UPPER(IF($B11="","",VLOOKUP($B11,#REF!,2)))</f>
        <v/>
      </c>
      <c r="F11" s="98"/>
      <c r="G11" s="93" t="str">
        <f>IF($B11="","",VLOOKUP($B11,#REF!,3))</f>
        <v/>
      </c>
      <c r="H11" s="98"/>
      <c r="I11" s="93" t="str">
        <f>IF($B11="","",VLOOKUP($B11,#REF!,4))</f>
        <v/>
      </c>
      <c r="J11" s="85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5"/>
      <c r="B12" s="144"/>
      <c r="C12" s="136"/>
      <c r="D12" s="85"/>
      <c r="E12" s="85"/>
      <c r="F12" s="85"/>
      <c r="G12" s="85"/>
      <c r="H12" s="85"/>
      <c r="I12" s="85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44" t="s">
        <v>45</v>
      </c>
      <c r="B13" s="157"/>
      <c r="C13" s="97" t="str">
        <f>IF($B13="","",VLOOKUP($B13,#REF!,5))</f>
        <v/>
      </c>
      <c r="D13" s="97" t="str">
        <f>IF($B13="","",VLOOKUP($B13,#REF!,15))</f>
        <v/>
      </c>
      <c r="E13" s="179" t="s">
        <v>247</v>
      </c>
      <c r="F13" s="96"/>
      <c r="G13" s="179" t="s">
        <v>248</v>
      </c>
      <c r="H13" s="96"/>
      <c r="I13" s="94" t="str">
        <f>IF($B13="","",VLOOKUP($B13,#REF!,4))</f>
        <v/>
      </c>
      <c r="J13" s="85"/>
      <c r="K13" s="168" t="s">
        <v>432</v>
      </c>
      <c r="L13" s="163"/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08"/>
      <c r="B14" s="158"/>
      <c r="C14" s="109"/>
      <c r="D14" s="109"/>
      <c r="E14" s="109"/>
      <c r="F14" s="109"/>
      <c r="G14" s="109"/>
      <c r="H14" s="109"/>
      <c r="I14" s="109"/>
      <c r="J14" s="85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08" t="s">
        <v>46</v>
      </c>
      <c r="B15" s="159"/>
      <c r="C15" s="97" t="str">
        <f>IF($B15="","",VLOOKUP($B15,#REF!,5))</f>
        <v/>
      </c>
      <c r="D15" s="97" t="str">
        <f>IF($B15="","",VLOOKUP($B15,#REF!,15))</f>
        <v/>
      </c>
      <c r="E15" s="180" t="s">
        <v>251</v>
      </c>
      <c r="F15" s="98"/>
      <c r="G15" s="180" t="s">
        <v>252</v>
      </c>
      <c r="H15" s="98"/>
      <c r="I15" s="93" t="str">
        <f>IF($B15="","",VLOOKUP($B15,#REF!,4))</f>
        <v/>
      </c>
      <c r="J15" s="85"/>
      <c r="K15" s="168"/>
      <c r="L15" s="163" t="str">
        <f>IF(K15="","",CONCATENATE(VLOOKUP($Y$3,$AB$1:$AK$1,K15)," pont"))</f>
        <v/>
      </c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08"/>
      <c r="B16" s="158"/>
      <c r="C16" s="109"/>
      <c r="D16" s="109"/>
      <c r="E16" s="109"/>
      <c r="F16" s="109"/>
      <c r="G16" s="109"/>
      <c r="H16" s="109"/>
      <c r="I16" s="109"/>
      <c r="J16" s="85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08" t="s">
        <v>47</v>
      </c>
      <c r="B17" s="159"/>
      <c r="C17" s="97" t="str">
        <f>IF($B17="","",VLOOKUP($B17,#REF!,5))</f>
        <v/>
      </c>
      <c r="D17" s="97" t="str">
        <f>IF($B17="","",VLOOKUP($B17,#REF!,15))</f>
        <v/>
      </c>
      <c r="E17" s="180" t="s">
        <v>253</v>
      </c>
      <c r="F17" s="98"/>
      <c r="G17" s="180" t="s">
        <v>254</v>
      </c>
      <c r="H17" s="98"/>
      <c r="I17" s="93" t="str">
        <f>IF($B17="","",VLOOKUP($B17,#REF!,4))</f>
        <v/>
      </c>
      <c r="J17" s="85"/>
      <c r="K17" s="168" t="s">
        <v>433</v>
      </c>
      <c r="L17" s="163"/>
      <c r="M17" s="169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5"/>
      <c r="B22" s="304"/>
      <c r="C22" s="304"/>
      <c r="D22" s="305" t="str">
        <f>E7</f>
        <v>Almádi</v>
      </c>
      <c r="E22" s="305"/>
      <c r="F22" s="305" t="str">
        <f>E9</f>
        <v xml:space="preserve">Egressy </v>
      </c>
      <c r="G22" s="305"/>
      <c r="H22" s="305" t="str">
        <f>E11</f>
        <v/>
      </c>
      <c r="I22" s="305"/>
      <c r="J22" s="85"/>
      <c r="K22" s="85"/>
      <c r="L22" s="85"/>
      <c r="M22" s="145" t="s">
        <v>42</v>
      </c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6" t="str">
        <f>E7</f>
        <v>Almádi</v>
      </c>
      <c r="C23" s="306"/>
      <c r="D23" s="307"/>
      <c r="E23" s="307"/>
      <c r="F23" s="308" t="s">
        <v>431</v>
      </c>
      <c r="G23" s="308"/>
      <c r="H23" s="308"/>
      <c r="I23" s="308"/>
      <c r="J23" s="85"/>
      <c r="K23" s="85"/>
      <c r="L23" s="85"/>
      <c r="M23" s="146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6" t="str">
        <f>E9</f>
        <v xml:space="preserve">Egressy </v>
      </c>
      <c r="C24" s="306"/>
      <c r="D24" s="308" t="s">
        <v>431</v>
      </c>
      <c r="E24" s="308"/>
      <c r="F24" s="307"/>
      <c r="G24" s="307"/>
      <c r="H24" s="308"/>
      <c r="I24" s="308"/>
      <c r="J24" s="85"/>
      <c r="K24" s="85"/>
      <c r="L24" s="85"/>
      <c r="M24" s="146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6" t="str">
        <f>E11</f>
        <v/>
      </c>
      <c r="C25" s="306"/>
      <c r="D25" s="308"/>
      <c r="E25" s="308"/>
      <c r="F25" s="308"/>
      <c r="G25" s="308"/>
      <c r="H25" s="307"/>
      <c r="I25" s="307"/>
      <c r="J25" s="85"/>
      <c r="K25" s="85"/>
      <c r="L25" s="85"/>
      <c r="M25" s="146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147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5"/>
      <c r="B27" s="304"/>
      <c r="C27" s="304"/>
      <c r="D27" s="305" t="str">
        <f>E13</f>
        <v xml:space="preserve">Mező </v>
      </c>
      <c r="E27" s="305"/>
      <c r="F27" s="305" t="str">
        <f>E15</f>
        <v>Borbíró</v>
      </c>
      <c r="G27" s="305"/>
      <c r="H27" s="305" t="str">
        <f>E17</f>
        <v xml:space="preserve">Szilágyi </v>
      </c>
      <c r="I27" s="305"/>
      <c r="J27" s="85"/>
      <c r="K27" s="85"/>
      <c r="L27" s="85"/>
      <c r="M27" s="147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6" t="str">
        <f>E13</f>
        <v xml:space="preserve">Mező </v>
      </c>
      <c r="C28" s="306"/>
      <c r="D28" s="307"/>
      <c r="E28" s="307"/>
      <c r="F28" s="308" t="s">
        <v>429</v>
      </c>
      <c r="G28" s="308"/>
      <c r="H28" s="308" t="s">
        <v>467</v>
      </c>
      <c r="I28" s="308"/>
      <c r="J28" s="85"/>
      <c r="K28" s="85"/>
      <c r="L28" s="85"/>
      <c r="M28" s="146"/>
    </row>
    <row r="29" spans="1:37" ht="18.75" customHeight="1" x14ac:dyDescent="0.25">
      <c r="A29" s="143" t="s">
        <v>46</v>
      </c>
      <c r="B29" s="306" t="str">
        <f>E15</f>
        <v>Borbíró</v>
      </c>
      <c r="C29" s="306"/>
      <c r="D29" s="308" t="s">
        <v>430</v>
      </c>
      <c r="E29" s="308"/>
      <c r="F29" s="307"/>
      <c r="G29" s="307"/>
      <c r="H29" s="308" t="s">
        <v>430</v>
      </c>
      <c r="I29" s="308"/>
      <c r="J29" s="85"/>
      <c r="K29" s="85"/>
      <c r="L29" s="85"/>
      <c r="M29" s="146"/>
    </row>
    <row r="30" spans="1:37" ht="18.75" customHeight="1" x14ac:dyDescent="0.25">
      <c r="A30" s="143" t="s">
        <v>47</v>
      </c>
      <c r="B30" s="306" t="str">
        <f>E17</f>
        <v xml:space="preserve">Szilágyi </v>
      </c>
      <c r="C30" s="306"/>
      <c r="D30" s="308" t="s">
        <v>468</v>
      </c>
      <c r="E30" s="308"/>
      <c r="F30" s="308" t="s">
        <v>429</v>
      </c>
      <c r="G30" s="308"/>
      <c r="H30" s="307"/>
      <c r="I30" s="307"/>
      <c r="J30" s="85"/>
      <c r="K30" s="85"/>
      <c r="L30" s="85"/>
      <c r="M30" s="146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 t="s">
        <v>34</v>
      </c>
      <c r="B32" s="85"/>
      <c r="C32" s="309" t="str">
        <f>IF(M23=1,B23,IF(M24=1,B24,IF(M25=1,B25,"")))</f>
        <v/>
      </c>
      <c r="D32" s="309"/>
      <c r="E32" s="108" t="s">
        <v>49</v>
      </c>
      <c r="F32" s="309" t="str">
        <f>IF(M28=1,B28,IF(M29=1,B29,IF(M30=1,B30,"")))</f>
        <v/>
      </c>
      <c r="G32" s="309"/>
      <c r="H32" s="85"/>
      <c r="I32" s="84"/>
      <c r="J32" s="85"/>
      <c r="K32" s="85"/>
      <c r="L32" s="85"/>
      <c r="M32" s="85"/>
    </row>
    <row r="33" spans="1:18" x14ac:dyDescent="0.25">
      <c r="A33" s="85"/>
      <c r="B33" s="85"/>
      <c r="C33" s="85"/>
      <c r="D33" s="85"/>
      <c r="E33" s="85"/>
      <c r="F33" s="108"/>
      <c r="G33" s="108"/>
      <c r="H33" s="85"/>
      <c r="I33" s="85"/>
      <c r="J33" s="85"/>
      <c r="K33" s="85"/>
      <c r="L33" s="85"/>
      <c r="M33" s="85"/>
    </row>
    <row r="34" spans="1:18" x14ac:dyDescent="0.25">
      <c r="A34" s="85" t="s">
        <v>48</v>
      </c>
      <c r="B34" s="85"/>
      <c r="C34" s="309" t="str">
        <f>IF(M23=2,B23,IF(M24=2,B24,IF(M25=2,B25,"")))</f>
        <v/>
      </c>
      <c r="D34" s="309"/>
      <c r="E34" s="108" t="s">
        <v>49</v>
      </c>
      <c r="F34" s="309" t="str">
        <f>IF(M28=2,B28,IF(M29=2,B29,IF(M30=2,B30,"")))</f>
        <v/>
      </c>
      <c r="G34" s="309"/>
      <c r="H34" s="85"/>
      <c r="I34" s="84"/>
      <c r="J34" s="85"/>
      <c r="K34" s="85"/>
      <c r="L34" s="85"/>
      <c r="M34" s="85"/>
    </row>
    <row r="35" spans="1:18" x14ac:dyDescent="0.25">
      <c r="A35" s="85"/>
      <c r="B35" s="85"/>
      <c r="C35" s="108"/>
      <c r="D35" s="108"/>
      <c r="E35" s="108"/>
      <c r="F35" s="108"/>
      <c r="G35" s="108"/>
      <c r="H35" s="85"/>
      <c r="I35" s="85"/>
      <c r="J35" s="85"/>
      <c r="K35" s="85"/>
      <c r="L35" s="85"/>
      <c r="M35" s="85"/>
    </row>
    <row r="36" spans="1:18" x14ac:dyDescent="0.25">
      <c r="A36" s="85" t="s">
        <v>50</v>
      </c>
      <c r="B36" s="85"/>
      <c r="C36" s="309" t="str">
        <f>IF(M23=3,B23,IF(M24=3,B24,IF(M25=3,B25,"")))</f>
        <v/>
      </c>
      <c r="D36" s="309"/>
      <c r="E36" s="108" t="s">
        <v>49</v>
      </c>
      <c r="F36" s="309" t="str">
        <f>IF(M28=3,B28,IF(M29=3,B29,IF(M30=3,B30,"")))</f>
        <v/>
      </c>
      <c r="G36" s="309"/>
      <c r="H36" s="85"/>
      <c r="I36" s="84"/>
      <c r="J36" s="85"/>
      <c r="K36" s="85"/>
      <c r="L36" s="85"/>
      <c r="M36" s="85"/>
    </row>
    <row r="37" spans="1:18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8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4"/>
      <c r="M38" s="85"/>
    </row>
    <row r="39" spans="1:18" x14ac:dyDescent="0.25">
      <c r="A39" s="37" t="s">
        <v>22</v>
      </c>
      <c r="B39" s="38"/>
      <c r="C39" s="65"/>
      <c r="D39" s="116" t="s">
        <v>0</v>
      </c>
      <c r="E39" s="117" t="s">
        <v>24</v>
      </c>
      <c r="F39" s="134"/>
      <c r="G39" s="116" t="s">
        <v>0</v>
      </c>
      <c r="H39" s="117" t="s">
        <v>31</v>
      </c>
      <c r="I39" s="45"/>
      <c r="J39" s="117" t="s">
        <v>32</v>
      </c>
      <c r="K39" s="44" t="s">
        <v>33</v>
      </c>
      <c r="L39" s="29"/>
      <c r="M39" s="134"/>
      <c r="P39" s="110"/>
      <c r="Q39" s="110"/>
      <c r="R39" s="111"/>
    </row>
    <row r="40" spans="1:18" x14ac:dyDescent="0.25">
      <c r="A40" s="88" t="s">
        <v>23</v>
      </c>
      <c r="B40" s="89"/>
      <c r="C40" s="90"/>
      <c r="D40" s="118">
        <v>1</v>
      </c>
      <c r="E40" s="312" t="e">
        <f>IF(D40&gt;$R$47,,UPPER(VLOOKUP(D40,#REF!,2)))</f>
        <v>#REF!</v>
      </c>
      <c r="F40" s="312"/>
      <c r="G40" s="128" t="s">
        <v>1</v>
      </c>
      <c r="H40" s="89"/>
      <c r="I40" s="119"/>
      <c r="J40" s="129"/>
      <c r="K40" s="86" t="s">
        <v>25</v>
      </c>
      <c r="L40" s="135"/>
      <c r="M40" s="120"/>
      <c r="P40" s="112"/>
      <c r="Q40" s="112"/>
      <c r="R40" s="113"/>
    </row>
    <row r="41" spans="1:18" x14ac:dyDescent="0.25">
      <c r="A41" s="91" t="s">
        <v>30</v>
      </c>
      <c r="B41" s="43"/>
      <c r="C41" s="92"/>
      <c r="D41" s="121">
        <v>2</v>
      </c>
      <c r="E41" s="311" t="e">
        <f>IF(D41&gt;$R$47,,UPPER(VLOOKUP(D41,#REF!,2)))</f>
        <v>#REF!</v>
      </c>
      <c r="F41" s="311"/>
      <c r="G41" s="130" t="s">
        <v>2</v>
      </c>
      <c r="H41" s="122"/>
      <c r="I41" s="123"/>
      <c r="J41" s="35"/>
      <c r="K41" s="132"/>
      <c r="L41" s="84"/>
      <c r="M41" s="127"/>
      <c r="P41" s="113"/>
      <c r="Q41" s="114"/>
      <c r="R41" s="113"/>
    </row>
    <row r="42" spans="1:18" x14ac:dyDescent="0.25">
      <c r="A42" s="56"/>
      <c r="B42" s="57"/>
      <c r="C42" s="58"/>
      <c r="D42" s="121"/>
      <c r="E42" s="125"/>
      <c r="F42" s="85"/>
      <c r="G42" s="130" t="s">
        <v>3</v>
      </c>
      <c r="H42" s="122"/>
      <c r="I42" s="123"/>
      <c r="J42" s="35"/>
      <c r="K42" s="86" t="s">
        <v>26</v>
      </c>
      <c r="L42" s="135"/>
      <c r="M42" s="120"/>
      <c r="P42" s="112"/>
      <c r="Q42" s="112"/>
      <c r="R42" s="113"/>
    </row>
    <row r="43" spans="1:18" x14ac:dyDescent="0.25">
      <c r="A43" s="39"/>
      <c r="B43" s="63"/>
      <c r="C43" s="40"/>
      <c r="D43" s="121"/>
      <c r="E43" s="125"/>
      <c r="F43" s="85"/>
      <c r="G43" s="130" t="s">
        <v>4</v>
      </c>
      <c r="H43" s="122"/>
      <c r="I43" s="123"/>
      <c r="J43" s="35"/>
      <c r="K43" s="133"/>
      <c r="L43" s="85"/>
      <c r="M43" s="124"/>
      <c r="P43" s="113"/>
      <c r="Q43" s="114"/>
      <c r="R43" s="113"/>
    </row>
    <row r="44" spans="1:18" x14ac:dyDescent="0.25">
      <c r="A44" s="47"/>
      <c r="B44" s="59"/>
      <c r="C44" s="64"/>
      <c r="D44" s="121"/>
      <c r="E44" s="125"/>
      <c r="F44" s="85"/>
      <c r="G44" s="130" t="s">
        <v>5</v>
      </c>
      <c r="H44" s="122"/>
      <c r="I44" s="123"/>
      <c r="J44" s="35"/>
      <c r="K44" s="91"/>
      <c r="L44" s="84"/>
      <c r="M44" s="127"/>
      <c r="P44" s="113"/>
      <c r="Q44" s="114"/>
      <c r="R44" s="113"/>
    </row>
    <row r="45" spans="1:18" x14ac:dyDescent="0.25">
      <c r="A45" s="48"/>
      <c r="B45" s="20"/>
      <c r="C45" s="40"/>
      <c r="D45" s="121"/>
      <c r="E45" s="125"/>
      <c r="F45" s="85"/>
      <c r="G45" s="130" t="s">
        <v>6</v>
      </c>
      <c r="H45" s="122"/>
      <c r="I45" s="123"/>
      <c r="J45" s="35"/>
      <c r="K45" s="86" t="s">
        <v>21</v>
      </c>
      <c r="L45" s="135"/>
      <c r="M45" s="120"/>
      <c r="P45" s="112"/>
      <c r="Q45" s="112"/>
      <c r="R45" s="113"/>
    </row>
    <row r="46" spans="1:18" x14ac:dyDescent="0.25">
      <c r="A46" s="48"/>
      <c r="B46" s="20"/>
      <c r="C46" s="54"/>
      <c r="D46" s="121"/>
      <c r="E46" s="125"/>
      <c r="F46" s="85"/>
      <c r="G46" s="130" t="s">
        <v>7</v>
      </c>
      <c r="H46" s="122"/>
      <c r="I46" s="123"/>
      <c r="J46" s="35"/>
      <c r="K46" s="133"/>
      <c r="L46" s="85"/>
      <c r="M46" s="124"/>
      <c r="P46" s="113"/>
      <c r="Q46" s="114"/>
      <c r="R46" s="113"/>
    </row>
    <row r="47" spans="1:18" x14ac:dyDescent="0.25">
      <c r="A47" s="49"/>
      <c r="B47" s="46"/>
      <c r="C47" s="55"/>
      <c r="D47" s="126"/>
      <c r="E47" s="41"/>
      <c r="F47" s="84"/>
      <c r="G47" s="131" t="s">
        <v>8</v>
      </c>
      <c r="H47" s="43"/>
      <c r="I47" s="87"/>
      <c r="J47" s="42"/>
      <c r="K47" s="91" t="str">
        <f>L4</f>
        <v>Kádár László</v>
      </c>
      <c r="L47" s="84"/>
      <c r="M47" s="127"/>
      <c r="P47" s="113"/>
      <c r="Q47" s="114"/>
      <c r="R47" s="115" t="e">
        <f>MIN(4,#REF!)</f>
        <v>#REF!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5" priority="1" stopIfTrue="1" operator="equal">
      <formula>"Bye"</formula>
    </cfRule>
  </conditionalFormatting>
  <conditionalFormatting sqref="R47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68"/>
  <sheetViews>
    <sheetView topLeftCell="A10" workbookViewId="0">
      <selection activeCell="B35" sqref="B35"/>
    </sheetView>
  </sheetViews>
  <sheetFormatPr defaultColWidth="9.109375" defaultRowHeight="14.4" x14ac:dyDescent="0.3"/>
  <cols>
    <col min="1" max="1" width="4.6640625" style="220" customWidth="1"/>
    <col min="2" max="2" width="21.5546875" style="220" customWidth="1"/>
    <col min="3" max="3" width="21.6640625" style="220" customWidth="1"/>
    <col min="4" max="4" width="20.5546875" style="220" customWidth="1"/>
    <col min="5" max="5" width="9.109375" style="220"/>
    <col min="6" max="6" width="23.5546875" style="220" customWidth="1"/>
    <col min="7" max="7" width="18" style="220" customWidth="1"/>
    <col min="8" max="8" width="17.88671875" style="220" customWidth="1"/>
    <col min="9" max="9" width="20.109375" style="220" customWidth="1"/>
    <col min="10" max="16384" width="9.109375" style="220"/>
  </cols>
  <sheetData>
    <row r="2" spans="2:9" ht="18" x14ac:dyDescent="0.35">
      <c r="B2" s="219" t="s">
        <v>255</v>
      </c>
      <c r="C2" s="239" t="s">
        <v>206</v>
      </c>
    </row>
    <row r="4" spans="2:9" ht="18" x14ac:dyDescent="0.35">
      <c r="D4" s="221"/>
    </row>
    <row r="5" spans="2:9" x14ac:dyDescent="0.3">
      <c r="B5" s="222" t="s">
        <v>154</v>
      </c>
      <c r="H5" s="222" t="s">
        <v>169</v>
      </c>
    </row>
    <row r="6" spans="2:9" x14ac:dyDescent="0.3">
      <c r="E6" s="223">
        <v>1</v>
      </c>
      <c r="F6" s="224" t="s">
        <v>256</v>
      </c>
    </row>
    <row r="7" spans="2:9" x14ac:dyDescent="0.3">
      <c r="D7" s="269" t="s">
        <v>171</v>
      </c>
      <c r="E7" s="223"/>
      <c r="F7" s="226"/>
      <c r="G7" s="224" t="s">
        <v>256</v>
      </c>
    </row>
    <row r="8" spans="2:9" x14ac:dyDescent="0.3">
      <c r="D8" s="227"/>
      <c r="E8" s="223">
        <v>2</v>
      </c>
      <c r="F8" s="228" t="s">
        <v>171</v>
      </c>
      <c r="G8" s="229"/>
    </row>
    <row r="9" spans="2:9" x14ac:dyDescent="0.3">
      <c r="C9" s="269" t="s">
        <v>171</v>
      </c>
      <c r="D9" s="230"/>
      <c r="E9" s="223"/>
      <c r="G9" s="231"/>
      <c r="H9" s="224" t="s">
        <v>256</v>
      </c>
    </row>
    <row r="10" spans="2:9" x14ac:dyDescent="0.3">
      <c r="C10" s="227"/>
      <c r="D10" s="230"/>
      <c r="E10" s="223">
        <v>3</v>
      </c>
      <c r="F10" s="224" t="s">
        <v>259</v>
      </c>
      <c r="G10" s="231"/>
      <c r="H10" s="268" t="s">
        <v>431</v>
      </c>
    </row>
    <row r="11" spans="2:9" x14ac:dyDescent="0.3">
      <c r="C11" s="230"/>
      <c r="D11" s="270" t="s">
        <v>171</v>
      </c>
      <c r="E11" s="223"/>
      <c r="F11" s="226"/>
      <c r="G11" s="224" t="s">
        <v>259</v>
      </c>
      <c r="H11" s="232"/>
    </row>
    <row r="12" spans="2:9" x14ac:dyDescent="0.3">
      <c r="C12" s="230"/>
      <c r="E12" s="223">
        <v>4</v>
      </c>
      <c r="F12" s="228" t="s">
        <v>171</v>
      </c>
      <c r="H12" s="231"/>
    </row>
    <row r="13" spans="2:9" x14ac:dyDescent="0.3">
      <c r="B13" s="269" t="s">
        <v>171</v>
      </c>
      <c r="C13" s="230"/>
      <c r="E13" s="223"/>
      <c r="H13" s="231"/>
      <c r="I13" s="228" t="s">
        <v>262</v>
      </c>
    </row>
    <row r="14" spans="2:9" x14ac:dyDescent="0.3">
      <c r="B14" s="227"/>
      <c r="C14" s="230"/>
      <c r="E14" s="223">
        <v>5</v>
      </c>
      <c r="F14" s="224" t="s">
        <v>261</v>
      </c>
      <c r="H14" s="231"/>
      <c r="I14" s="278" t="s">
        <v>476</v>
      </c>
    </row>
    <row r="15" spans="2:9" x14ac:dyDescent="0.3">
      <c r="B15" s="230"/>
      <c r="C15" s="230"/>
      <c r="D15" s="269" t="s">
        <v>171</v>
      </c>
      <c r="E15" s="223"/>
      <c r="F15" s="226"/>
      <c r="G15" s="224" t="s">
        <v>261</v>
      </c>
      <c r="H15" s="231"/>
      <c r="I15" s="232"/>
    </row>
    <row r="16" spans="2:9" x14ac:dyDescent="0.3">
      <c r="B16" s="230"/>
      <c r="C16" s="230"/>
      <c r="D16" s="227"/>
      <c r="E16" s="223">
        <v>6</v>
      </c>
      <c r="F16" s="228" t="s">
        <v>171</v>
      </c>
      <c r="G16" s="229"/>
      <c r="H16" s="232"/>
      <c r="I16" s="232"/>
    </row>
    <row r="17" spans="2:9" x14ac:dyDescent="0.3">
      <c r="B17" s="230"/>
      <c r="C17" s="270" t="s">
        <v>171</v>
      </c>
      <c r="D17" s="230"/>
      <c r="E17" s="223"/>
      <c r="G17" s="231"/>
      <c r="H17" s="228" t="s">
        <v>262</v>
      </c>
      <c r="I17" s="232"/>
    </row>
    <row r="18" spans="2:9" x14ac:dyDescent="0.3">
      <c r="B18" s="230"/>
      <c r="D18" s="230"/>
      <c r="E18" s="223">
        <v>7</v>
      </c>
      <c r="F18" s="228" t="s">
        <v>262</v>
      </c>
      <c r="G18" s="231"/>
      <c r="H18" s="271" t="s">
        <v>431</v>
      </c>
      <c r="I18" s="231"/>
    </row>
    <row r="19" spans="2:9" x14ac:dyDescent="0.3">
      <c r="B19" s="230"/>
      <c r="D19" s="270" t="s">
        <v>171</v>
      </c>
      <c r="E19" s="223"/>
      <c r="F19" s="226"/>
      <c r="G19" s="228" t="s">
        <v>262</v>
      </c>
      <c r="I19" s="231"/>
    </row>
    <row r="20" spans="2:9" x14ac:dyDescent="0.3">
      <c r="B20" s="230"/>
      <c r="E20" s="223">
        <v>8</v>
      </c>
      <c r="F20" s="224" t="s">
        <v>171</v>
      </c>
      <c r="I20" s="231"/>
    </row>
    <row r="21" spans="2:9" x14ac:dyDescent="0.3">
      <c r="B21" s="270" t="s">
        <v>171</v>
      </c>
      <c r="E21" s="223"/>
      <c r="I21" s="228" t="s">
        <v>257</v>
      </c>
    </row>
    <row r="22" spans="2:9" x14ac:dyDescent="0.3">
      <c r="B22" s="227"/>
      <c r="E22" s="223">
        <v>9</v>
      </c>
      <c r="F22" s="224" t="s">
        <v>263</v>
      </c>
      <c r="I22" s="271" t="s">
        <v>458</v>
      </c>
    </row>
    <row r="23" spans="2:9" x14ac:dyDescent="0.3">
      <c r="B23" s="230"/>
      <c r="D23" s="269" t="s">
        <v>171</v>
      </c>
      <c r="E23" s="223"/>
      <c r="F23" s="226"/>
      <c r="G23" s="224" t="s">
        <v>263</v>
      </c>
      <c r="I23" s="231"/>
    </row>
    <row r="24" spans="2:9" x14ac:dyDescent="0.3">
      <c r="B24" s="230"/>
      <c r="D24" s="227"/>
      <c r="E24" s="223">
        <v>10</v>
      </c>
      <c r="F24" s="228" t="s">
        <v>264</v>
      </c>
      <c r="G24" s="268" t="s">
        <v>431</v>
      </c>
      <c r="I24" s="231"/>
    </row>
    <row r="25" spans="2:9" x14ac:dyDescent="0.3">
      <c r="B25" s="230"/>
      <c r="C25" s="224" t="s">
        <v>260</v>
      </c>
      <c r="D25" s="230"/>
      <c r="E25" s="223"/>
      <c r="G25" s="231"/>
      <c r="H25" s="224" t="s">
        <v>263</v>
      </c>
      <c r="I25" s="231"/>
    </row>
    <row r="26" spans="2:9" x14ac:dyDescent="0.3">
      <c r="B26" s="230"/>
      <c r="C26" s="227"/>
      <c r="D26" s="230"/>
      <c r="E26" s="223">
        <v>11</v>
      </c>
      <c r="F26" s="224" t="s">
        <v>260</v>
      </c>
      <c r="G26" s="231"/>
      <c r="H26" s="285" t="s">
        <v>453</v>
      </c>
      <c r="I26" s="232"/>
    </row>
    <row r="27" spans="2:9" x14ac:dyDescent="0.3">
      <c r="B27" s="230"/>
      <c r="C27" s="230"/>
      <c r="D27" s="224" t="s">
        <v>260</v>
      </c>
      <c r="E27" s="223"/>
      <c r="F27" s="226"/>
      <c r="G27" s="224" t="s">
        <v>260</v>
      </c>
      <c r="H27" s="232"/>
      <c r="I27" s="232"/>
    </row>
    <row r="28" spans="2:9" x14ac:dyDescent="0.3">
      <c r="B28" s="230"/>
      <c r="C28" s="230"/>
      <c r="E28" s="223">
        <v>12</v>
      </c>
      <c r="F28" s="228" t="s">
        <v>171</v>
      </c>
      <c r="H28" s="231"/>
      <c r="I28" s="232"/>
    </row>
    <row r="29" spans="2:9" x14ac:dyDescent="0.3">
      <c r="B29" s="224" t="s">
        <v>260</v>
      </c>
      <c r="C29" s="230"/>
      <c r="E29" s="223"/>
      <c r="H29" s="231"/>
      <c r="I29" s="228" t="s">
        <v>257</v>
      </c>
    </row>
    <row r="30" spans="2:9" x14ac:dyDescent="0.3">
      <c r="B30" s="284" t="s">
        <v>446</v>
      </c>
      <c r="C30" s="230"/>
      <c r="E30" s="223">
        <v>13</v>
      </c>
      <c r="F30" s="224" t="s">
        <v>258</v>
      </c>
      <c r="H30" s="231"/>
      <c r="I30" s="271" t="s">
        <v>458</v>
      </c>
    </row>
    <row r="31" spans="2:9" x14ac:dyDescent="0.3">
      <c r="C31" s="230"/>
      <c r="D31" s="224" t="s">
        <v>258</v>
      </c>
      <c r="E31" s="223"/>
      <c r="F31" s="226"/>
      <c r="G31" s="224" t="s">
        <v>258</v>
      </c>
      <c r="H31" s="231"/>
    </row>
    <row r="32" spans="2:9" x14ac:dyDescent="0.3">
      <c r="C32" s="230"/>
      <c r="D32" s="227"/>
      <c r="E32" s="223">
        <v>14</v>
      </c>
      <c r="F32" s="228" t="s">
        <v>171</v>
      </c>
      <c r="G32" s="229"/>
      <c r="H32" s="232"/>
    </row>
    <row r="33" spans="2:9" x14ac:dyDescent="0.3">
      <c r="C33" s="224" t="s">
        <v>258</v>
      </c>
      <c r="D33" s="230"/>
      <c r="G33" s="231"/>
      <c r="H33" s="228" t="s">
        <v>257</v>
      </c>
    </row>
    <row r="34" spans="2:9" x14ac:dyDescent="0.3">
      <c r="D34" s="230"/>
      <c r="E34" s="223">
        <v>15</v>
      </c>
      <c r="F34" s="224" t="s">
        <v>171</v>
      </c>
      <c r="G34" s="231"/>
    </row>
    <row r="35" spans="2:9" x14ac:dyDescent="0.3">
      <c r="D35" s="270" t="s">
        <v>171</v>
      </c>
      <c r="E35" s="223"/>
      <c r="F35" s="226"/>
      <c r="G35" s="228" t="s">
        <v>257</v>
      </c>
    </row>
    <row r="36" spans="2:9" x14ac:dyDescent="0.3">
      <c r="E36" s="223">
        <v>16</v>
      </c>
      <c r="F36" s="228" t="s">
        <v>257</v>
      </c>
    </row>
    <row r="38" spans="2:9" x14ac:dyDescent="0.3">
      <c r="E38" s="233"/>
    </row>
    <row r="39" spans="2:9" x14ac:dyDescent="0.3">
      <c r="B39" s="220">
        <v>1</v>
      </c>
      <c r="C39" s="225"/>
      <c r="E39" s="233"/>
      <c r="H39" s="220">
        <v>1</v>
      </c>
      <c r="I39" s="225"/>
    </row>
    <row r="40" spans="2:9" x14ac:dyDescent="0.3">
      <c r="E40" s="233"/>
    </row>
    <row r="41" spans="2:9" x14ac:dyDescent="0.3">
      <c r="B41" s="220">
        <v>2</v>
      </c>
      <c r="C41" s="225"/>
      <c r="E41" s="233"/>
      <c r="H41" s="220">
        <v>2</v>
      </c>
      <c r="I41" s="225"/>
    </row>
    <row r="42" spans="2:9" x14ac:dyDescent="0.3">
      <c r="E42" s="233"/>
    </row>
    <row r="43" spans="2:9" x14ac:dyDescent="0.3">
      <c r="B43" s="220">
        <v>3</v>
      </c>
      <c r="C43" s="225"/>
      <c r="E43" s="233"/>
      <c r="H43" s="220">
        <v>3</v>
      </c>
      <c r="I43" s="225"/>
    </row>
    <row r="44" spans="2:9" x14ac:dyDescent="0.3">
      <c r="E44" s="233"/>
    </row>
    <row r="45" spans="2:9" x14ac:dyDescent="0.3">
      <c r="B45" s="220">
        <v>3</v>
      </c>
      <c r="C45" s="225"/>
      <c r="E45" s="233"/>
      <c r="H45" s="220">
        <v>3</v>
      </c>
      <c r="I45" s="225"/>
    </row>
    <row r="46" spans="2:9" x14ac:dyDescent="0.3">
      <c r="E46" s="233"/>
    </row>
    <row r="47" spans="2:9" x14ac:dyDescent="0.3">
      <c r="E47" s="233"/>
      <c r="H47" s="234"/>
    </row>
    <row r="48" spans="2:9" x14ac:dyDescent="0.3">
      <c r="E48" s="233"/>
    </row>
    <row r="49" spans="5:5" x14ac:dyDescent="0.3">
      <c r="E49" s="233"/>
    </row>
    <row r="50" spans="5:5" x14ac:dyDescent="0.3">
      <c r="E50" s="233"/>
    </row>
    <row r="51" spans="5:5" x14ac:dyDescent="0.3">
      <c r="E51" s="233"/>
    </row>
    <row r="52" spans="5:5" x14ac:dyDescent="0.3">
      <c r="E52" s="233"/>
    </row>
    <row r="53" spans="5:5" x14ac:dyDescent="0.3">
      <c r="E53" s="233"/>
    </row>
    <row r="54" spans="5:5" x14ac:dyDescent="0.3">
      <c r="E54" s="233"/>
    </row>
    <row r="55" spans="5:5" x14ac:dyDescent="0.3">
      <c r="E55" s="233"/>
    </row>
    <row r="56" spans="5:5" x14ac:dyDescent="0.3">
      <c r="E56" s="233"/>
    </row>
    <row r="57" spans="5:5" x14ac:dyDescent="0.3">
      <c r="E57" s="233"/>
    </row>
    <row r="58" spans="5:5" x14ac:dyDescent="0.3">
      <c r="E58" s="233"/>
    </row>
    <row r="59" spans="5:5" x14ac:dyDescent="0.3">
      <c r="E59" s="233"/>
    </row>
    <row r="60" spans="5:5" x14ac:dyDescent="0.3">
      <c r="E60" s="233"/>
    </row>
    <row r="61" spans="5:5" x14ac:dyDescent="0.3">
      <c r="E61" s="233"/>
    </row>
    <row r="62" spans="5:5" x14ac:dyDescent="0.3">
      <c r="E62" s="233"/>
    </row>
    <row r="63" spans="5:5" x14ac:dyDescent="0.3">
      <c r="E63" s="233"/>
    </row>
    <row r="64" spans="5:5" x14ac:dyDescent="0.3">
      <c r="E64" s="233"/>
    </row>
    <row r="65" spans="5:5" x14ac:dyDescent="0.3">
      <c r="E65" s="233"/>
    </row>
    <row r="66" spans="5:5" x14ac:dyDescent="0.3">
      <c r="E66" s="233"/>
    </row>
    <row r="67" spans="5:5" x14ac:dyDescent="0.3">
      <c r="E67" s="233"/>
    </row>
    <row r="68" spans="5:5" x14ac:dyDescent="0.3">
      <c r="E68" s="233"/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3">
    <tabColor indexed="11"/>
  </sheetPr>
  <dimension ref="A1:AK41"/>
  <sheetViews>
    <sheetView workbookViewId="0">
      <selection activeCell="L17" sqref="L1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24" t="str">
        <f>Altalanos!$A$6</f>
        <v>Tenisz Diákolimpia</v>
      </c>
      <c r="B1" s="324"/>
      <c r="C1" s="324"/>
      <c r="D1" s="324"/>
      <c r="E1" s="324"/>
      <c r="F1" s="324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40" t="s">
        <v>291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/>
      <c r="M3" s="34" t="s">
        <v>19</v>
      </c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164"/>
      <c r="M4" s="83" t="str">
        <f>Altalanos!$E$10</f>
        <v>Kádár László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20" t="s">
        <v>219</v>
      </c>
      <c r="F7" s="321"/>
      <c r="G7" s="320" t="s">
        <v>212</v>
      </c>
      <c r="H7" s="321"/>
      <c r="I7" s="141"/>
      <c r="J7" s="85"/>
      <c r="K7" s="168"/>
      <c r="L7" s="163" t="str">
        <f>IF(K7="","",CONCATENATE(VLOOKUP($Y$3,$AB$1:$AK$1,K7)," pont"))</f>
        <v/>
      </c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20" t="s">
        <v>265</v>
      </c>
      <c r="F9" s="321"/>
      <c r="G9" s="320" t="s">
        <v>266</v>
      </c>
      <c r="H9" s="321"/>
      <c r="I9" s="141" t="str">
        <f>IF($B9="","",VLOOKUP($B9,#REF!,4))</f>
        <v/>
      </c>
      <c r="J9" s="85"/>
      <c r="K9" s="168" t="s">
        <v>433</v>
      </c>
      <c r="L9" s="163"/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20" t="s">
        <v>267</v>
      </c>
      <c r="F11" s="321"/>
      <c r="G11" s="320" t="s">
        <v>268</v>
      </c>
      <c r="H11" s="321"/>
      <c r="I11" s="141" t="str">
        <f>IF($B11="","",VLOOKUP($B11,#REF!,4))</f>
        <v/>
      </c>
      <c r="J11" s="85"/>
      <c r="K11" s="168" t="s">
        <v>451</v>
      </c>
      <c r="L11" s="163"/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20" t="s">
        <v>269</v>
      </c>
      <c r="F13" s="321"/>
      <c r="G13" s="320" t="s">
        <v>270</v>
      </c>
      <c r="H13" s="321"/>
      <c r="I13" s="141" t="str">
        <f>IF($B13="","",VLOOKUP($B13,#REF!,4))</f>
        <v/>
      </c>
      <c r="J13" s="85"/>
      <c r="K13" s="168" t="s">
        <v>432</v>
      </c>
      <c r="L13" s="163"/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05" t="str">
        <f>E7</f>
        <v>Fehér</v>
      </c>
      <c r="E18" s="305"/>
      <c r="F18" s="305" t="str">
        <f>E9</f>
        <v>Koczka</v>
      </c>
      <c r="G18" s="305"/>
      <c r="H18" s="305" t="str">
        <f>E11</f>
        <v>Takáts</v>
      </c>
      <c r="I18" s="305"/>
      <c r="J18" s="305" t="str">
        <f>E13</f>
        <v>Hajdú</v>
      </c>
      <c r="K18" s="30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Fehér</v>
      </c>
      <c r="C19" s="306"/>
      <c r="D19" s="307"/>
      <c r="E19" s="307"/>
      <c r="F19" s="308" t="s">
        <v>430</v>
      </c>
      <c r="G19" s="308"/>
      <c r="H19" s="308" t="s">
        <v>430</v>
      </c>
      <c r="I19" s="308"/>
      <c r="J19" s="305" t="s">
        <v>430</v>
      </c>
      <c r="K19" s="30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Koczka</v>
      </c>
      <c r="C20" s="306"/>
      <c r="D20" s="308" t="s">
        <v>429</v>
      </c>
      <c r="E20" s="308"/>
      <c r="F20" s="307"/>
      <c r="G20" s="307"/>
      <c r="H20" s="308" t="s">
        <v>470</v>
      </c>
      <c r="I20" s="308"/>
      <c r="J20" s="308" t="s">
        <v>461</v>
      </c>
      <c r="K20" s="308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Takáts</v>
      </c>
      <c r="C21" s="306"/>
      <c r="D21" s="308" t="s">
        <v>429</v>
      </c>
      <c r="E21" s="308"/>
      <c r="F21" s="308" t="s">
        <v>469</v>
      </c>
      <c r="G21" s="308"/>
      <c r="H21" s="307"/>
      <c r="I21" s="307"/>
      <c r="J21" s="308" t="s">
        <v>475</v>
      </c>
      <c r="K21" s="308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6" t="str">
        <f>E13</f>
        <v>Hajdú</v>
      </c>
      <c r="C22" s="306"/>
      <c r="D22" s="308" t="s">
        <v>429</v>
      </c>
      <c r="E22" s="308"/>
      <c r="F22" s="308" t="s">
        <v>454</v>
      </c>
      <c r="G22" s="308"/>
      <c r="H22" s="305" t="s">
        <v>455</v>
      </c>
      <c r="I22" s="305"/>
      <c r="J22" s="307"/>
      <c r="K22" s="307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5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34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0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M4</f>
        <v>Kádár László</v>
      </c>
      <c r="L41" s="84"/>
      <c r="M41" s="127"/>
      <c r="P41" s="113"/>
      <c r="Q41" s="114"/>
      <c r="R41" s="115"/>
    </row>
  </sheetData>
  <mergeCells count="37">
    <mergeCell ref="J22:K22"/>
    <mergeCell ref="E34:F34"/>
    <mergeCell ref="E35:F35"/>
    <mergeCell ref="B22:C22"/>
    <mergeCell ref="D22:E22"/>
    <mergeCell ref="F22:G22"/>
    <mergeCell ref="H22:I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3" priority="2" stopIfTrue="1" operator="equal">
      <formula>"Bye"</formula>
    </cfRule>
  </conditionalFormatting>
  <conditionalFormatting sqref="R41">
    <cfRule type="expression" dxfId="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52"/>
  <sheetViews>
    <sheetView workbookViewId="0">
      <selection activeCell="B16" sqref="B16"/>
    </sheetView>
  </sheetViews>
  <sheetFormatPr defaultColWidth="9.109375" defaultRowHeight="14.4" x14ac:dyDescent="0.3"/>
  <cols>
    <col min="1" max="1" width="4.6640625" style="188" customWidth="1"/>
    <col min="2" max="2" width="20.5546875" style="188" customWidth="1"/>
    <col min="3" max="3" width="20.109375" style="188" customWidth="1"/>
    <col min="4" max="4" width="20.5546875" style="188" customWidth="1"/>
    <col min="5" max="5" width="9.109375" style="188"/>
    <col min="6" max="6" width="23.5546875" style="188" customWidth="1"/>
    <col min="7" max="7" width="18" style="188" customWidth="1"/>
    <col min="8" max="8" width="17.88671875" style="188" customWidth="1"/>
    <col min="9" max="9" width="20.109375" style="188" customWidth="1"/>
    <col min="10" max="16384" width="9.109375" style="188"/>
  </cols>
  <sheetData>
    <row r="2" spans="2:9" ht="18" x14ac:dyDescent="0.35">
      <c r="B2" s="189" t="s">
        <v>274</v>
      </c>
      <c r="C2" s="237" t="s">
        <v>206</v>
      </c>
    </row>
    <row r="4" spans="2:9" ht="18" x14ac:dyDescent="0.35">
      <c r="D4" s="190"/>
    </row>
    <row r="5" spans="2:9" x14ac:dyDescent="0.3">
      <c r="B5" s="191" t="s">
        <v>154</v>
      </c>
      <c r="H5" s="191"/>
    </row>
    <row r="6" spans="2:9" x14ac:dyDescent="0.3">
      <c r="E6" s="192">
        <v>1</v>
      </c>
      <c r="F6" s="193" t="s">
        <v>275</v>
      </c>
    </row>
    <row r="7" spans="2:9" x14ac:dyDescent="0.3">
      <c r="D7" s="275" t="s">
        <v>171</v>
      </c>
      <c r="E7" s="192"/>
      <c r="F7" s="195"/>
      <c r="G7" s="193" t="s">
        <v>278</v>
      </c>
    </row>
    <row r="8" spans="2:9" x14ac:dyDescent="0.3">
      <c r="D8" s="196"/>
      <c r="E8" s="192">
        <v>2</v>
      </c>
      <c r="F8" s="193" t="s">
        <v>278</v>
      </c>
      <c r="G8" s="272" t="s">
        <v>431</v>
      </c>
    </row>
    <row r="9" spans="2:9" x14ac:dyDescent="0.3">
      <c r="C9" s="193" t="s">
        <v>281</v>
      </c>
      <c r="D9" s="197"/>
      <c r="E9" s="192"/>
      <c r="G9" s="198"/>
      <c r="H9" s="193" t="s">
        <v>278</v>
      </c>
    </row>
    <row r="10" spans="2:9" x14ac:dyDescent="0.3">
      <c r="C10" s="196"/>
      <c r="D10" s="197"/>
      <c r="E10" s="192">
        <v>3</v>
      </c>
      <c r="F10" s="193" t="s">
        <v>281</v>
      </c>
      <c r="G10" s="198"/>
      <c r="H10" s="272" t="s">
        <v>473</v>
      </c>
    </row>
    <row r="11" spans="2:9" x14ac:dyDescent="0.3">
      <c r="C11" s="197"/>
      <c r="D11" s="193" t="s">
        <v>281</v>
      </c>
      <c r="E11" s="192"/>
      <c r="F11" s="195"/>
      <c r="G11" s="193" t="s">
        <v>281</v>
      </c>
      <c r="H11" s="199"/>
    </row>
    <row r="12" spans="2:9" x14ac:dyDescent="0.3">
      <c r="C12" s="197"/>
      <c r="E12" s="192">
        <v>4</v>
      </c>
      <c r="F12" s="200" t="s">
        <v>276</v>
      </c>
      <c r="G12" s="273" t="s">
        <v>431</v>
      </c>
      <c r="H12" s="198"/>
    </row>
    <row r="13" spans="2:9" x14ac:dyDescent="0.3">
      <c r="B13" s="200" t="s">
        <v>277</v>
      </c>
      <c r="C13" s="197"/>
      <c r="E13" s="192"/>
      <c r="H13" s="198"/>
      <c r="I13" s="193" t="s">
        <v>280</v>
      </c>
    </row>
    <row r="14" spans="2:9" x14ac:dyDescent="0.3">
      <c r="B14" s="277" t="s">
        <v>431</v>
      </c>
      <c r="C14" s="197"/>
      <c r="E14" s="192">
        <v>5</v>
      </c>
      <c r="F14" s="193" t="s">
        <v>279</v>
      </c>
      <c r="H14" s="198"/>
      <c r="I14" s="274" t="s">
        <v>472</v>
      </c>
    </row>
    <row r="15" spans="2:9" x14ac:dyDescent="0.3">
      <c r="B15" s="198"/>
      <c r="C15" s="197"/>
      <c r="D15" s="200" t="s">
        <v>277</v>
      </c>
      <c r="E15" s="192"/>
      <c r="F15" s="195"/>
      <c r="G15" s="193" t="s">
        <v>279</v>
      </c>
      <c r="H15" s="198"/>
      <c r="I15" s="197"/>
    </row>
    <row r="16" spans="2:9" x14ac:dyDescent="0.3">
      <c r="C16" s="197"/>
      <c r="D16" s="196"/>
      <c r="E16" s="192">
        <v>6</v>
      </c>
      <c r="F16" s="200" t="s">
        <v>277</v>
      </c>
      <c r="G16" s="272" t="s">
        <v>471</v>
      </c>
      <c r="H16" s="199"/>
      <c r="I16" s="197">
        <v>35</v>
      </c>
    </row>
    <row r="17" spans="2:9" x14ac:dyDescent="0.3">
      <c r="C17" s="200" t="s">
        <v>277</v>
      </c>
      <c r="D17" s="197"/>
      <c r="E17" s="192"/>
      <c r="G17" s="198"/>
      <c r="H17" s="193" t="s">
        <v>280</v>
      </c>
      <c r="I17" s="197"/>
    </row>
    <row r="18" spans="2:9" x14ac:dyDescent="0.3">
      <c r="D18" s="197"/>
      <c r="E18" s="192">
        <v>7</v>
      </c>
      <c r="F18" s="193" t="s">
        <v>280</v>
      </c>
      <c r="G18" s="198"/>
      <c r="H18" s="273" t="s">
        <v>458</v>
      </c>
    </row>
    <row r="19" spans="2:9" x14ac:dyDescent="0.3">
      <c r="D19" s="276" t="s">
        <v>171</v>
      </c>
      <c r="E19" s="192"/>
      <c r="F19" s="195"/>
      <c r="G19" s="193" t="s">
        <v>280</v>
      </c>
    </row>
    <row r="20" spans="2:9" x14ac:dyDescent="0.3">
      <c r="E20" s="192">
        <v>8</v>
      </c>
      <c r="F20" s="200" t="s">
        <v>282</v>
      </c>
      <c r="G20" s="273" t="s">
        <v>431</v>
      </c>
    </row>
    <row r="22" spans="2:9" x14ac:dyDescent="0.3">
      <c r="E22" s="201"/>
    </row>
    <row r="23" spans="2:9" x14ac:dyDescent="0.3">
      <c r="B23" s="188">
        <v>1</v>
      </c>
      <c r="C23" s="194"/>
      <c r="E23" s="201"/>
      <c r="H23" s="188">
        <v>1</v>
      </c>
      <c r="I23" s="194"/>
    </row>
    <row r="24" spans="2:9" x14ac:dyDescent="0.3">
      <c r="E24" s="201"/>
    </row>
    <row r="25" spans="2:9" x14ac:dyDescent="0.3">
      <c r="B25" s="188">
        <v>2</v>
      </c>
      <c r="C25" s="194"/>
      <c r="E25" s="201"/>
      <c r="H25" s="188">
        <v>2</v>
      </c>
      <c r="I25" s="194"/>
    </row>
    <row r="26" spans="2:9" x14ac:dyDescent="0.3">
      <c r="E26" s="201"/>
    </row>
    <row r="27" spans="2:9" x14ac:dyDescent="0.3">
      <c r="B27" s="188">
        <v>3</v>
      </c>
      <c r="C27" s="194"/>
      <c r="E27" s="201"/>
      <c r="H27" s="188">
        <v>3</v>
      </c>
      <c r="I27" s="194"/>
    </row>
    <row r="28" spans="2:9" x14ac:dyDescent="0.3">
      <c r="E28" s="201"/>
    </row>
    <row r="29" spans="2:9" x14ac:dyDescent="0.3">
      <c r="B29" s="188">
        <v>3</v>
      </c>
      <c r="C29" s="194"/>
      <c r="E29" s="201"/>
      <c r="H29" s="188">
        <v>3</v>
      </c>
      <c r="I29" s="194"/>
    </row>
    <row r="30" spans="2:9" x14ac:dyDescent="0.3">
      <c r="E30" s="201"/>
    </row>
    <row r="31" spans="2:9" x14ac:dyDescent="0.3">
      <c r="E31" s="201"/>
      <c r="H31" s="202"/>
    </row>
    <row r="32" spans="2:9" x14ac:dyDescent="0.3">
      <c r="E32" s="201"/>
    </row>
    <row r="33" spans="5:5" x14ac:dyDescent="0.3">
      <c r="E33" s="201"/>
    </row>
    <row r="34" spans="5:5" x14ac:dyDescent="0.3">
      <c r="E34" s="201"/>
    </row>
    <row r="35" spans="5:5" x14ac:dyDescent="0.3">
      <c r="E35" s="201"/>
    </row>
    <row r="36" spans="5:5" x14ac:dyDescent="0.3">
      <c r="E36" s="201"/>
    </row>
    <row r="37" spans="5:5" x14ac:dyDescent="0.3">
      <c r="E37" s="201"/>
    </row>
    <row r="38" spans="5:5" x14ac:dyDescent="0.3">
      <c r="E38" s="201"/>
    </row>
    <row r="39" spans="5:5" x14ac:dyDescent="0.3">
      <c r="E39" s="201"/>
    </row>
    <row r="40" spans="5:5" x14ac:dyDescent="0.3">
      <c r="E40" s="201"/>
    </row>
    <row r="41" spans="5:5" x14ac:dyDescent="0.3">
      <c r="E41" s="201"/>
    </row>
    <row r="42" spans="5:5" x14ac:dyDescent="0.3">
      <c r="E42" s="201"/>
    </row>
    <row r="43" spans="5:5" x14ac:dyDescent="0.3">
      <c r="E43" s="201"/>
    </row>
    <row r="44" spans="5:5" x14ac:dyDescent="0.3">
      <c r="E44" s="201"/>
    </row>
    <row r="45" spans="5:5" x14ac:dyDescent="0.3">
      <c r="E45" s="201"/>
    </row>
    <row r="46" spans="5:5" x14ac:dyDescent="0.3">
      <c r="E46" s="201"/>
    </row>
    <row r="47" spans="5:5" x14ac:dyDescent="0.3">
      <c r="E47" s="201"/>
    </row>
    <row r="48" spans="5:5" x14ac:dyDescent="0.3">
      <c r="E48" s="201"/>
    </row>
    <row r="49" spans="5:5" x14ac:dyDescent="0.3">
      <c r="E49" s="201"/>
    </row>
    <row r="50" spans="5:5" x14ac:dyDescent="0.3">
      <c r="E50" s="201"/>
    </row>
    <row r="51" spans="5:5" x14ac:dyDescent="0.3">
      <c r="E51" s="201"/>
    </row>
    <row r="52" spans="5:5" x14ac:dyDescent="0.3">
      <c r="E52" s="201"/>
    </row>
  </sheetData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1"/>
  </sheetPr>
  <dimension ref="A1:AK41"/>
  <sheetViews>
    <sheetView workbookViewId="0">
      <selection activeCell="M16" sqref="M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6" t="s">
        <v>283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/>
      <c r="M3" s="34" t="s">
        <v>19</v>
      </c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164"/>
      <c r="M4" s="83" t="str">
        <f>Altalanos!$E$10</f>
        <v>Kádár László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20" t="s">
        <v>284</v>
      </c>
      <c r="F7" s="321"/>
      <c r="G7" s="320" t="s">
        <v>285</v>
      </c>
      <c r="H7" s="321"/>
      <c r="I7" s="141" t="str">
        <f>IF($B7="","",VLOOKUP($B7,#REF!,4))</f>
        <v/>
      </c>
      <c r="J7" s="85"/>
      <c r="K7" s="168"/>
      <c r="L7" s="163" t="str">
        <f>IF(K7="","",CONCATENATE(VLOOKUP($Y$3,$AB$1:$AK$1,K7)," pont"))</f>
        <v/>
      </c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20" t="s">
        <v>286</v>
      </c>
      <c r="F9" s="321"/>
      <c r="G9" s="320" t="s">
        <v>237</v>
      </c>
      <c r="H9" s="321"/>
      <c r="I9" s="141" t="str">
        <f>IF($B9="","",VLOOKUP($B9,#REF!,4))</f>
        <v/>
      </c>
      <c r="J9" s="85"/>
      <c r="K9" s="168" t="s">
        <v>433</v>
      </c>
      <c r="L9" s="163"/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20" t="s">
        <v>287</v>
      </c>
      <c r="F11" s="321"/>
      <c r="G11" s="320" t="s">
        <v>288</v>
      </c>
      <c r="H11" s="321"/>
      <c r="I11" s="141" t="str">
        <f>IF($B11="","",VLOOKUP($B11,#REF!,4))</f>
        <v/>
      </c>
      <c r="J11" s="85"/>
      <c r="K11" s="168" t="s">
        <v>432</v>
      </c>
      <c r="L11" s="163"/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20" t="s">
        <v>289</v>
      </c>
      <c r="F13" s="321"/>
      <c r="G13" s="320" t="s">
        <v>290</v>
      </c>
      <c r="H13" s="321"/>
      <c r="I13" s="141" t="str">
        <f>IF($B13="","",VLOOKUP($B13,#REF!,4))</f>
        <v/>
      </c>
      <c r="J13" s="85"/>
      <c r="K13" s="168"/>
      <c r="L13" s="163" t="str">
        <f>IF(K13="","",CONCATENATE(VLOOKUP($Y$3,$AB$1:$AK$1,K13)," pont"))</f>
        <v/>
      </c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05" t="str">
        <f>E7</f>
        <v>Richlik</v>
      </c>
      <c r="E18" s="305"/>
      <c r="F18" s="305" t="str">
        <f>E9</f>
        <v>Somodi</v>
      </c>
      <c r="G18" s="305"/>
      <c r="H18" s="305" t="str">
        <f>E11</f>
        <v>Edvi</v>
      </c>
      <c r="I18" s="305"/>
      <c r="J18" s="305" t="str">
        <f>E13</f>
        <v>Varga</v>
      </c>
      <c r="K18" s="30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Richlik</v>
      </c>
      <c r="C19" s="306"/>
      <c r="D19" s="307"/>
      <c r="E19" s="307"/>
      <c r="F19" s="308" t="s">
        <v>430</v>
      </c>
      <c r="G19" s="308"/>
      <c r="H19" s="308" t="s">
        <v>430</v>
      </c>
      <c r="I19" s="308"/>
      <c r="J19" s="305" t="s">
        <v>464</v>
      </c>
      <c r="K19" s="30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Somodi</v>
      </c>
      <c r="C20" s="306"/>
      <c r="D20" s="308" t="s">
        <v>429</v>
      </c>
      <c r="E20" s="308"/>
      <c r="F20" s="307"/>
      <c r="G20" s="307"/>
      <c r="H20" s="308" t="s">
        <v>465</v>
      </c>
      <c r="I20" s="308"/>
      <c r="J20" s="308" t="s">
        <v>429</v>
      </c>
      <c r="K20" s="308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Edvi</v>
      </c>
      <c r="C21" s="306"/>
      <c r="D21" s="308" t="s">
        <v>429</v>
      </c>
      <c r="E21" s="308"/>
      <c r="F21" s="308" t="s">
        <v>466</v>
      </c>
      <c r="G21" s="308"/>
      <c r="H21" s="307"/>
      <c r="I21" s="307"/>
      <c r="J21" s="308" t="s">
        <v>429</v>
      </c>
      <c r="K21" s="308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6" t="str">
        <f>E13</f>
        <v>Varga</v>
      </c>
      <c r="C22" s="306"/>
      <c r="D22" s="308" t="s">
        <v>431</v>
      </c>
      <c r="E22" s="308"/>
      <c r="F22" s="308" t="s">
        <v>430</v>
      </c>
      <c r="G22" s="308"/>
      <c r="H22" s="305" t="s">
        <v>430</v>
      </c>
      <c r="I22" s="305"/>
      <c r="J22" s="307"/>
      <c r="K22" s="307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5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34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0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M4</f>
        <v>Kádár László</v>
      </c>
      <c r="L41" s="84"/>
      <c r="M41" s="127"/>
      <c r="P41" s="113"/>
      <c r="Q41" s="114"/>
      <c r="R41" s="115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3"/>
  <sheetViews>
    <sheetView workbookViewId="0">
      <selection sqref="A1:G1"/>
    </sheetView>
  </sheetViews>
  <sheetFormatPr defaultColWidth="9.109375" defaultRowHeight="14.4" x14ac:dyDescent="0.3"/>
  <cols>
    <col min="1" max="1" width="5.6640625" style="250" customWidth="1"/>
    <col min="2" max="2" width="6.5546875" style="250" customWidth="1"/>
    <col min="3" max="3" width="8.5546875" style="250" customWidth="1"/>
    <col min="4" max="4" width="5.6640625" style="250" customWidth="1"/>
    <col min="5" max="6" width="22.109375" style="250" customWidth="1"/>
    <col min="7" max="7" width="12" style="250" customWidth="1"/>
    <col min="8" max="16384" width="9.109375" style="241"/>
  </cols>
  <sheetData>
    <row r="1" spans="1:7" ht="45" customHeight="1" x14ac:dyDescent="0.3">
      <c r="A1" s="290" t="s">
        <v>426</v>
      </c>
      <c r="B1" s="291"/>
      <c r="C1" s="291"/>
      <c r="D1" s="291"/>
      <c r="E1" s="291"/>
      <c r="F1" s="291"/>
      <c r="G1" s="292"/>
    </row>
    <row r="2" spans="1:7" ht="40.5" customHeight="1" x14ac:dyDescent="0.3">
      <c r="A2" s="293" t="s">
        <v>349</v>
      </c>
      <c r="B2" s="294"/>
      <c r="C2" s="294"/>
      <c r="D2" s="294"/>
      <c r="E2" s="294"/>
      <c r="F2" s="294"/>
      <c r="G2" s="295"/>
    </row>
    <row r="3" spans="1:7" ht="21" hidden="1" x14ac:dyDescent="0.3">
      <c r="A3" s="296"/>
      <c r="B3" s="297"/>
      <c r="C3" s="297"/>
      <c r="D3" s="297"/>
      <c r="E3" s="297"/>
      <c r="F3" s="297"/>
      <c r="G3" s="298"/>
    </row>
    <row r="4" spans="1:7" ht="48" customHeight="1" x14ac:dyDescent="0.3">
      <c r="A4" s="242" t="s">
        <v>295</v>
      </c>
      <c r="B4" s="242" t="s">
        <v>296</v>
      </c>
      <c r="C4" s="242" t="s">
        <v>297</v>
      </c>
      <c r="D4" s="242" t="s">
        <v>298</v>
      </c>
      <c r="E4" s="243"/>
      <c r="F4" s="243"/>
      <c r="G4" s="243" t="s">
        <v>299</v>
      </c>
    </row>
    <row r="5" spans="1:7" ht="21.9" customHeight="1" x14ac:dyDescent="0.3">
      <c r="A5" s="244" t="s">
        <v>350</v>
      </c>
      <c r="B5" s="245"/>
      <c r="C5" s="244" t="s">
        <v>182</v>
      </c>
      <c r="D5" s="241"/>
      <c r="E5" s="243" t="s">
        <v>184</v>
      </c>
      <c r="F5" s="243" t="s">
        <v>185</v>
      </c>
      <c r="G5" s="246"/>
    </row>
    <row r="6" spans="1:7" ht="21.9" customHeight="1" x14ac:dyDescent="0.3">
      <c r="A6" s="243"/>
      <c r="B6" s="247"/>
      <c r="C6" s="243"/>
      <c r="D6" s="243"/>
      <c r="E6" s="243" t="s">
        <v>351</v>
      </c>
      <c r="F6" s="243" t="s">
        <v>189</v>
      </c>
      <c r="G6" s="248"/>
    </row>
    <row r="7" spans="1:7" ht="21.9" customHeight="1" x14ac:dyDescent="0.3">
      <c r="A7" s="243"/>
      <c r="B7" s="247"/>
      <c r="C7" s="243"/>
      <c r="D7" s="243"/>
      <c r="E7" s="243" t="s">
        <v>191</v>
      </c>
      <c r="F7" s="243" t="s">
        <v>192</v>
      </c>
      <c r="G7" s="248"/>
    </row>
    <row r="8" spans="1:7" ht="21.9" customHeight="1" x14ac:dyDescent="0.3">
      <c r="A8" s="243"/>
      <c r="B8" s="247"/>
      <c r="C8" s="243" t="s">
        <v>168</v>
      </c>
      <c r="D8" s="243"/>
      <c r="E8" s="243" t="s">
        <v>172</v>
      </c>
      <c r="F8" s="243" t="s">
        <v>352</v>
      </c>
      <c r="G8" s="248"/>
    </row>
    <row r="9" spans="1:7" ht="21.9" customHeight="1" x14ac:dyDescent="0.3">
      <c r="A9" s="243"/>
      <c r="B9" s="247"/>
      <c r="C9" s="243"/>
      <c r="D9" s="243"/>
      <c r="E9" s="243" t="s">
        <v>176</v>
      </c>
      <c r="F9" s="243" t="s">
        <v>353</v>
      </c>
      <c r="G9" s="248"/>
    </row>
    <row r="10" spans="1:7" ht="21.9" customHeight="1" x14ac:dyDescent="0.3">
      <c r="A10" s="243"/>
      <c r="B10" s="247"/>
      <c r="C10" s="243"/>
      <c r="D10" s="243"/>
      <c r="E10" s="243" t="s">
        <v>179</v>
      </c>
      <c r="F10" s="243" t="s">
        <v>180</v>
      </c>
      <c r="G10" s="248"/>
    </row>
    <row r="11" spans="1:7" ht="21.9" customHeight="1" x14ac:dyDescent="0.3">
      <c r="A11" s="243" t="s">
        <v>354</v>
      </c>
      <c r="B11" s="247"/>
      <c r="C11" s="243" t="s">
        <v>194</v>
      </c>
      <c r="D11" s="243"/>
      <c r="E11" s="243" t="s">
        <v>355</v>
      </c>
      <c r="F11" s="243" t="s">
        <v>356</v>
      </c>
      <c r="G11" s="248"/>
    </row>
    <row r="12" spans="1:7" ht="21.9" customHeight="1" x14ac:dyDescent="0.3">
      <c r="A12" s="243"/>
      <c r="B12" s="247"/>
      <c r="C12" s="243"/>
      <c r="D12" s="243"/>
      <c r="E12" s="243" t="s">
        <v>357</v>
      </c>
      <c r="F12" s="243" t="s">
        <v>358</v>
      </c>
      <c r="G12" s="248"/>
    </row>
    <row r="13" spans="1:7" ht="21.9" customHeight="1" x14ac:dyDescent="0.3">
      <c r="A13" s="243"/>
      <c r="B13" s="247"/>
      <c r="C13" s="244" t="s">
        <v>215</v>
      </c>
      <c r="D13" s="243"/>
      <c r="E13" s="243" t="s">
        <v>359</v>
      </c>
      <c r="F13" s="243" t="s">
        <v>360</v>
      </c>
      <c r="G13" s="248"/>
    </row>
    <row r="14" spans="1:7" ht="21.9" customHeight="1" x14ac:dyDescent="0.3">
      <c r="A14" s="243"/>
      <c r="B14" s="247"/>
      <c r="C14" s="244" t="s">
        <v>215</v>
      </c>
      <c r="D14" s="244"/>
      <c r="E14" s="243" t="s">
        <v>361</v>
      </c>
      <c r="F14" s="243" t="s">
        <v>362</v>
      </c>
      <c r="G14" s="248"/>
    </row>
    <row r="15" spans="1:7" ht="21.9" customHeight="1" x14ac:dyDescent="0.3">
      <c r="A15" s="243"/>
      <c r="B15" s="247"/>
      <c r="C15" s="243" t="s">
        <v>182</v>
      </c>
      <c r="D15" s="243"/>
      <c r="E15" s="243" t="s">
        <v>187</v>
      </c>
      <c r="F15" s="243" t="s">
        <v>186</v>
      </c>
      <c r="G15" s="248"/>
    </row>
    <row r="16" spans="1:7" ht="21.9" customHeight="1" x14ac:dyDescent="0.3">
      <c r="A16" s="243"/>
      <c r="B16" s="247"/>
      <c r="C16" s="243" t="s">
        <v>168</v>
      </c>
      <c r="D16" s="243"/>
      <c r="E16" s="243" t="s">
        <v>363</v>
      </c>
      <c r="F16" s="243" t="s">
        <v>364</v>
      </c>
      <c r="G16" s="248"/>
    </row>
    <row r="17" spans="1:7" ht="21.9" customHeight="1" x14ac:dyDescent="0.3">
      <c r="A17" s="243" t="s">
        <v>310</v>
      </c>
      <c r="B17" s="247"/>
      <c r="C17" s="243" t="s">
        <v>182</v>
      </c>
      <c r="D17" s="243"/>
      <c r="E17" s="243" t="s">
        <v>183</v>
      </c>
      <c r="F17" s="243" t="s">
        <v>365</v>
      </c>
      <c r="G17" s="248"/>
    </row>
    <row r="18" spans="1:7" ht="21.9" customHeight="1" x14ac:dyDescent="0.3">
      <c r="A18" s="243"/>
      <c r="B18" s="247"/>
      <c r="C18" s="243"/>
      <c r="D18" s="243"/>
      <c r="E18" s="243" t="s">
        <v>366</v>
      </c>
      <c r="F18" s="243" t="s">
        <v>367</v>
      </c>
      <c r="G18" s="248"/>
    </row>
    <row r="19" spans="1:7" ht="21.9" customHeight="1" x14ac:dyDescent="0.3">
      <c r="A19" s="243"/>
      <c r="B19" s="247"/>
      <c r="C19" s="243"/>
      <c r="D19" s="243"/>
      <c r="E19" s="249" t="s">
        <v>368</v>
      </c>
      <c r="F19" s="243" t="s">
        <v>369</v>
      </c>
      <c r="G19" s="248"/>
    </row>
    <row r="20" spans="1:7" ht="21.9" customHeight="1" x14ac:dyDescent="0.3">
      <c r="A20" s="243"/>
      <c r="B20" s="247"/>
      <c r="C20" s="243" t="s">
        <v>168</v>
      </c>
      <c r="D20" s="243"/>
      <c r="E20" s="243" t="s">
        <v>170</v>
      </c>
      <c r="F20" s="250" t="s">
        <v>370</v>
      </c>
      <c r="G20" s="248"/>
    </row>
    <row r="21" spans="1:7" ht="21.9" customHeight="1" x14ac:dyDescent="0.3">
      <c r="A21" s="243"/>
      <c r="B21" s="247"/>
      <c r="C21" s="243"/>
      <c r="D21" s="243"/>
      <c r="E21" s="243" t="s">
        <v>178</v>
      </c>
      <c r="F21" s="243" t="s">
        <v>371</v>
      </c>
      <c r="G21" s="248"/>
    </row>
    <row r="22" spans="1:7" ht="21.9" customHeight="1" x14ac:dyDescent="0.3">
      <c r="A22" s="243"/>
      <c r="B22" s="251"/>
      <c r="C22" s="243"/>
      <c r="D22" s="243"/>
      <c r="E22" s="243" t="s">
        <v>181</v>
      </c>
      <c r="F22" s="243" t="s">
        <v>372</v>
      </c>
      <c r="G22" s="248"/>
    </row>
    <row r="23" spans="1:7" ht="21.9" customHeight="1" x14ac:dyDescent="0.3">
      <c r="A23" s="243" t="s">
        <v>314</v>
      </c>
      <c r="B23" s="247"/>
      <c r="C23" s="243" t="s">
        <v>194</v>
      </c>
      <c r="D23" s="243"/>
      <c r="E23" s="243" t="s">
        <v>356</v>
      </c>
      <c r="F23" s="243" t="s">
        <v>357</v>
      </c>
      <c r="G23" s="248"/>
    </row>
    <row r="24" spans="1:7" ht="21.9" customHeight="1" x14ac:dyDescent="0.3">
      <c r="A24" s="243"/>
      <c r="B24" s="247"/>
      <c r="C24" s="243"/>
      <c r="D24" s="243"/>
      <c r="E24" s="243" t="s">
        <v>358</v>
      </c>
      <c r="F24" s="243" t="s">
        <v>355</v>
      </c>
      <c r="G24" s="248"/>
    </row>
    <row r="25" spans="1:7" ht="21.9" customHeight="1" x14ac:dyDescent="0.3">
      <c r="A25" s="243"/>
      <c r="B25" s="247"/>
      <c r="C25" s="243" t="s">
        <v>215</v>
      </c>
      <c r="D25" s="243"/>
      <c r="E25" s="243" t="s">
        <v>360</v>
      </c>
      <c r="F25" s="243" t="s">
        <v>373</v>
      </c>
      <c r="G25" s="248"/>
    </row>
    <row r="26" spans="1:7" ht="21.9" customHeight="1" x14ac:dyDescent="0.3">
      <c r="A26" s="243"/>
      <c r="B26" s="251"/>
      <c r="C26" s="243" t="s">
        <v>374</v>
      </c>
      <c r="D26" s="243"/>
      <c r="E26" s="243"/>
      <c r="F26" s="243"/>
      <c r="G26" s="248"/>
    </row>
    <row r="27" spans="1:7" ht="21.9" customHeight="1" x14ac:dyDescent="0.3">
      <c r="A27" s="243"/>
      <c r="B27" s="247"/>
      <c r="C27" s="252"/>
      <c r="D27" s="243"/>
      <c r="E27" s="243"/>
      <c r="F27" s="243"/>
      <c r="G27" s="248"/>
    </row>
    <row r="28" spans="1:7" ht="21.9" customHeight="1" x14ac:dyDescent="0.3">
      <c r="A28" s="243"/>
      <c r="B28" s="243"/>
      <c r="C28" s="243"/>
      <c r="D28" s="243"/>
      <c r="E28" s="243"/>
      <c r="F28" s="243"/>
      <c r="G28" s="248"/>
    </row>
    <row r="29" spans="1:7" ht="21.9" customHeight="1" x14ac:dyDescent="0.3">
      <c r="A29" s="243" t="s">
        <v>317</v>
      </c>
      <c r="B29" s="247"/>
      <c r="C29" s="243"/>
      <c r="D29" s="243"/>
      <c r="E29" s="243"/>
      <c r="F29" s="243"/>
      <c r="G29" s="248"/>
    </row>
    <row r="30" spans="1:7" ht="21.9" customHeight="1" x14ac:dyDescent="0.3">
      <c r="A30" s="243"/>
      <c r="B30" s="247"/>
      <c r="C30" s="243"/>
      <c r="D30" s="243"/>
      <c r="E30" s="243"/>
      <c r="F30" s="243"/>
      <c r="G30" s="248"/>
    </row>
    <row r="31" spans="1:7" ht="21.9" customHeight="1" x14ac:dyDescent="0.3">
      <c r="A31" s="243"/>
      <c r="B31" s="247"/>
      <c r="C31" s="243"/>
      <c r="D31" s="253"/>
      <c r="E31" s="243"/>
      <c r="F31" s="243"/>
      <c r="G31" s="248"/>
    </row>
    <row r="32" spans="1:7" ht="21.9" customHeight="1" x14ac:dyDescent="0.3">
      <c r="A32" s="243"/>
      <c r="B32" s="247"/>
      <c r="C32" s="243"/>
      <c r="D32" s="243"/>
      <c r="E32" s="243"/>
      <c r="F32" s="243"/>
      <c r="G32" s="248"/>
    </row>
    <row r="33" spans="1:7" ht="21.9" customHeight="1" x14ac:dyDescent="0.3">
      <c r="A33" s="243"/>
      <c r="B33" s="247"/>
      <c r="C33" s="243"/>
      <c r="D33" s="243"/>
      <c r="E33" s="243"/>
      <c r="F33" s="243"/>
      <c r="G33" s="243"/>
    </row>
    <row r="34" spans="1:7" ht="21.9" customHeight="1" x14ac:dyDescent="0.3">
      <c r="B34" s="247"/>
      <c r="C34" s="243"/>
      <c r="D34" s="243"/>
      <c r="E34" s="243"/>
      <c r="F34" s="243"/>
      <c r="G34" s="243"/>
    </row>
    <row r="35" spans="1:7" ht="21.9" customHeight="1" x14ac:dyDescent="0.3">
      <c r="A35" s="243" t="s">
        <v>348</v>
      </c>
      <c r="B35" s="247"/>
      <c r="C35" s="243" t="s">
        <v>215</v>
      </c>
      <c r="D35" s="243"/>
      <c r="E35" s="243" t="s">
        <v>373</v>
      </c>
      <c r="F35" s="243" t="s">
        <v>359</v>
      </c>
      <c r="G35" s="248"/>
    </row>
    <row r="36" spans="1:7" ht="21.9" customHeight="1" x14ac:dyDescent="0.3">
      <c r="A36" s="243"/>
      <c r="B36" s="247"/>
      <c r="C36" s="243" t="s">
        <v>182</v>
      </c>
      <c r="D36" s="243" t="s">
        <v>315</v>
      </c>
      <c r="E36" s="243"/>
      <c r="F36" s="243"/>
      <c r="G36" s="248"/>
    </row>
    <row r="37" spans="1:7" ht="21.9" customHeight="1" x14ac:dyDescent="0.3">
      <c r="A37" s="243"/>
      <c r="B37" s="247"/>
      <c r="C37" s="243"/>
      <c r="D37" s="243" t="s">
        <v>315</v>
      </c>
      <c r="E37" s="243"/>
      <c r="F37" s="243"/>
      <c r="G37" s="248"/>
    </row>
    <row r="38" spans="1:7" ht="21.9" customHeight="1" x14ac:dyDescent="0.3">
      <c r="A38" s="243"/>
      <c r="B38" s="247"/>
      <c r="C38" s="243" t="s">
        <v>375</v>
      </c>
      <c r="D38" s="243" t="s">
        <v>315</v>
      </c>
      <c r="E38" s="243"/>
      <c r="F38" s="243"/>
      <c r="G38" s="248"/>
    </row>
    <row r="39" spans="1:7" ht="21.9" customHeight="1" x14ac:dyDescent="0.3">
      <c r="A39" s="243"/>
      <c r="B39" s="247"/>
      <c r="C39" s="243"/>
      <c r="D39" s="243" t="s">
        <v>315</v>
      </c>
      <c r="E39" s="243"/>
      <c r="F39" s="243"/>
      <c r="G39" s="248"/>
    </row>
    <row r="40" spans="1:7" ht="21.9" customHeight="1" x14ac:dyDescent="0.3">
      <c r="A40" s="243"/>
      <c r="B40" s="243"/>
      <c r="C40" s="243" t="s">
        <v>194</v>
      </c>
      <c r="D40" s="243"/>
      <c r="E40" s="243" t="s">
        <v>357</v>
      </c>
      <c r="F40" s="243" t="s">
        <v>355</v>
      </c>
      <c r="G40" s="248"/>
    </row>
    <row r="41" spans="1:7" ht="21.9" customHeight="1" x14ac:dyDescent="0.3">
      <c r="A41" s="243" t="s">
        <v>376</v>
      </c>
      <c r="B41" s="243"/>
      <c r="C41" s="243"/>
      <c r="D41" s="243"/>
      <c r="E41" s="243" t="s">
        <v>356</v>
      </c>
      <c r="F41" s="243" t="s">
        <v>358</v>
      </c>
      <c r="G41" s="248"/>
    </row>
    <row r="42" spans="1:7" ht="21.9" customHeight="1" x14ac:dyDescent="0.3">
      <c r="A42" s="243"/>
      <c r="B42" s="243"/>
      <c r="C42" s="243" t="s">
        <v>374</v>
      </c>
      <c r="D42" s="243"/>
      <c r="E42" s="243"/>
      <c r="F42" s="243"/>
      <c r="G42" s="248"/>
    </row>
    <row r="43" spans="1:7" ht="21.9" customHeight="1" x14ac:dyDescent="0.3">
      <c r="A43" s="243"/>
      <c r="B43" s="247"/>
      <c r="C43" s="243"/>
      <c r="D43" s="243"/>
      <c r="E43" s="243"/>
      <c r="F43" s="243"/>
      <c r="G43" s="248"/>
    </row>
    <row r="44" spans="1:7" ht="21.9" customHeight="1" x14ac:dyDescent="0.3">
      <c r="A44" s="243"/>
      <c r="B44" s="247"/>
      <c r="C44" s="243"/>
      <c r="D44" s="243"/>
      <c r="E44" s="243"/>
      <c r="F44" s="243"/>
      <c r="G44" s="248"/>
    </row>
    <row r="45" spans="1:7" ht="21.9" customHeight="1" x14ac:dyDescent="0.3">
      <c r="A45" s="243"/>
      <c r="B45" s="247"/>
      <c r="C45" s="243"/>
      <c r="D45" s="253"/>
      <c r="E45" s="243"/>
      <c r="F45" s="243"/>
      <c r="G45" s="248"/>
    </row>
    <row r="46" spans="1:7" ht="21.9" customHeight="1" x14ac:dyDescent="0.3">
      <c r="A46" s="243"/>
      <c r="B46" s="243"/>
      <c r="C46" s="243"/>
      <c r="D46" s="253"/>
      <c r="E46" s="243"/>
      <c r="F46" s="243"/>
      <c r="G46" s="248"/>
    </row>
    <row r="47" spans="1:7" ht="21.9" customHeight="1" x14ac:dyDescent="0.3">
      <c r="A47" s="243" t="s">
        <v>377</v>
      </c>
      <c r="B47" s="243"/>
      <c r="C47" s="243" t="s">
        <v>182</v>
      </c>
      <c r="D47" s="243" t="s">
        <v>321</v>
      </c>
      <c r="E47" s="243"/>
      <c r="F47" s="243"/>
      <c r="G47" s="248"/>
    </row>
    <row r="48" spans="1:7" ht="21.9" customHeight="1" x14ac:dyDescent="0.3">
      <c r="A48" s="243"/>
      <c r="B48" s="243"/>
      <c r="C48" s="243" t="s">
        <v>168</v>
      </c>
      <c r="D48" s="243" t="s">
        <v>321</v>
      </c>
      <c r="E48" s="243"/>
      <c r="F48" s="243"/>
      <c r="G48" s="248"/>
    </row>
    <row r="49" spans="1:7" ht="21.9" customHeight="1" x14ac:dyDescent="0.3">
      <c r="A49" s="243"/>
      <c r="B49" s="243"/>
      <c r="C49" s="243" t="s">
        <v>215</v>
      </c>
      <c r="D49" s="243" t="s">
        <v>321</v>
      </c>
      <c r="E49" s="243"/>
      <c r="F49" s="243"/>
      <c r="G49" s="248"/>
    </row>
    <row r="50" spans="1:7" ht="21.9" customHeight="1" x14ac:dyDescent="0.3">
      <c r="A50" s="243"/>
      <c r="B50" s="243"/>
      <c r="C50" s="243" t="s">
        <v>215</v>
      </c>
      <c r="D50" s="243" t="s">
        <v>323</v>
      </c>
      <c r="E50" s="243"/>
      <c r="F50" s="243"/>
      <c r="G50" s="248"/>
    </row>
    <row r="51" spans="1:7" ht="21.9" customHeight="1" x14ac:dyDescent="0.3">
      <c r="A51" s="243"/>
      <c r="B51" s="243"/>
      <c r="C51" s="243" t="s">
        <v>374</v>
      </c>
      <c r="D51" s="243"/>
      <c r="E51" s="243"/>
      <c r="F51" s="243"/>
      <c r="G51" s="248"/>
    </row>
    <row r="52" spans="1:7" ht="21.9" customHeight="1" x14ac:dyDescent="0.3">
      <c r="A52" s="243"/>
      <c r="B52" s="243"/>
      <c r="C52" s="243"/>
      <c r="D52" s="243"/>
      <c r="E52" s="243"/>
      <c r="F52" s="243"/>
      <c r="G52" s="248"/>
    </row>
    <row r="53" spans="1:7" ht="21.9" customHeight="1" x14ac:dyDescent="0.3">
      <c r="A53" s="243"/>
      <c r="B53" s="243"/>
      <c r="C53" s="243"/>
      <c r="D53" s="243"/>
      <c r="E53" s="243"/>
      <c r="F53" s="243"/>
      <c r="G53" s="248"/>
    </row>
    <row r="54" spans="1:7" ht="21.9" customHeight="1" x14ac:dyDescent="0.3">
      <c r="A54" s="243"/>
      <c r="B54" s="243"/>
      <c r="C54" s="243"/>
      <c r="D54" s="243"/>
      <c r="E54" s="243"/>
      <c r="F54" s="243"/>
      <c r="G54" s="248"/>
    </row>
    <row r="55" spans="1:7" ht="21.9" customHeight="1" x14ac:dyDescent="0.3">
      <c r="A55" s="243"/>
      <c r="B55" s="247"/>
      <c r="C55" s="243"/>
      <c r="D55" s="243"/>
      <c r="F55" s="243"/>
      <c r="G55" s="248"/>
    </row>
    <row r="56" spans="1:7" ht="21.9" customHeight="1" x14ac:dyDescent="0.3">
      <c r="A56" s="243"/>
      <c r="B56" s="247"/>
      <c r="C56" s="243"/>
      <c r="D56" s="243"/>
      <c r="E56" s="243"/>
      <c r="F56" s="243"/>
      <c r="G56" s="248"/>
    </row>
    <row r="57" spans="1:7" ht="21.9" customHeight="1" x14ac:dyDescent="0.3">
      <c r="A57" s="243"/>
      <c r="B57" s="247"/>
      <c r="C57" s="243"/>
      <c r="D57" s="243"/>
      <c r="E57" s="243"/>
      <c r="F57" s="243"/>
      <c r="G57" s="248"/>
    </row>
    <row r="58" spans="1:7" ht="21.9" customHeight="1" x14ac:dyDescent="0.3">
      <c r="A58" s="243"/>
      <c r="B58" s="247"/>
      <c r="C58" s="243"/>
      <c r="D58" s="243"/>
      <c r="F58" s="243"/>
      <c r="G58" s="248"/>
    </row>
    <row r="59" spans="1:7" ht="21.9" customHeight="1" x14ac:dyDescent="0.3">
      <c r="A59" s="243"/>
      <c r="B59" s="247"/>
      <c r="C59" s="243"/>
      <c r="D59" s="243"/>
      <c r="E59" s="243"/>
      <c r="F59" s="243"/>
      <c r="G59" s="248"/>
    </row>
    <row r="60" spans="1:7" ht="21.9" customHeight="1" x14ac:dyDescent="0.3">
      <c r="A60" s="243"/>
      <c r="B60" s="247"/>
      <c r="C60" s="243"/>
      <c r="D60" s="243"/>
      <c r="E60" s="243"/>
      <c r="F60" s="243"/>
      <c r="G60" s="248"/>
    </row>
    <row r="61" spans="1:7" ht="21.9" customHeight="1" x14ac:dyDescent="0.3">
      <c r="A61" s="243"/>
      <c r="B61" s="247"/>
      <c r="C61" s="243"/>
      <c r="D61" s="243"/>
      <c r="E61" s="243"/>
      <c r="F61" s="243"/>
      <c r="G61" s="243"/>
    </row>
    <row r="62" spans="1:7" ht="21.9" customHeight="1" x14ac:dyDescent="0.3">
      <c r="B62" s="247"/>
      <c r="C62" s="243"/>
      <c r="D62" s="243"/>
      <c r="E62" s="243"/>
      <c r="F62" s="243"/>
      <c r="G62" s="243"/>
    </row>
    <row r="63" spans="1:7" ht="21.9" customHeight="1" x14ac:dyDescent="0.3">
      <c r="A63" s="243"/>
      <c r="B63" s="247"/>
      <c r="C63" s="243"/>
      <c r="D63" s="243"/>
      <c r="E63" s="243"/>
      <c r="F63" s="243"/>
      <c r="G63" s="243"/>
    </row>
    <row r="64" spans="1:7" ht="21.9" customHeight="1" x14ac:dyDescent="0.3">
      <c r="A64" s="243"/>
      <c r="B64" s="243"/>
      <c r="C64" s="243"/>
      <c r="D64" s="243"/>
      <c r="E64" s="243"/>
      <c r="F64" s="243"/>
      <c r="G64" s="243"/>
    </row>
    <row r="65" spans="1:7" ht="21.9" customHeight="1" x14ac:dyDescent="0.3">
      <c r="A65" s="243"/>
      <c r="B65" s="243"/>
      <c r="C65" s="243"/>
      <c r="D65" s="243"/>
      <c r="E65" s="243"/>
      <c r="F65" s="243"/>
      <c r="G65" s="243"/>
    </row>
    <row r="66" spans="1:7" ht="21.9" customHeight="1" x14ac:dyDescent="0.3">
      <c r="A66" s="243"/>
      <c r="B66" s="247"/>
      <c r="C66" s="243"/>
      <c r="D66" s="243"/>
      <c r="F66" s="243"/>
      <c r="G66" s="243"/>
    </row>
    <row r="67" spans="1:7" ht="21.9" customHeight="1" x14ac:dyDescent="0.3">
      <c r="A67" s="243"/>
      <c r="B67" s="247"/>
      <c r="C67" s="243"/>
      <c r="D67" s="243"/>
      <c r="E67" s="243"/>
      <c r="F67" s="243"/>
      <c r="G67" s="243"/>
    </row>
    <row r="68" spans="1:7" ht="21.9" customHeight="1" x14ac:dyDescent="0.3">
      <c r="B68" s="247"/>
      <c r="C68" s="243"/>
      <c r="D68" s="243"/>
      <c r="E68" s="243"/>
      <c r="F68" s="243"/>
      <c r="G68" s="243"/>
    </row>
    <row r="69" spans="1:7" x14ac:dyDescent="0.3">
      <c r="A69" s="243"/>
      <c r="B69" s="247"/>
      <c r="C69" s="243"/>
      <c r="D69" s="243"/>
      <c r="E69" s="243"/>
      <c r="F69" s="243"/>
      <c r="G69" s="243"/>
    </row>
    <row r="70" spans="1:7" x14ac:dyDescent="0.3">
      <c r="A70" s="243"/>
      <c r="B70" s="243"/>
      <c r="C70" s="243"/>
      <c r="D70" s="243"/>
      <c r="E70" s="243"/>
      <c r="F70" s="243"/>
      <c r="G70" s="243"/>
    </row>
    <row r="71" spans="1:7" x14ac:dyDescent="0.3">
      <c r="A71" s="243"/>
      <c r="B71" s="243"/>
      <c r="C71" s="243"/>
      <c r="D71" s="243"/>
      <c r="E71" s="243"/>
      <c r="F71" s="243"/>
      <c r="G71" s="243"/>
    </row>
    <row r="72" spans="1:7" x14ac:dyDescent="0.3">
      <c r="A72" s="243"/>
      <c r="B72" s="243"/>
      <c r="C72" s="243"/>
      <c r="D72" s="243"/>
      <c r="E72" s="243"/>
      <c r="F72" s="243"/>
      <c r="G72" s="243"/>
    </row>
    <row r="73" spans="1:7" x14ac:dyDescent="0.3">
      <c r="A73" s="243"/>
      <c r="B73" s="243"/>
      <c r="C73" s="243"/>
      <c r="D73" s="243"/>
      <c r="E73" s="243"/>
      <c r="F73" s="243"/>
      <c r="G73" s="243"/>
    </row>
  </sheetData>
  <mergeCells count="3">
    <mergeCell ref="A1:G1"/>
    <mergeCell ref="A2:G2"/>
    <mergeCell ref="A3:G3"/>
  </mergeCells>
  <conditionalFormatting sqref="E19">
    <cfRule type="expression" dxfId="42" priority="1" stopIfTrue="1">
      <formula>$Q12&gt;=1</formula>
    </cfRule>
  </conditionalFormatting>
  <conditionalFormatting sqref="F5">
    <cfRule type="expression" dxfId="41" priority="2" stopIfTrue="1">
      <formula>$Q6&gt;=1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workbookViewId="0">
      <selection sqref="A1:G1"/>
    </sheetView>
  </sheetViews>
  <sheetFormatPr defaultColWidth="9.109375" defaultRowHeight="14.4" x14ac:dyDescent="0.3"/>
  <cols>
    <col min="1" max="1" width="5.6640625" style="250" customWidth="1"/>
    <col min="2" max="2" width="6.5546875" style="250" customWidth="1"/>
    <col min="3" max="3" width="8.5546875" style="250" customWidth="1"/>
    <col min="4" max="4" width="5.6640625" style="250" customWidth="1"/>
    <col min="5" max="6" width="22.109375" style="250" customWidth="1"/>
    <col min="7" max="7" width="12" style="250" customWidth="1"/>
    <col min="8" max="16384" width="9.109375" style="241"/>
  </cols>
  <sheetData>
    <row r="1" spans="1:7" ht="45" customHeight="1" x14ac:dyDescent="0.3">
      <c r="A1" s="290" t="s">
        <v>426</v>
      </c>
      <c r="B1" s="291"/>
      <c r="C1" s="291"/>
      <c r="D1" s="291"/>
      <c r="E1" s="291"/>
      <c r="F1" s="291"/>
      <c r="G1" s="292"/>
    </row>
    <row r="2" spans="1:7" ht="40.5" customHeight="1" x14ac:dyDescent="0.3">
      <c r="A2" s="293" t="s">
        <v>324</v>
      </c>
      <c r="B2" s="294"/>
      <c r="C2" s="294"/>
      <c r="D2" s="294"/>
      <c r="E2" s="294"/>
      <c r="F2" s="294"/>
      <c r="G2" s="295"/>
    </row>
    <row r="3" spans="1:7" ht="21" hidden="1" x14ac:dyDescent="0.3">
      <c r="A3" s="296"/>
      <c r="B3" s="297"/>
      <c r="C3" s="297"/>
      <c r="D3" s="297"/>
      <c r="E3" s="297"/>
      <c r="F3" s="297"/>
      <c r="G3" s="298"/>
    </row>
    <row r="4" spans="1:7" ht="48" customHeight="1" x14ac:dyDescent="0.3">
      <c r="A4" s="242" t="s">
        <v>295</v>
      </c>
      <c r="B4" s="242" t="s">
        <v>296</v>
      </c>
      <c r="C4" s="242" t="s">
        <v>297</v>
      </c>
      <c r="D4" s="242" t="s">
        <v>298</v>
      </c>
      <c r="E4" s="243"/>
      <c r="F4" s="243"/>
      <c r="G4" s="243" t="s">
        <v>299</v>
      </c>
    </row>
    <row r="5" spans="1:7" ht="21.9" customHeight="1" x14ac:dyDescent="0.3">
      <c r="A5" s="244" t="s">
        <v>300</v>
      </c>
      <c r="B5" s="245"/>
      <c r="C5" s="244" t="s">
        <v>225</v>
      </c>
      <c r="D5" s="241"/>
      <c r="E5" s="243" t="s">
        <v>325</v>
      </c>
      <c r="F5" s="243" t="s">
        <v>326</v>
      </c>
      <c r="G5" s="246"/>
    </row>
    <row r="6" spans="1:7" ht="21.9" customHeight="1" x14ac:dyDescent="0.3">
      <c r="A6" s="243"/>
      <c r="B6" s="247"/>
      <c r="C6" s="243"/>
      <c r="D6" s="243"/>
      <c r="E6" s="243" t="s">
        <v>327</v>
      </c>
      <c r="F6" s="243" t="s">
        <v>328</v>
      </c>
      <c r="G6" s="248"/>
    </row>
    <row r="7" spans="1:7" ht="21.9" customHeight="1" x14ac:dyDescent="0.3">
      <c r="A7" s="243"/>
      <c r="B7" s="247"/>
      <c r="C7" s="243"/>
      <c r="D7" s="243"/>
      <c r="E7" s="243" t="s">
        <v>329</v>
      </c>
      <c r="F7" s="243" t="s">
        <v>330</v>
      </c>
      <c r="G7" s="248"/>
    </row>
    <row r="8" spans="1:7" ht="21.9" customHeight="1" x14ac:dyDescent="0.3">
      <c r="A8" s="243"/>
      <c r="B8" s="247"/>
      <c r="C8" s="243" t="s">
        <v>216</v>
      </c>
      <c r="D8" s="243"/>
      <c r="E8" s="243" t="s">
        <v>331</v>
      </c>
      <c r="F8" s="243" t="s">
        <v>332</v>
      </c>
      <c r="G8" s="248"/>
    </row>
    <row r="9" spans="1:7" ht="21.9" customHeight="1" x14ac:dyDescent="0.3">
      <c r="A9" s="243"/>
      <c r="B9" s="247"/>
      <c r="C9" s="243" t="s">
        <v>238</v>
      </c>
      <c r="D9" s="243"/>
      <c r="E9" s="243" t="s">
        <v>333</v>
      </c>
      <c r="F9" s="243" t="s">
        <v>334</v>
      </c>
      <c r="G9" s="248"/>
    </row>
    <row r="10" spans="1:7" ht="21.9" customHeight="1" x14ac:dyDescent="0.3">
      <c r="A10" s="243"/>
      <c r="B10" s="247"/>
      <c r="C10" s="243"/>
      <c r="D10" s="243"/>
      <c r="E10" s="243" t="s">
        <v>335</v>
      </c>
      <c r="F10" s="243" t="s">
        <v>336</v>
      </c>
      <c r="G10" s="248"/>
    </row>
    <row r="11" spans="1:7" ht="21.9" customHeight="1" x14ac:dyDescent="0.3">
      <c r="A11" s="243" t="s">
        <v>305</v>
      </c>
      <c r="B11" s="247"/>
      <c r="C11" s="243" t="s">
        <v>283</v>
      </c>
      <c r="D11" s="243"/>
      <c r="E11" s="243" t="s">
        <v>337</v>
      </c>
      <c r="F11" s="243" t="s">
        <v>338</v>
      </c>
      <c r="G11" s="248"/>
    </row>
    <row r="12" spans="1:7" ht="21.9" customHeight="1" x14ac:dyDescent="0.3">
      <c r="A12" s="243"/>
      <c r="B12" s="247"/>
      <c r="C12" s="243"/>
      <c r="D12" s="243"/>
      <c r="E12" s="243" t="s">
        <v>339</v>
      </c>
      <c r="F12" s="243" t="s">
        <v>340</v>
      </c>
      <c r="G12" s="248"/>
    </row>
    <row r="13" spans="1:7" ht="21.9" customHeight="1" x14ac:dyDescent="0.3">
      <c r="A13" s="243"/>
      <c r="B13" s="247"/>
      <c r="C13" s="243"/>
      <c r="D13" s="243"/>
      <c r="E13" s="243"/>
      <c r="F13" s="243"/>
      <c r="G13" s="248"/>
    </row>
    <row r="14" spans="1:7" ht="21.9" customHeight="1" x14ac:dyDescent="0.3">
      <c r="A14" s="243" t="s">
        <v>310</v>
      </c>
      <c r="B14" s="247"/>
      <c r="C14" s="244" t="s">
        <v>225</v>
      </c>
      <c r="D14" s="244"/>
      <c r="E14" s="243" t="s">
        <v>326</v>
      </c>
      <c r="F14" s="243" t="s">
        <v>341</v>
      </c>
      <c r="G14" s="248"/>
    </row>
    <row r="15" spans="1:7" ht="21.9" customHeight="1" x14ac:dyDescent="0.3">
      <c r="A15" s="243"/>
      <c r="B15" s="247"/>
      <c r="C15" s="243"/>
      <c r="D15" s="243"/>
      <c r="E15" s="243" t="s">
        <v>328</v>
      </c>
      <c r="F15" s="243" t="s">
        <v>329</v>
      </c>
      <c r="G15" s="248"/>
    </row>
    <row r="16" spans="1:7" ht="21.9" customHeight="1" x14ac:dyDescent="0.3">
      <c r="A16" s="243"/>
      <c r="B16" s="247"/>
      <c r="C16" s="243"/>
      <c r="D16" s="243"/>
      <c r="E16" s="243" t="s">
        <v>330</v>
      </c>
      <c r="F16" s="243" t="s">
        <v>327</v>
      </c>
      <c r="G16" s="248"/>
    </row>
    <row r="17" spans="1:7" ht="21.9" customHeight="1" x14ac:dyDescent="0.3">
      <c r="A17" s="243"/>
      <c r="B17" s="247"/>
      <c r="C17" s="243" t="s">
        <v>216</v>
      </c>
      <c r="D17" s="243"/>
      <c r="E17" s="243" t="s">
        <v>332</v>
      </c>
      <c r="F17" s="243" t="s">
        <v>342</v>
      </c>
      <c r="G17" s="248"/>
    </row>
    <row r="18" spans="1:7" ht="21.9" customHeight="1" x14ac:dyDescent="0.3">
      <c r="A18" s="243" t="s">
        <v>343</v>
      </c>
      <c r="B18" s="247"/>
      <c r="C18" s="243" t="s">
        <v>238</v>
      </c>
      <c r="D18" s="243"/>
      <c r="E18" s="243" t="s">
        <v>334</v>
      </c>
      <c r="F18" s="243" t="s">
        <v>335</v>
      </c>
      <c r="G18" s="248"/>
    </row>
    <row r="19" spans="1:7" ht="21.9" customHeight="1" x14ac:dyDescent="0.3">
      <c r="A19" s="243"/>
      <c r="B19" s="247"/>
      <c r="C19" s="243"/>
      <c r="D19" s="243"/>
      <c r="E19" s="243" t="s">
        <v>336</v>
      </c>
      <c r="F19" s="243" t="s">
        <v>333</v>
      </c>
      <c r="G19" s="248"/>
    </row>
    <row r="20" spans="1:7" ht="21.9" customHeight="1" x14ac:dyDescent="0.3">
      <c r="A20" s="243" t="s">
        <v>314</v>
      </c>
      <c r="B20" s="247"/>
      <c r="C20" s="243" t="s">
        <v>283</v>
      </c>
      <c r="D20" s="243"/>
      <c r="E20" s="243" t="s">
        <v>338</v>
      </c>
      <c r="F20" s="243" t="s">
        <v>339</v>
      </c>
      <c r="G20" s="248"/>
    </row>
    <row r="21" spans="1:7" ht="21.9" customHeight="1" x14ac:dyDescent="0.3">
      <c r="A21" s="243"/>
      <c r="B21" s="247"/>
      <c r="C21" s="243"/>
      <c r="D21" s="243"/>
      <c r="E21" s="243" t="s">
        <v>340</v>
      </c>
      <c r="F21" s="243" t="s">
        <v>337</v>
      </c>
      <c r="G21" s="248"/>
    </row>
    <row r="22" spans="1:7" ht="21.9" customHeight="1" x14ac:dyDescent="0.3">
      <c r="A22" s="243"/>
      <c r="B22" s="251"/>
      <c r="C22" s="244" t="s">
        <v>225</v>
      </c>
      <c r="D22" s="243"/>
      <c r="E22" s="243" t="s">
        <v>341</v>
      </c>
      <c r="F22" s="243" t="s">
        <v>325</v>
      </c>
      <c r="G22" s="248"/>
    </row>
    <row r="23" spans="1:7" ht="21.9" customHeight="1" x14ac:dyDescent="0.3">
      <c r="A23" s="243"/>
      <c r="B23" s="247"/>
      <c r="C23" s="243"/>
      <c r="D23" s="243"/>
      <c r="E23" s="243" t="s">
        <v>329</v>
      </c>
      <c r="F23" s="243" t="s">
        <v>327</v>
      </c>
      <c r="G23" s="248"/>
    </row>
    <row r="24" spans="1:7" ht="21.9" customHeight="1" x14ac:dyDescent="0.3">
      <c r="A24" s="243" t="s">
        <v>344</v>
      </c>
      <c r="B24" s="247"/>
      <c r="C24" s="243"/>
      <c r="D24" s="243"/>
      <c r="E24" s="243" t="s">
        <v>328</v>
      </c>
      <c r="F24" s="243" t="s">
        <v>330</v>
      </c>
      <c r="G24" s="248"/>
    </row>
    <row r="25" spans="1:7" ht="21.9" customHeight="1" x14ac:dyDescent="0.3">
      <c r="A25" s="243"/>
      <c r="B25" s="247"/>
      <c r="C25" s="243" t="s">
        <v>216</v>
      </c>
      <c r="D25" s="243"/>
      <c r="E25" s="243" t="s">
        <v>345</v>
      </c>
      <c r="F25" s="243" t="s">
        <v>346</v>
      </c>
      <c r="G25" s="248"/>
    </row>
    <row r="26" spans="1:7" ht="21.9" customHeight="1" x14ac:dyDescent="0.3">
      <c r="A26" s="243" t="s">
        <v>317</v>
      </c>
      <c r="B26" s="251"/>
      <c r="C26" s="243"/>
      <c r="D26" s="243"/>
      <c r="E26" s="243" t="s">
        <v>342</v>
      </c>
      <c r="F26" s="243" t="s">
        <v>331</v>
      </c>
      <c r="G26" s="248"/>
    </row>
    <row r="27" spans="1:7" ht="21.9" customHeight="1" x14ac:dyDescent="0.3">
      <c r="A27" s="243" t="s">
        <v>347</v>
      </c>
      <c r="B27" s="247"/>
      <c r="C27" s="243" t="s">
        <v>238</v>
      </c>
      <c r="D27" s="243"/>
      <c r="E27" s="243" t="s">
        <v>335</v>
      </c>
      <c r="F27" s="243" t="s">
        <v>333</v>
      </c>
      <c r="G27" s="248"/>
    </row>
    <row r="28" spans="1:7" ht="21.9" customHeight="1" x14ac:dyDescent="0.3">
      <c r="A28" s="243"/>
      <c r="B28" s="243"/>
      <c r="C28" s="243"/>
      <c r="D28" s="243"/>
      <c r="E28" s="243" t="s">
        <v>334</v>
      </c>
      <c r="F28" s="243" t="s">
        <v>336</v>
      </c>
      <c r="G28" s="248"/>
    </row>
    <row r="29" spans="1:7" ht="21.9" customHeight="1" x14ac:dyDescent="0.3">
      <c r="A29" s="243"/>
      <c r="B29" s="247"/>
      <c r="C29" s="243" t="s">
        <v>283</v>
      </c>
      <c r="D29" s="243"/>
      <c r="E29" s="243" t="s">
        <v>339</v>
      </c>
      <c r="F29" s="243" t="s">
        <v>337</v>
      </c>
      <c r="G29" s="248"/>
    </row>
    <row r="30" spans="1:7" ht="21.9" customHeight="1" x14ac:dyDescent="0.3">
      <c r="A30" s="243"/>
      <c r="B30" s="247"/>
      <c r="C30" s="243"/>
      <c r="D30" s="243"/>
      <c r="E30" s="243" t="s">
        <v>338</v>
      </c>
      <c r="F30" s="243" t="s">
        <v>340</v>
      </c>
      <c r="G30" s="248"/>
    </row>
    <row r="31" spans="1:7" ht="21.9" customHeight="1" x14ac:dyDescent="0.3">
      <c r="A31" s="243" t="s">
        <v>348</v>
      </c>
      <c r="B31" s="247"/>
      <c r="C31" s="244" t="s">
        <v>225</v>
      </c>
      <c r="D31" s="253" t="s">
        <v>321</v>
      </c>
      <c r="E31" s="243"/>
      <c r="F31" s="243"/>
      <c r="G31" s="248"/>
    </row>
    <row r="32" spans="1:7" ht="21.9" customHeight="1" x14ac:dyDescent="0.3">
      <c r="A32" s="243"/>
      <c r="B32" s="247"/>
      <c r="C32" s="244" t="s">
        <v>225</v>
      </c>
      <c r="D32" s="243" t="s">
        <v>323</v>
      </c>
      <c r="E32" s="243"/>
      <c r="F32" s="243"/>
      <c r="G32" s="248"/>
    </row>
    <row r="33" spans="1:7" ht="21.9" customHeight="1" x14ac:dyDescent="0.3">
      <c r="A33" s="243"/>
      <c r="B33" s="247"/>
      <c r="C33" s="243" t="s">
        <v>216</v>
      </c>
      <c r="D33" s="243" t="s">
        <v>321</v>
      </c>
      <c r="E33" s="243"/>
      <c r="F33" s="243"/>
      <c r="G33" s="243"/>
    </row>
    <row r="34" spans="1:7" ht="21.9" customHeight="1" x14ac:dyDescent="0.3">
      <c r="B34" s="247"/>
      <c r="C34" s="243" t="s">
        <v>216</v>
      </c>
      <c r="D34" s="243" t="s">
        <v>323</v>
      </c>
      <c r="E34" s="243"/>
      <c r="F34" s="249"/>
      <c r="G34" s="243"/>
    </row>
    <row r="35" spans="1:7" ht="21.9" customHeight="1" x14ac:dyDescent="0.3">
      <c r="A35" s="243"/>
      <c r="B35" s="247"/>
      <c r="C35" s="243"/>
      <c r="D35" s="243"/>
      <c r="E35" s="243"/>
      <c r="F35" s="243"/>
      <c r="G35" s="248"/>
    </row>
    <row r="36" spans="1:7" ht="21.9" customHeight="1" x14ac:dyDescent="0.3">
      <c r="A36" s="243"/>
      <c r="B36" s="247"/>
      <c r="C36" s="243"/>
      <c r="D36" s="243"/>
      <c r="E36" s="243"/>
      <c r="F36" s="243"/>
      <c r="G36" s="248"/>
    </row>
    <row r="37" spans="1:7" ht="21.9" customHeight="1" x14ac:dyDescent="0.3">
      <c r="A37" s="243"/>
      <c r="B37" s="247"/>
      <c r="C37" s="243"/>
      <c r="D37" s="243"/>
      <c r="E37" s="243"/>
      <c r="F37" s="243"/>
      <c r="G37" s="248"/>
    </row>
    <row r="38" spans="1:7" ht="21.9" customHeight="1" x14ac:dyDescent="0.3">
      <c r="A38" s="243"/>
      <c r="B38" s="247"/>
      <c r="C38" s="243"/>
      <c r="D38" s="243"/>
      <c r="E38" s="243"/>
      <c r="F38" s="243"/>
      <c r="G38" s="248"/>
    </row>
    <row r="39" spans="1:7" ht="21.9" customHeight="1" x14ac:dyDescent="0.3">
      <c r="A39" s="243"/>
      <c r="B39" s="247"/>
      <c r="C39" s="243"/>
      <c r="D39" s="243"/>
      <c r="E39" s="253"/>
      <c r="F39" s="243"/>
      <c r="G39" s="248"/>
    </row>
    <row r="40" spans="1:7" ht="21.9" customHeight="1" x14ac:dyDescent="0.3">
      <c r="A40" s="243"/>
      <c r="B40" s="243"/>
      <c r="C40" s="243"/>
      <c r="D40" s="243"/>
      <c r="E40" s="243"/>
      <c r="F40" s="243"/>
      <c r="G40" s="248"/>
    </row>
    <row r="41" spans="1:7" ht="21.9" customHeight="1" x14ac:dyDescent="0.3">
      <c r="A41" s="243"/>
      <c r="B41" s="243"/>
      <c r="C41" s="243"/>
      <c r="D41" s="243"/>
      <c r="E41" s="243"/>
      <c r="F41" s="243"/>
      <c r="G41" s="248"/>
    </row>
    <row r="42" spans="1:7" ht="21.9" customHeight="1" x14ac:dyDescent="0.3">
      <c r="A42" s="243"/>
      <c r="B42" s="243"/>
      <c r="C42" s="243"/>
      <c r="D42" s="243"/>
      <c r="E42" s="243"/>
      <c r="F42" s="243"/>
      <c r="G42" s="248"/>
    </row>
    <row r="43" spans="1:7" ht="21.9" customHeight="1" x14ac:dyDescent="0.3">
      <c r="A43" s="243"/>
      <c r="B43" s="247"/>
      <c r="C43" s="243"/>
      <c r="D43" s="243"/>
      <c r="E43" s="243"/>
      <c r="F43" s="243"/>
      <c r="G43" s="248"/>
    </row>
    <row r="44" spans="1:7" ht="21.9" customHeight="1" x14ac:dyDescent="0.3">
      <c r="A44" s="243"/>
      <c r="B44" s="247"/>
      <c r="C44" s="243"/>
      <c r="D44" s="243"/>
      <c r="E44" s="253"/>
      <c r="F44" s="243"/>
      <c r="G44" s="248"/>
    </row>
    <row r="45" spans="1:7" ht="21.9" customHeight="1" x14ac:dyDescent="0.3">
      <c r="A45" s="243"/>
      <c r="B45" s="247"/>
      <c r="C45" s="243"/>
      <c r="D45" s="253"/>
      <c r="E45" s="253"/>
      <c r="F45" s="243"/>
      <c r="G45" s="248"/>
    </row>
    <row r="46" spans="1:7" ht="21.9" customHeight="1" x14ac:dyDescent="0.3">
      <c r="A46" s="243"/>
      <c r="B46" s="243"/>
      <c r="C46" s="243"/>
      <c r="D46" s="253"/>
      <c r="E46" s="243"/>
      <c r="F46" s="243"/>
      <c r="G46" s="248"/>
    </row>
    <row r="47" spans="1:7" ht="21.9" customHeight="1" x14ac:dyDescent="0.3">
      <c r="A47" s="243"/>
      <c r="B47" s="243"/>
      <c r="C47" s="243"/>
      <c r="D47" s="243"/>
      <c r="E47" s="243"/>
      <c r="F47" s="243"/>
      <c r="G47" s="248"/>
    </row>
    <row r="48" spans="1:7" ht="21.9" customHeight="1" x14ac:dyDescent="0.3">
      <c r="A48" s="243"/>
      <c r="B48" s="243"/>
      <c r="C48" s="243"/>
      <c r="D48" s="243"/>
      <c r="E48" s="243"/>
      <c r="F48" s="243"/>
      <c r="G48" s="248"/>
    </row>
    <row r="49" spans="1:7" ht="21.9" customHeight="1" x14ac:dyDescent="0.3">
      <c r="A49" s="243"/>
      <c r="B49" s="243"/>
      <c r="C49" s="243"/>
      <c r="D49" s="243"/>
      <c r="E49" s="243"/>
      <c r="F49" s="243"/>
      <c r="G49" s="248"/>
    </row>
    <row r="50" spans="1:7" ht="21.9" customHeight="1" x14ac:dyDescent="0.3">
      <c r="A50" s="243"/>
      <c r="B50" s="243"/>
      <c r="C50" s="243"/>
      <c r="D50" s="243"/>
      <c r="E50" s="243"/>
      <c r="F50" s="243"/>
      <c r="G50" s="248"/>
    </row>
    <row r="51" spans="1:7" ht="21.9" customHeight="1" x14ac:dyDescent="0.3">
      <c r="A51" s="243"/>
      <c r="B51" s="243"/>
      <c r="C51" s="243"/>
      <c r="D51" s="243"/>
      <c r="E51" s="243"/>
      <c r="F51" s="243"/>
      <c r="G51" s="248"/>
    </row>
    <row r="52" spans="1:7" ht="21.9" customHeight="1" x14ac:dyDescent="0.3">
      <c r="A52" s="243"/>
      <c r="B52" s="243"/>
      <c r="C52" s="243"/>
      <c r="D52" s="243"/>
      <c r="E52" s="243"/>
      <c r="F52" s="243"/>
      <c r="G52" s="248"/>
    </row>
    <row r="53" spans="1:7" ht="21.9" customHeight="1" x14ac:dyDescent="0.3">
      <c r="A53" s="243"/>
      <c r="B53" s="243"/>
      <c r="C53" s="243"/>
      <c r="D53" s="243"/>
      <c r="E53" s="243"/>
      <c r="F53" s="243"/>
      <c r="G53" s="248"/>
    </row>
    <row r="54" spans="1:7" ht="21.9" customHeight="1" x14ac:dyDescent="0.3">
      <c r="A54" s="243"/>
      <c r="B54" s="243"/>
      <c r="C54" s="243"/>
      <c r="D54" s="243"/>
      <c r="E54" s="243"/>
      <c r="F54" s="243"/>
      <c r="G54" s="248"/>
    </row>
    <row r="55" spans="1:7" ht="21.9" customHeight="1" x14ac:dyDescent="0.3">
      <c r="A55" s="243"/>
      <c r="B55" s="247"/>
      <c r="C55" s="243"/>
      <c r="D55" s="243"/>
      <c r="F55" s="243"/>
      <c r="G55" s="248"/>
    </row>
    <row r="56" spans="1:7" ht="21.9" customHeight="1" x14ac:dyDescent="0.3">
      <c r="A56" s="243"/>
      <c r="B56" s="247"/>
      <c r="C56" s="243"/>
      <c r="D56" s="243"/>
      <c r="E56" s="243"/>
      <c r="F56" s="243"/>
      <c r="G56" s="248"/>
    </row>
    <row r="57" spans="1:7" ht="21.9" customHeight="1" x14ac:dyDescent="0.3">
      <c r="A57" s="243"/>
      <c r="B57" s="247"/>
      <c r="C57" s="243"/>
      <c r="D57" s="243"/>
      <c r="E57" s="243"/>
      <c r="F57" s="243"/>
      <c r="G57" s="248"/>
    </row>
    <row r="58" spans="1:7" ht="21.9" customHeight="1" x14ac:dyDescent="0.3">
      <c r="A58" s="243"/>
      <c r="B58" s="247"/>
      <c r="C58" s="243"/>
      <c r="D58" s="243"/>
      <c r="F58" s="243"/>
      <c r="G58" s="248"/>
    </row>
    <row r="59" spans="1:7" ht="21.9" customHeight="1" x14ac:dyDescent="0.3">
      <c r="A59" s="243"/>
      <c r="B59" s="247"/>
      <c r="C59" s="243"/>
      <c r="D59" s="243"/>
      <c r="E59" s="243"/>
      <c r="F59" s="243"/>
      <c r="G59" s="248"/>
    </row>
    <row r="60" spans="1:7" ht="21.9" customHeight="1" x14ac:dyDescent="0.3">
      <c r="A60" s="243"/>
      <c r="B60" s="247"/>
      <c r="C60" s="243"/>
      <c r="D60" s="243"/>
      <c r="E60" s="243"/>
      <c r="F60" s="243"/>
      <c r="G60" s="248"/>
    </row>
    <row r="61" spans="1:7" ht="21.9" customHeight="1" x14ac:dyDescent="0.3">
      <c r="A61" s="243"/>
      <c r="B61" s="247"/>
      <c r="C61" s="243"/>
      <c r="D61" s="243"/>
      <c r="E61" s="243"/>
      <c r="F61" s="243"/>
      <c r="G61" s="243"/>
    </row>
    <row r="62" spans="1:7" ht="21.9" customHeight="1" x14ac:dyDescent="0.3">
      <c r="B62" s="247"/>
      <c r="C62" s="243"/>
      <c r="D62" s="243"/>
      <c r="E62" s="243"/>
      <c r="F62" s="243"/>
      <c r="G62" s="243"/>
    </row>
    <row r="63" spans="1:7" ht="21.9" customHeight="1" x14ac:dyDescent="0.3">
      <c r="A63" s="243"/>
      <c r="B63" s="247"/>
      <c r="C63" s="243"/>
      <c r="D63" s="243"/>
      <c r="E63" s="243"/>
      <c r="F63" s="243"/>
      <c r="G63" s="243"/>
    </row>
    <row r="64" spans="1:7" ht="21.9" customHeight="1" x14ac:dyDescent="0.3">
      <c r="A64" s="243"/>
      <c r="B64" s="243"/>
      <c r="C64" s="243"/>
      <c r="D64" s="243"/>
      <c r="E64" s="243"/>
      <c r="F64" s="243"/>
      <c r="G64" s="243"/>
    </row>
    <row r="65" spans="1:7" ht="21.9" customHeight="1" x14ac:dyDescent="0.3">
      <c r="A65" s="243"/>
      <c r="B65" s="243"/>
      <c r="C65" s="243"/>
      <c r="D65" s="243"/>
      <c r="E65" s="243"/>
      <c r="F65" s="243"/>
      <c r="G65" s="243"/>
    </row>
    <row r="66" spans="1:7" ht="21.9" customHeight="1" x14ac:dyDescent="0.3">
      <c r="A66" s="243"/>
      <c r="B66" s="247"/>
      <c r="C66" s="243"/>
      <c r="D66" s="243"/>
      <c r="F66" s="243"/>
      <c r="G66" s="243"/>
    </row>
    <row r="67" spans="1:7" ht="21.9" customHeight="1" x14ac:dyDescent="0.3">
      <c r="A67" s="243"/>
      <c r="B67" s="247"/>
      <c r="C67" s="243"/>
      <c r="D67" s="243"/>
      <c r="E67" s="243"/>
      <c r="F67" s="243"/>
      <c r="G67" s="243"/>
    </row>
    <row r="68" spans="1:7" ht="21.9" customHeight="1" x14ac:dyDescent="0.3">
      <c r="B68" s="247"/>
      <c r="C68" s="243"/>
      <c r="D68" s="243"/>
      <c r="E68" s="243"/>
      <c r="F68" s="243"/>
      <c r="G68" s="243"/>
    </row>
    <row r="69" spans="1:7" x14ac:dyDescent="0.3">
      <c r="A69" s="243"/>
      <c r="B69" s="247"/>
      <c r="C69" s="243"/>
      <c r="D69" s="243"/>
      <c r="E69" s="243"/>
      <c r="F69" s="243"/>
      <c r="G69" s="243"/>
    </row>
    <row r="70" spans="1:7" x14ac:dyDescent="0.3">
      <c r="A70" s="243"/>
      <c r="B70" s="243"/>
      <c r="C70" s="243"/>
      <c r="D70" s="243"/>
      <c r="E70" s="243"/>
      <c r="F70" s="243"/>
      <c r="G70" s="243"/>
    </row>
    <row r="71" spans="1:7" x14ac:dyDescent="0.3">
      <c r="A71" s="243"/>
      <c r="B71" s="243"/>
      <c r="C71" s="243"/>
      <c r="D71" s="243"/>
      <c r="E71" s="243"/>
      <c r="F71" s="243"/>
      <c r="G71" s="243"/>
    </row>
    <row r="72" spans="1:7" x14ac:dyDescent="0.3">
      <c r="A72" s="243"/>
      <c r="B72" s="243"/>
      <c r="C72" s="243"/>
      <c r="D72" s="243"/>
      <c r="E72" s="243"/>
      <c r="F72" s="243"/>
      <c r="G72" s="243"/>
    </row>
    <row r="73" spans="1:7" x14ac:dyDescent="0.3">
      <c r="A73" s="243"/>
      <c r="B73" s="243"/>
      <c r="C73" s="243"/>
      <c r="D73" s="243"/>
      <c r="E73" s="243"/>
      <c r="F73" s="243"/>
      <c r="G73" s="243"/>
    </row>
  </sheetData>
  <mergeCells count="3">
    <mergeCell ref="A1:G1"/>
    <mergeCell ref="A2:G2"/>
    <mergeCell ref="A3:G3"/>
  </mergeCells>
  <conditionalFormatting sqref="E14">
    <cfRule type="expression" dxfId="40" priority="1" stopIfTrue="1">
      <formula>$Q15&gt;=1</formula>
    </cfRule>
  </conditionalFormatting>
  <conditionalFormatting sqref="F5">
    <cfRule type="expression" dxfId="39" priority="3" stopIfTrue="1">
      <formula>$Q6&gt;=1</formula>
    </cfRule>
  </conditionalFormatting>
  <conditionalFormatting sqref="F34">
    <cfRule type="expression" dxfId="38" priority="2" stopIfTrue="1">
      <formula>$Q27&gt;=1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3"/>
  <sheetViews>
    <sheetView topLeftCell="A7" workbookViewId="0">
      <selection activeCell="E37" sqref="E37"/>
    </sheetView>
  </sheetViews>
  <sheetFormatPr defaultColWidth="9.109375" defaultRowHeight="14.4" x14ac:dyDescent="0.3"/>
  <cols>
    <col min="1" max="1" width="5.6640625" style="250" customWidth="1"/>
    <col min="2" max="2" width="6.5546875" style="250" customWidth="1"/>
    <col min="3" max="3" width="8.5546875" style="250" customWidth="1"/>
    <col min="4" max="4" width="5.6640625" style="250" customWidth="1"/>
    <col min="5" max="6" width="22.109375" style="250" customWidth="1"/>
    <col min="7" max="7" width="12" style="250" customWidth="1"/>
    <col min="8" max="16384" width="9.109375" style="241"/>
  </cols>
  <sheetData>
    <row r="1" spans="1:7" ht="45" customHeight="1" x14ac:dyDescent="0.3">
      <c r="A1" s="299" t="s">
        <v>426</v>
      </c>
      <c r="B1" s="300"/>
      <c r="C1" s="300"/>
      <c r="D1" s="300"/>
      <c r="E1" s="300"/>
      <c r="F1" s="300"/>
      <c r="G1" s="301"/>
    </row>
    <row r="2" spans="1:7" ht="40.5" customHeight="1" x14ac:dyDescent="0.3">
      <c r="A2" s="293" t="s">
        <v>294</v>
      </c>
      <c r="B2" s="294"/>
      <c r="C2" s="294"/>
      <c r="D2" s="294"/>
      <c r="E2" s="294"/>
      <c r="F2" s="294"/>
      <c r="G2" s="295"/>
    </row>
    <row r="3" spans="1:7" ht="21" hidden="1" x14ac:dyDescent="0.3">
      <c r="A3" s="296"/>
      <c r="B3" s="297"/>
      <c r="C3" s="297"/>
      <c r="D3" s="297"/>
      <c r="E3" s="297"/>
      <c r="F3" s="297"/>
      <c r="G3" s="298"/>
    </row>
    <row r="4" spans="1:7" ht="48" customHeight="1" x14ac:dyDescent="0.3">
      <c r="A4" s="242" t="s">
        <v>295</v>
      </c>
      <c r="B4" s="242" t="s">
        <v>296</v>
      </c>
      <c r="C4" s="242" t="s">
        <v>297</v>
      </c>
      <c r="D4" s="242" t="s">
        <v>298</v>
      </c>
      <c r="E4" s="243"/>
      <c r="F4" s="243"/>
      <c r="G4" s="243" t="s">
        <v>299</v>
      </c>
    </row>
    <row r="5" spans="1:7" ht="21.9" customHeight="1" x14ac:dyDescent="0.3">
      <c r="A5" s="244" t="s">
        <v>300</v>
      </c>
      <c r="B5" s="245"/>
      <c r="C5" s="244" t="s">
        <v>301</v>
      </c>
      <c r="D5" s="241"/>
      <c r="E5" s="243" t="s">
        <v>263</v>
      </c>
      <c r="F5" s="243" t="s">
        <v>264</v>
      </c>
      <c r="G5" s="246"/>
    </row>
    <row r="6" spans="1:7" ht="21.9" customHeight="1" x14ac:dyDescent="0.3">
      <c r="A6" s="243"/>
      <c r="B6" s="247"/>
      <c r="C6" s="243" t="s">
        <v>302</v>
      </c>
      <c r="D6" s="243"/>
      <c r="E6" s="243" t="s">
        <v>303</v>
      </c>
      <c r="F6" s="243" t="s">
        <v>304</v>
      </c>
      <c r="G6" s="248"/>
    </row>
    <row r="7" spans="1:7" ht="21.9" customHeight="1" x14ac:dyDescent="0.3">
      <c r="A7" s="243"/>
      <c r="B7" s="247"/>
      <c r="C7" s="243" t="s">
        <v>274</v>
      </c>
      <c r="D7" s="243"/>
      <c r="E7" s="243" t="s">
        <v>275</v>
      </c>
      <c r="F7" s="243" t="s">
        <v>278</v>
      </c>
      <c r="G7" s="248"/>
    </row>
    <row r="8" spans="1:7" ht="21.9" customHeight="1" x14ac:dyDescent="0.3">
      <c r="A8" s="243"/>
      <c r="B8" s="247"/>
      <c r="C8" s="243"/>
      <c r="D8" s="243"/>
      <c r="E8" s="243" t="s">
        <v>281</v>
      </c>
      <c r="F8" s="243" t="s">
        <v>276</v>
      </c>
      <c r="G8" s="248"/>
    </row>
    <row r="9" spans="1:7" ht="21.9" customHeight="1" x14ac:dyDescent="0.3">
      <c r="A9" s="243"/>
      <c r="B9" s="247"/>
      <c r="C9" s="243"/>
      <c r="D9" s="243"/>
      <c r="E9" s="243" t="s">
        <v>279</v>
      </c>
      <c r="F9" s="243" t="s">
        <v>277</v>
      </c>
      <c r="G9" s="248"/>
    </row>
    <row r="10" spans="1:7" ht="21.9" customHeight="1" x14ac:dyDescent="0.3">
      <c r="A10" s="243"/>
      <c r="B10" s="247"/>
      <c r="C10" s="243"/>
      <c r="D10" s="243"/>
      <c r="E10" s="243" t="s">
        <v>280</v>
      </c>
      <c r="F10" s="243" t="s">
        <v>282</v>
      </c>
      <c r="G10" s="248"/>
    </row>
    <row r="11" spans="1:7" ht="21.9" customHeight="1" x14ac:dyDescent="0.3">
      <c r="A11" s="243" t="s">
        <v>305</v>
      </c>
      <c r="B11" s="247"/>
      <c r="C11" s="243" t="s">
        <v>291</v>
      </c>
      <c r="D11" s="243"/>
      <c r="E11" s="243" t="s">
        <v>306</v>
      </c>
      <c r="F11" s="243" t="s">
        <v>307</v>
      </c>
      <c r="G11" s="248"/>
    </row>
    <row r="12" spans="1:7" ht="21.9" customHeight="1" x14ac:dyDescent="0.3">
      <c r="A12" s="243"/>
      <c r="B12" s="247"/>
      <c r="C12" s="243"/>
      <c r="D12" s="243"/>
      <c r="E12" s="243" t="s">
        <v>308</v>
      </c>
      <c r="F12" s="243" t="s">
        <v>309</v>
      </c>
      <c r="G12" s="248"/>
    </row>
    <row r="13" spans="1:7" ht="21.9" customHeight="1" x14ac:dyDescent="0.3">
      <c r="A13" s="243" t="s">
        <v>310</v>
      </c>
      <c r="B13" s="247"/>
      <c r="C13" s="244" t="s">
        <v>301</v>
      </c>
      <c r="D13" s="243"/>
      <c r="E13" s="243" t="s">
        <v>256</v>
      </c>
      <c r="F13" s="243" t="s">
        <v>259</v>
      </c>
      <c r="G13" s="248"/>
    </row>
    <row r="14" spans="1:7" ht="21.9" customHeight="1" x14ac:dyDescent="0.3">
      <c r="A14" s="243"/>
      <c r="B14" s="247"/>
      <c r="C14" s="244"/>
      <c r="D14" s="244"/>
      <c r="E14" s="243" t="s">
        <v>311</v>
      </c>
      <c r="F14" s="243" t="s">
        <v>262</v>
      </c>
      <c r="G14" s="248"/>
    </row>
    <row r="15" spans="1:7" ht="21.9" customHeight="1" x14ac:dyDescent="0.3">
      <c r="A15" s="243"/>
      <c r="B15" s="247"/>
      <c r="C15" s="243"/>
      <c r="D15" s="243"/>
      <c r="E15" s="243" t="s">
        <v>312</v>
      </c>
      <c r="F15" s="243" t="s">
        <v>260</v>
      </c>
      <c r="G15" s="248"/>
    </row>
    <row r="16" spans="1:7" ht="21.9" customHeight="1" x14ac:dyDescent="0.3">
      <c r="A16" s="243"/>
      <c r="B16" s="247"/>
      <c r="C16" s="243"/>
      <c r="D16" s="243"/>
      <c r="E16" s="243" t="s">
        <v>258</v>
      </c>
      <c r="F16" s="243" t="s">
        <v>257</v>
      </c>
      <c r="G16" s="248"/>
    </row>
    <row r="17" spans="1:7" ht="21.9" customHeight="1" x14ac:dyDescent="0.3">
      <c r="A17" s="243"/>
      <c r="B17" s="247"/>
      <c r="C17" s="243" t="s">
        <v>302</v>
      </c>
      <c r="D17" s="243"/>
      <c r="E17" s="243" t="s">
        <v>304</v>
      </c>
      <c r="F17" s="243" t="s">
        <v>313</v>
      </c>
      <c r="G17" s="248"/>
    </row>
    <row r="18" spans="1:7" ht="21.9" customHeight="1" x14ac:dyDescent="0.3">
      <c r="A18" s="243" t="s">
        <v>314</v>
      </c>
      <c r="B18" s="247"/>
      <c r="C18" s="243" t="s">
        <v>274</v>
      </c>
      <c r="D18" s="243" t="s">
        <v>315</v>
      </c>
      <c r="E18" s="243"/>
      <c r="F18" s="243"/>
      <c r="G18" s="248"/>
    </row>
    <row r="19" spans="1:7" ht="21.9" customHeight="1" x14ac:dyDescent="0.3">
      <c r="A19" s="243"/>
      <c r="B19" s="247"/>
      <c r="C19" s="243"/>
      <c r="D19" s="243" t="s">
        <v>315</v>
      </c>
      <c r="E19" s="249"/>
      <c r="F19" s="243"/>
      <c r="G19" s="248"/>
    </row>
    <row r="20" spans="1:7" ht="21.9" customHeight="1" x14ac:dyDescent="0.3">
      <c r="A20" s="243"/>
      <c r="B20" s="247"/>
      <c r="C20" s="243"/>
      <c r="D20" s="243" t="s">
        <v>316</v>
      </c>
      <c r="E20" s="243"/>
      <c r="G20" s="248"/>
    </row>
    <row r="21" spans="1:7" ht="21.9" customHeight="1" x14ac:dyDescent="0.3">
      <c r="A21" s="243"/>
      <c r="B21" s="247"/>
      <c r="C21" s="243"/>
      <c r="D21" s="243" t="s">
        <v>316</v>
      </c>
      <c r="E21" s="243"/>
      <c r="F21" s="243"/>
      <c r="G21" s="248"/>
    </row>
    <row r="22" spans="1:7" ht="21.9" customHeight="1" x14ac:dyDescent="0.3">
      <c r="A22" s="243"/>
      <c r="B22" s="251"/>
      <c r="C22" s="243" t="s">
        <v>291</v>
      </c>
      <c r="D22" s="243"/>
      <c r="E22" s="243" t="s">
        <v>307</v>
      </c>
      <c r="F22" s="243" t="s">
        <v>308</v>
      </c>
      <c r="G22" s="248"/>
    </row>
    <row r="23" spans="1:7" ht="21.9" customHeight="1" x14ac:dyDescent="0.3">
      <c r="A23" s="243"/>
      <c r="B23" s="247"/>
      <c r="C23" s="243"/>
      <c r="D23" s="243"/>
      <c r="E23" s="243" t="s">
        <v>309</v>
      </c>
      <c r="F23" s="243" t="s">
        <v>306</v>
      </c>
      <c r="G23" s="248"/>
    </row>
    <row r="24" spans="1:7" ht="21.9" customHeight="1" x14ac:dyDescent="0.3">
      <c r="A24" s="243" t="s">
        <v>317</v>
      </c>
      <c r="B24" s="247"/>
      <c r="C24" s="244" t="s">
        <v>301</v>
      </c>
      <c r="D24" s="243" t="s">
        <v>315</v>
      </c>
      <c r="E24" s="243"/>
      <c r="F24" s="243"/>
      <c r="G24" s="248"/>
    </row>
    <row r="25" spans="1:7" ht="21.9" customHeight="1" x14ac:dyDescent="0.3">
      <c r="A25" s="243"/>
      <c r="B25" s="247"/>
      <c r="C25" s="243"/>
      <c r="D25" s="243" t="s">
        <v>315</v>
      </c>
      <c r="E25" s="243"/>
      <c r="F25" s="243"/>
      <c r="G25" s="248"/>
    </row>
    <row r="26" spans="1:7" ht="21.9" customHeight="1" x14ac:dyDescent="0.3">
      <c r="A26" s="243"/>
      <c r="B26" s="251"/>
      <c r="C26" s="243"/>
      <c r="D26" s="243" t="s">
        <v>316</v>
      </c>
      <c r="E26" s="243"/>
      <c r="F26" s="243"/>
      <c r="G26" s="248"/>
    </row>
    <row r="27" spans="1:7" ht="21.9" customHeight="1" x14ac:dyDescent="0.3">
      <c r="A27" s="243"/>
      <c r="B27" s="247"/>
      <c r="C27" s="252"/>
      <c r="D27" s="243" t="s">
        <v>316</v>
      </c>
      <c r="E27" s="243"/>
      <c r="F27" s="243"/>
      <c r="G27" s="248"/>
    </row>
    <row r="28" spans="1:7" ht="21.9" customHeight="1" x14ac:dyDescent="0.3">
      <c r="A28" s="243"/>
      <c r="B28" s="243"/>
      <c r="C28" s="243" t="s">
        <v>302</v>
      </c>
      <c r="D28" s="243"/>
      <c r="E28" s="267" t="s">
        <v>318</v>
      </c>
      <c r="F28" s="267" t="s">
        <v>319</v>
      </c>
      <c r="G28" s="248"/>
    </row>
    <row r="29" spans="1:7" ht="21.9" customHeight="1" x14ac:dyDescent="0.3">
      <c r="A29" s="243"/>
      <c r="B29" s="247"/>
      <c r="C29" s="243"/>
      <c r="D29" s="243"/>
      <c r="E29" s="243" t="s">
        <v>313</v>
      </c>
      <c r="F29" s="243" t="s">
        <v>303</v>
      </c>
      <c r="G29" s="248"/>
    </row>
    <row r="30" spans="1:7" ht="21.9" customHeight="1" x14ac:dyDescent="0.3">
      <c r="A30" s="243" t="s">
        <v>320</v>
      </c>
      <c r="B30" s="247"/>
      <c r="C30" s="243" t="s">
        <v>274</v>
      </c>
      <c r="D30" s="243" t="s">
        <v>321</v>
      </c>
      <c r="E30" s="243"/>
      <c r="F30" s="243"/>
      <c r="G30" s="248"/>
    </row>
    <row r="31" spans="1:7" ht="21.9" customHeight="1" x14ac:dyDescent="0.3">
      <c r="A31" s="243"/>
      <c r="B31" s="247"/>
      <c r="C31" s="243"/>
      <c r="D31" s="253" t="s">
        <v>316</v>
      </c>
      <c r="E31" s="243"/>
      <c r="F31" s="243"/>
      <c r="G31" s="248"/>
    </row>
    <row r="32" spans="1:7" ht="21.9" customHeight="1" x14ac:dyDescent="0.3">
      <c r="A32" s="243"/>
      <c r="B32" s="247"/>
      <c r="C32" s="243" t="s">
        <v>291</v>
      </c>
      <c r="D32" s="243"/>
      <c r="E32" s="243" t="s">
        <v>308</v>
      </c>
      <c r="F32" s="243" t="s">
        <v>306</v>
      </c>
      <c r="G32" s="248"/>
    </row>
    <row r="33" spans="1:7" ht="21.9" customHeight="1" x14ac:dyDescent="0.3">
      <c r="A33" s="243"/>
      <c r="B33" s="247"/>
      <c r="C33" s="243"/>
      <c r="D33" s="243"/>
      <c r="E33" s="243" t="s">
        <v>307</v>
      </c>
      <c r="F33" s="243" t="s">
        <v>309</v>
      </c>
      <c r="G33" s="243"/>
    </row>
    <row r="34" spans="1:7" ht="21.9" customHeight="1" x14ac:dyDescent="0.3">
      <c r="A34" s="250" t="s">
        <v>322</v>
      </c>
      <c r="B34" s="247"/>
      <c r="C34" s="244" t="s">
        <v>301</v>
      </c>
      <c r="D34" s="243" t="s">
        <v>321</v>
      </c>
      <c r="E34" s="243"/>
      <c r="F34" s="249"/>
      <c r="G34" s="243"/>
    </row>
    <row r="35" spans="1:7" ht="21.9" customHeight="1" x14ac:dyDescent="0.3">
      <c r="A35" s="243"/>
      <c r="B35" s="247"/>
      <c r="C35" s="243"/>
      <c r="D35" s="243" t="s">
        <v>316</v>
      </c>
      <c r="E35" s="243"/>
      <c r="F35" s="243"/>
      <c r="G35" s="248"/>
    </row>
    <row r="36" spans="1:7" ht="21.9" customHeight="1" x14ac:dyDescent="0.3">
      <c r="A36" s="243"/>
      <c r="B36" s="247"/>
      <c r="C36" s="267" t="s">
        <v>302</v>
      </c>
      <c r="D36" s="267" t="s">
        <v>321</v>
      </c>
      <c r="E36" s="243"/>
      <c r="F36" s="243"/>
      <c r="G36" s="248"/>
    </row>
    <row r="37" spans="1:7" ht="21.9" customHeight="1" x14ac:dyDescent="0.3">
      <c r="A37" s="243"/>
      <c r="B37" s="247"/>
      <c r="C37" s="267"/>
      <c r="D37" s="267" t="s">
        <v>323</v>
      </c>
      <c r="E37" s="243"/>
      <c r="F37" s="243"/>
      <c r="G37" s="248"/>
    </row>
    <row r="38" spans="1:7" ht="21.9" customHeight="1" x14ac:dyDescent="0.3">
      <c r="A38" s="243"/>
      <c r="B38" s="247"/>
      <c r="C38" s="243"/>
      <c r="D38" s="243"/>
      <c r="E38" s="243"/>
      <c r="F38" s="243"/>
      <c r="G38" s="248"/>
    </row>
    <row r="39" spans="1:7" ht="21.9" customHeight="1" x14ac:dyDescent="0.3">
      <c r="A39" s="243"/>
      <c r="B39" s="247"/>
      <c r="C39" s="243"/>
      <c r="D39" s="243"/>
      <c r="E39" s="243"/>
      <c r="F39" s="243"/>
      <c r="G39" s="248"/>
    </row>
    <row r="40" spans="1:7" ht="21.9" customHeight="1" x14ac:dyDescent="0.3">
      <c r="A40" s="243"/>
      <c r="B40" s="243"/>
      <c r="C40" s="243"/>
      <c r="D40" s="243"/>
      <c r="E40" s="243"/>
      <c r="F40" s="243"/>
      <c r="G40" s="248"/>
    </row>
    <row r="41" spans="1:7" ht="21.9" customHeight="1" x14ac:dyDescent="0.3">
      <c r="A41" s="243"/>
      <c r="B41" s="243"/>
      <c r="C41" s="243"/>
      <c r="D41" s="243"/>
      <c r="E41" s="243"/>
      <c r="F41" s="243"/>
      <c r="G41" s="248"/>
    </row>
    <row r="42" spans="1:7" ht="21.9" customHeight="1" x14ac:dyDescent="0.3">
      <c r="A42" s="243"/>
      <c r="B42" s="243"/>
      <c r="C42" s="243"/>
      <c r="D42" s="243"/>
      <c r="E42" s="243"/>
      <c r="F42" s="243"/>
      <c r="G42" s="248"/>
    </row>
    <row r="43" spans="1:7" ht="21.9" customHeight="1" x14ac:dyDescent="0.3">
      <c r="A43" s="243"/>
      <c r="B43" s="247"/>
      <c r="C43" s="243"/>
      <c r="D43" s="243"/>
      <c r="E43" s="243"/>
      <c r="F43" s="243"/>
      <c r="G43" s="248"/>
    </row>
    <row r="44" spans="1:7" ht="21.9" customHeight="1" x14ac:dyDescent="0.3">
      <c r="A44" s="243"/>
      <c r="B44" s="247"/>
      <c r="C44" s="243"/>
      <c r="D44" s="243"/>
      <c r="E44" s="243"/>
      <c r="F44" s="243"/>
      <c r="G44" s="248"/>
    </row>
    <row r="45" spans="1:7" ht="21.9" customHeight="1" x14ac:dyDescent="0.3">
      <c r="A45" s="243"/>
      <c r="B45" s="247"/>
      <c r="C45" s="243"/>
      <c r="D45" s="253"/>
      <c r="E45" s="243"/>
      <c r="F45" s="243"/>
      <c r="G45" s="248"/>
    </row>
    <row r="46" spans="1:7" ht="21.9" customHeight="1" x14ac:dyDescent="0.3">
      <c r="A46" s="243"/>
      <c r="B46" s="243"/>
      <c r="C46" s="243"/>
      <c r="D46" s="253"/>
      <c r="E46" s="243"/>
      <c r="F46" s="243"/>
      <c r="G46" s="248"/>
    </row>
    <row r="47" spans="1:7" ht="21.9" customHeight="1" x14ac:dyDescent="0.3">
      <c r="A47" s="243"/>
      <c r="B47" s="243"/>
      <c r="C47" s="243"/>
      <c r="D47" s="243"/>
      <c r="E47" s="243"/>
      <c r="F47" s="243"/>
      <c r="G47" s="248"/>
    </row>
    <row r="48" spans="1:7" ht="21.9" customHeight="1" x14ac:dyDescent="0.3">
      <c r="A48" s="243"/>
      <c r="B48" s="243"/>
      <c r="C48" s="243"/>
      <c r="D48" s="243"/>
      <c r="E48" s="243"/>
      <c r="F48" s="243"/>
      <c r="G48" s="248"/>
    </row>
    <row r="49" spans="1:7" ht="21.9" customHeight="1" x14ac:dyDescent="0.3">
      <c r="A49" s="243"/>
      <c r="B49" s="243"/>
      <c r="C49" s="243"/>
      <c r="D49" s="243"/>
      <c r="E49" s="243"/>
      <c r="F49" s="243"/>
      <c r="G49" s="248"/>
    </row>
    <row r="50" spans="1:7" ht="21.9" customHeight="1" x14ac:dyDescent="0.3">
      <c r="A50" s="243"/>
      <c r="B50" s="243"/>
      <c r="C50" s="243"/>
      <c r="D50" s="243"/>
      <c r="E50" s="243"/>
      <c r="F50" s="243"/>
      <c r="G50" s="248"/>
    </row>
    <row r="51" spans="1:7" ht="21.9" customHeight="1" x14ac:dyDescent="0.3">
      <c r="A51" s="243"/>
      <c r="B51" s="243"/>
      <c r="C51" s="243"/>
      <c r="D51" s="243"/>
      <c r="E51" s="243"/>
      <c r="F51" s="243"/>
      <c r="G51" s="248"/>
    </row>
    <row r="52" spans="1:7" ht="21.9" customHeight="1" x14ac:dyDescent="0.3">
      <c r="A52" s="243"/>
      <c r="B52" s="243"/>
      <c r="C52" s="243"/>
      <c r="D52" s="243"/>
      <c r="E52" s="243"/>
      <c r="F52" s="243"/>
      <c r="G52" s="248"/>
    </row>
    <row r="53" spans="1:7" ht="21.9" customHeight="1" x14ac:dyDescent="0.3">
      <c r="A53" s="243"/>
      <c r="B53" s="243"/>
      <c r="C53" s="243"/>
      <c r="D53" s="243"/>
      <c r="E53" s="243"/>
      <c r="F53" s="243"/>
      <c r="G53" s="248"/>
    </row>
    <row r="54" spans="1:7" ht="21.9" customHeight="1" x14ac:dyDescent="0.3">
      <c r="A54" s="243"/>
      <c r="B54" s="243"/>
      <c r="C54" s="243"/>
      <c r="D54" s="243"/>
      <c r="E54" s="243"/>
      <c r="F54" s="243"/>
      <c r="G54" s="248"/>
    </row>
    <row r="55" spans="1:7" ht="21.9" customHeight="1" x14ac:dyDescent="0.3">
      <c r="A55" s="243"/>
      <c r="B55" s="247"/>
      <c r="C55" s="243"/>
      <c r="D55" s="243"/>
      <c r="F55" s="243"/>
      <c r="G55" s="248"/>
    </row>
    <row r="56" spans="1:7" ht="21.9" customHeight="1" x14ac:dyDescent="0.3">
      <c r="A56" s="243"/>
      <c r="B56" s="247"/>
      <c r="C56" s="243"/>
      <c r="D56" s="243"/>
      <c r="E56" s="243"/>
      <c r="F56" s="243"/>
      <c r="G56" s="248"/>
    </row>
    <row r="57" spans="1:7" ht="21.9" customHeight="1" x14ac:dyDescent="0.3">
      <c r="A57" s="243"/>
      <c r="B57" s="247"/>
      <c r="C57" s="243"/>
      <c r="D57" s="243"/>
      <c r="E57" s="243"/>
      <c r="F57" s="243"/>
      <c r="G57" s="248"/>
    </row>
    <row r="58" spans="1:7" ht="21.9" customHeight="1" x14ac:dyDescent="0.3">
      <c r="A58" s="243"/>
      <c r="B58" s="247"/>
      <c r="C58" s="243"/>
      <c r="D58" s="243"/>
      <c r="F58" s="243"/>
      <c r="G58" s="248"/>
    </row>
    <row r="59" spans="1:7" ht="21.9" customHeight="1" x14ac:dyDescent="0.3">
      <c r="A59" s="243"/>
      <c r="B59" s="247"/>
      <c r="C59" s="243"/>
      <c r="D59" s="243"/>
      <c r="E59" s="243"/>
      <c r="F59" s="243"/>
      <c r="G59" s="248"/>
    </row>
    <row r="60" spans="1:7" ht="21.9" customHeight="1" x14ac:dyDescent="0.3">
      <c r="A60" s="243"/>
      <c r="B60" s="247"/>
      <c r="C60" s="243"/>
      <c r="D60" s="243"/>
      <c r="E60" s="243"/>
      <c r="F60" s="243"/>
      <c r="G60" s="248"/>
    </row>
    <row r="61" spans="1:7" ht="21.9" customHeight="1" x14ac:dyDescent="0.3">
      <c r="A61" s="243"/>
      <c r="B61" s="247"/>
      <c r="C61" s="243"/>
      <c r="D61" s="243"/>
      <c r="E61" s="243"/>
      <c r="F61" s="243"/>
      <c r="G61" s="243"/>
    </row>
    <row r="62" spans="1:7" ht="21.9" customHeight="1" x14ac:dyDescent="0.3">
      <c r="B62" s="247"/>
      <c r="C62" s="243"/>
      <c r="D62" s="243"/>
      <c r="E62" s="243"/>
      <c r="F62" s="243"/>
      <c r="G62" s="243"/>
    </row>
    <row r="63" spans="1:7" ht="21.9" customHeight="1" x14ac:dyDescent="0.3">
      <c r="A63" s="243"/>
      <c r="B63" s="247"/>
      <c r="C63" s="243"/>
      <c r="D63" s="243"/>
      <c r="E63" s="243"/>
      <c r="F63" s="243"/>
      <c r="G63" s="243"/>
    </row>
    <row r="64" spans="1:7" ht="21.9" customHeight="1" x14ac:dyDescent="0.3">
      <c r="A64" s="243"/>
      <c r="B64" s="243"/>
      <c r="C64" s="243"/>
      <c r="D64" s="243"/>
      <c r="E64" s="243"/>
      <c r="F64" s="243"/>
      <c r="G64" s="243"/>
    </row>
    <row r="65" spans="1:7" ht="21.9" customHeight="1" x14ac:dyDescent="0.3">
      <c r="A65" s="243"/>
      <c r="B65" s="243"/>
      <c r="C65" s="243"/>
      <c r="D65" s="243"/>
      <c r="E65" s="243"/>
      <c r="F65" s="243"/>
      <c r="G65" s="243"/>
    </row>
    <row r="66" spans="1:7" ht="21.9" customHeight="1" x14ac:dyDescent="0.3">
      <c r="A66" s="243"/>
      <c r="B66" s="247"/>
      <c r="C66" s="243"/>
      <c r="D66" s="243"/>
      <c r="F66" s="243"/>
      <c r="G66" s="243"/>
    </row>
    <row r="67" spans="1:7" ht="21.9" customHeight="1" x14ac:dyDescent="0.3">
      <c r="A67" s="243"/>
      <c r="B67" s="247"/>
      <c r="C67" s="243"/>
      <c r="D67" s="243"/>
      <c r="E67" s="243"/>
      <c r="F67" s="243"/>
      <c r="G67" s="243"/>
    </row>
    <row r="68" spans="1:7" ht="21.9" customHeight="1" x14ac:dyDescent="0.3">
      <c r="B68" s="247"/>
      <c r="C68" s="243"/>
      <c r="D68" s="243"/>
      <c r="E68" s="243"/>
      <c r="F68" s="243"/>
      <c r="G68" s="243"/>
    </row>
    <row r="69" spans="1:7" x14ac:dyDescent="0.3">
      <c r="A69" s="243"/>
      <c r="B69" s="247"/>
      <c r="C69" s="243"/>
      <c r="D69" s="243"/>
      <c r="E69" s="243"/>
      <c r="F69" s="243"/>
      <c r="G69" s="243"/>
    </row>
    <row r="70" spans="1:7" x14ac:dyDescent="0.3">
      <c r="A70" s="243"/>
      <c r="B70" s="243"/>
      <c r="C70" s="243"/>
      <c r="D70" s="243"/>
      <c r="E70" s="243"/>
      <c r="F70" s="243"/>
      <c r="G70" s="243"/>
    </row>
    <row r="71" spans="1:7" x14ac:dyDescent="0.3">
      <c r="A71" s="243"/>
      <c r="B71" s="243"/>
      <c r="C71" s="243"/>
      <c r="D71" s="243"/>
      <c r="E71" s="243"/>
      <c r="F71" s="243"/>
      <c r="G71" s="243"/>
    </row>
    <row r="72" spans="1:7" x14ac:dyDescent="0.3">
      <c r="A72" s="243"/>
      <c r="B72" s="243"/>
      <c r="C72" s="243"/>
      <c r="D72" s="243"/>
      <c r="E72" s="243"/>
      <c r="F72" s="243"/>
      <c r="G72" s="243"/>
    </row>
    <row r="73" spans="1:7" x14ac:dyDescent="0.3">
      <c r="A73" s="243"/>
      <c r="B73" s="243"/>
      <c r="C73" s="243"/>
      <c r="D73" s="243"/>
      <c r="E73" s="243"/>
      <c r="F73" s="243"/>
      <c r="G73" s="243"/>
    </row>
  </sheetData>
  <mergeCells count="3">
    <mergeCell ref="A1:G1"/>
    <mergeCell ref="A2:G2"/>
    <mergeCell ref="A3:G3"/>
  </mergeCells>
  <conditionalFormatting sqref="E19">
    <cfRule type="expression" dxfId="37" priority="2" stopIfTrue="1">
      <formula>$Q12&gt;=1</formula>
    </cfRule>
  </conditionalFormatting>
  <conditionalFormatting sqref="F5">
    <cfRule type="expression" dxfId="36" priority="3" stopIfTrue="1">
      <formula>$Q6&gt;=1</formula>
    </cfRule>
  </conditionalFormatting>
  <conditionalFormatting sqref="F34">
    <cfRule type="expression" dxfId="35" priority="1" stopIfTrue="1">
      <formula>$Q27&gt;=1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4">
    <tabColor indexed="11"/>
  </sheetPr>
  <dimension ref="A1:AK47"/>
  <sheetViews>
    <sheetView tabSelected="1" topLeftCell="A13" workbookViewId="0">
      <selection activeCell="N14" sqref="N1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5" t="s">
        <v>202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 t="s">
        <v>19</v>
      </c>
      <c r="M3" s="33"/>
      <c r="N3" s="105"/>
      <c r="O3" s="104"/>
      <c r="P3" s="105"/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83" t="str">
        <f>Altalanos!$E$10</f>
        <v>Kádár László</v>
      </c>
      <c r="M4" s="82"/>
      <c r="N4" s="106"/>
      <c r="O4" s="107"/>
      <c r="P4" s="106"/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O5" s="151" t="s">
        <v>52</v>
      </c>
      <c r="P5" s="152" t="s">
        <v>58</v>
      </c>
      <c r="R5" s="151" t="s">
        <v>52</v>
      </c>
      <c r="S5" s="175" t="s">
        <v>81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O6" s="153" t="s">
        <v>59</v>
      </c>
      <c r="P6" s="154" t="s">
        <v>54</v>
      </c>
      <c r="R6" s="153" t="s">
        <v>59</v>
      </c>
      <c r="S6" s="176" t="s">
        <v>82</v>
      </c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44" t="s">
        <v>38</v>
      </c>
      <c r="B7" s="157"/>
      <c r="C7" s="97" t="str">
        <f>IF($B7="","",VLOOKUP($B7,#REF!,5))</f>
        <v/>
      </c>
      <c r="D7" s="97" t="str">
        <f>IF($B7="","",VLOOKUP($B7,#REF!,15))</f>
        <v/>
      </c>
      <c r="E7" s="179"/>
      <c r="F7" s="96"/>
      <c r="G7" s="179"/>
      <c r="H7" s="96"/>
      <c r="I7" s="94" t="str">
        <f>IF($B7="","",VLOOKUP($B7,#REF!,4))</f>
        <v/>
      </c>
      <c r="J7" s="85"/>
      <c r="K7" s="168"/>
      <c r="L7" s="163" t="str">
        <f>IF(K7="","",CONCATENATE(VLOOKUP($Y$3,$AB$1:$AK$1,K7)," pont"))</f>
        <v/>
      </c>
      <c r="M7" s="169"/>
      <c r="O7" s="155" t="s">
        <v>60</v>
      </c>
      <c r="P7" s="156" t="s">
        <v>56</v>
      </c>
      <c r="R7" s="155" t="s">
        <v>60</v>
      </c>
      <c r="S7" s="177" t="s">
        <v>61</v>
      </c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58"/>
      <c r="C8" s="109"/>
      <c r="D8" s="109"/>
      <c r="E8" s="109"/>
      <c r="F8" s="109"/>
      <c r="G8" s="109"/>
      <c r="H8" s="109"/>
      <c r="I8" s="109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59"/>
      <c r="C9" s="97" t="str">
        <f>IF($B9="","",VLOOKUP($B9,#REF!,5))</f>
        <v/>
      </c>
      <c r="D9" s="97" t="str">
        <f>IF($B9="","",VLOOKUP($B9,#REF!,15))</f>
        <v/>
      </c>
      <c r="E9" s="180" t="s">
        <v>93</v>
      </c>
      <c r="F9" s="98"/>
      <c r="G9" s="180" t="s">
        <v>94</v>
      </c>
      <c r="H9" s="98"/>
      <c r="I9" s="93" t="str">
        <f>IF($B9="","",VLOOKUP($B9,#REF!,4))</f>
        <v/>
      </c>
      <c r="J9" s="85"/>
      <c r="K9" s="254" t="s">
        <v>433</v>
      </c>
      <c r="L9" s="163"/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58"/>
      <c r="C10" s="109"/>
      <c r="D10" s="109"/>
      <c r="E10" s="109"/>
      <c r="F10" s="109"/>
      <c r="G10" s="109"/>
      <c r="H10" s="109"/>
      <c r="I10" s="109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59"/>
      <c r="C11" s="97" t="str">
        <f>IF($B11="","",VLOOKUP($B11,#REF!,5))</f>
        <v/>
      </c>
      <c r="D11" s="97" t="str">
        <f>IF($B11="","",VLOOKUP($B11,#REF!,15))</f>
        <v/>
      </c>
      <c r="E11" s="180" t="s">
        <v>95</v>
      </c>
      <c r="F11" s="98"/>
      <c r="G11" s="180" t="s">
        <v>96</v>
      </c>
      <c r="H11" s="98"/>
      <c r="I11" s="93" t="str">
        <f>IF($B11="","",VLOOKUP($B11,#REF!,4))</f>
        <v/>
      </c>
      <c r="J11" s="85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5"/>
      <c r="B12" s="144"/>
      <c r="C12" s="136"/>
      <c r="D12" s="85"/>
      <c r="E12" s="85"/>
      <c r="F12" s="85"/>
      <c r="G12" s="85"/>
      <c r="H12" s="85"/>
      <c r="I12" s="85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44" t="s">
        <v>45</v>
      </c>
      <c r="B13" s="157"/>
      <c r="C13" s="97" t="str">
        <f>IF($B13="","",VLOOKUP($B13,#REF!,5))</f>
        <v/>
      </c>
      <c r="D13" s="97" t="str">
        <f>IF($B13="","",VLOOKUP($B13,#REF!,15))</f>
        <v/>
      </c>
      <c r="E13" s="179" t="s">
        <v>91</v>
      </c>
      <c r="F13" s="96"/>
      <c r="G13" s="179" t="s">
        <v>92</v>
      </c>
      <c r="H13" s="96"/>
      <c r="I13" s="94" t="str">
        <f>IF($B13="","",VLOOKUP($B13,#REF!,4))</f>
        <v/>
      </c>
      <c r="J13" s="85"/>
      <c r="K13" s="254" t="s">
        <v>432</v>
      </c>
      <c r="L13" s="163"/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08"/>
      <c r="B14" s="158"/>
      <c r="C14" s="109"/>
      <c r="D14" s="109"/>
      <c r="E14" s="109"/>
      <c r="F14" s="109"/>
      <c r="G14" s="109"/>
      <c r="H14" s="109"/>
      <c r="I14" s="109"/>
      <c r="J14" s="85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08" t="s">
        <v>46</v>
      </c>
      <c r="B15" s="159"/>
      <c r="C15" s="97" t="str">
        <f>IF($B15="","",VLOOKUP($B15,#REF!,5))</f>
        <v/>
      </c>
      <c r="D15" s="97" t="str">
        <f>IF($B15="","",VLOOKUP($B15,#REF!,15))</f>
        <v/>
      </c>
      <c r="E15" s="180" t="s">
        <v>97</v>
      </c>
      <c r="F15" s="98"/>
      <c r="G15" s="180" t="s">
        <v>98</v>
      </c>
      <c r="H15" s="98"/>
      <c r="I15" s="93" t="str">
        <f>IF($B15="","",VLOOKUP($B15,#REF!,4))</f>
        <v/>
      </c>
      <c r="J15" s="85"/>
      <c r="K15" s="168"/>
      <c r="L15" s="163" t="str">
        <f>IF(K15="","",CONCATENATE(VLOOKUP($Y$3,$AB$1:$AK$1,K15)," pont"))</f>
        <v/>
      </c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08"/>
      <c r="B16" s="158"/>
      <c r="C16" s="109"/>
      <c r="D16" s="109"/>
      <c r="E16" s="109"/>
      <c r="F16" s="109"/>
      <c r="G16" s="109"/>
      <c r="H16" s="109"/>
      <c r="I16" s="109"/>
      <c r="J16" s="85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08" t="s">
        <v>47</v>
      </c>
      <c r="B17" s="159"/>
      <c r="C17" s="97" t="str">
        <f>IF($B17="","",VLOOKUP($B17,#REF!,5))</f>
        <v/>
      </c>
      <c r="D17" s="97" t="str">
        <f>IF($B17="","",VLOOKUP($B17,#REF!,15))</f>
        <v/>
      </c>
      <c r="E17" s="180" t="s">
        <v>99</v>
      </c>
      <c r="F17" s="98"/>
      <c r="G17" s="180" t="s">
        <v>100</v>
      </c>
      <c r="H17" s="98"/>
      <c r="I17" s="93" t="str">
        <f>IF($B17="","",VLOOKUP($B17,#REF!,4))</f>
        <v/>
      </c>
      <c r="J17" s="85"/>
      <c r="K17" s="168"/>
      <c r="L17" s="163" t="str">
        <f>IF(K17="","",CONCATENATE(VLOOKUP($Y$3,$AB$1:$AK$1,K17)," pont"))</f>
        <v/>
      </c>
      <c r="M17" s="169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5"/>
      <c r="B22" s="304"/>
      <c r="C22" s="304"/>
      <c r="D22" s="305">
        <f>E7</f>
        <v>0</v>
      </c>
      <c r="E22" s="305"/>
      <c r="F22" s="305" t="str">
        <f>E9</f>
        <v>Marosi</v>
      </c>
      <c r="G22" s="305"/>
      <c r="H22" s="305" t="str">
        <f>E11</f>
        <v>Csuti</v>
      </c>
      <c r="I22" s="305"/>
      <c r="J22" s="85"/>
      <c r="K22" s="85"/>
      <c r="L22" s="85"/>
      <c r="M22" s="145" t="s">
        <v>42</v>
      </c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6">
        <f>E7</f>
        <v>0</v>
      </c>
      <c r="C23" s="306"/>
      <c r="D23" s="307"/>
      <c r="E23" s="307"/>
      <c r="F23" s="308"/>
      <c r="G23" s="308"/>
      <c r="H23" s="308"/>
      <c r="I23" s="308"/>
      <c r="J23" s="85"/>
      <c r="K23" s="85"/>
      <c r="L23" s="85"/>
      <c r="M23" s="146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6" t="str">
        <f>E9</f>
        <v>Marosi</v>
      </c>
      <c r="C24" s="306"/>
      <c r="D24" s="308"/>
      <c r="E24" s="308"/>
      <c r="F24" s="307"/>
      <c r="G24" s="307"/>
      <c r="H24" s="308" t="s">
        <v>427</v>
      </c>
      <c r="I24" s="308"/>
      <c r="J24" s="85"/>
      <c r="K24" s="85"/>
      <c r="L24" s="85"/>
      <c r="M24" s="146">
        <v>1</v>
      </c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6" t="str">
        <f>E11</f>
        <v>Csuti</v>
      </c>
      <c r="C25" s="306"/>
      <c r="D25" s="308"/>
      <c r="E25" s="308"/>
      <c r="F25" s="308" t="s">
        <v>428</v>
      </c>
      <c r="G25" s="308"/>
      <c r="H25" s="307"/>
      <c r="I25" s="307"/>
      <c r="J25" s="85"/>
      <c r="K25" s="85"/>
      <c r="L25" s="85"/>
      <c r="M25" s="146">
        <v>2</v>
      </c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147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5"/>
      <c r="B27" s="304"/>
      <c r="C27" s="304"/>
      <c r="D27" s="305" t="str">
        <f>E13</f>
        <v xml:space="preserve">Almai </v>
      </c>
      <c r="E27" s="305"/>
      <c r="F27" s="305" t="str">
        <f>E15</f>
        <v>Szekeres</v>
      </c>
      <c r="G27" s="305"/>
      <c r="H27" s="305" t="str">
        <f>E17</f>
        <v>Georgi</v>
      </c>
      <c r="I27" s="305"/>
      <c r="J27" s="85"/>
      <c r="K27" s="85"/>
      <c r="L27" s="85"/>
      <c r="M27" s="147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6" t="str">
        <f>E13</f>
        <v xml:space="preserve">Almai </v>
      </c>
      <c r="C28" s="306"/>
      <c r="D28" s="307"/>
      <c r="E28" s="307"/>
      <c r="F28" s="308" t="s">
        <v>427</v>
      </c>
      <c r="G28" s="308"/>
      <c r="H28" s="308" t="s">
        <v>429</v>
      </c>
      <c r="I28" s="308"/>
      <c r="J28" s="85"/>
      <c r="K28" s="85"/>
      <c r="L28" s="85"/>
      <c r="M28" s="146">
        <v>1</v>
      </c>
    </row>
    <row r="29" spans="1:37" ht="18.75" customHeight="1" x14ac:dyDescent="0.25">
      <c r="A29" s="143" t="s">
        <v>46</v>
      </c>
      <c r="B29" s="306" t="str">
        <f>E15</f>
        <v>Szekeres</v>
      </c>
      <c r="C29" s="306"/>
      <c r="D29" s="308" t="s">
        <v>428</v>
      </c>
      <c r="E29" s="308"/>
      <c r="F29" s="307"/>
      <c r="G29" s="307"/>
      <c r="H29" s="308" t="s">
        <v>429</v>
      </c>
      <c r="I29" s="308"/>
      <c r="J29" s="85"/>
      <c r="K29" s="85"/>
      <c r="L29" s="85"/>
      <c r="M29" s="146">
        <v>2</v>
      </c>
    </row>
    <row r="30" spans="1:37" ht="18.75" customHeight="1" x14ac:dyDescent="0.25">
      <c r="A30" s="143" t="s">
        <v>47</v>
      </c>
      <c r="B30" s="306" t="str">
        <f>E17</f>
        <v>Georgi</v>
      </c>
      <c r="C30" s="306"/>
      <c r="D30" s="308" t="s">
        <v>430</v>
      </c>
      <c r="E30" s="308"/>
      <c r="F30" s="308" t="s">
        <v>430</v>
      </c>
      <c r="G30" s="308"/>
      <c r="H30" s="307"/>
      <c r="I30" s="307"/>
      <c r="J30" s="85"/>
      <c r="K30" s="85"/>
      <c r="L30" s="85"/>
      <c r="M30" s="146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 t="s">
        <v>34</v>
      </c>
      <c r="B32" s="85"/>
      <c r="C32" s="309" t="str">
        <f>IF(M23=1,B23,IF(M24=1,B24,IF(M25=1,B25,"")))</f>
        <v>Marosi</v>
      </c>
      <c r="D32" s="309"/>
      <c r="E32" s="108" t="s">
        <v>49</v>
      </c>
      <c r="F32" s="310" t="str">
        <f>IF(M28=1,B28,IF(M29=1,B29,IF(M30=1,B30,"")))</f>
        <v xml:space="preserve">Almai </v>
      </c>
      <c r="G32" s="310"/>
      <c r="H32" s="85"/>
      <c r="I32" s="184" t="s">
        <v>427</v>
      </c>
      <c r="J32" s="85"/>
      <c r="K32" s="85"/>
      <c r="L32" s="85"/>
      <c r="M32" s="85"/>
    </row>
    <row r="33" spans="1:18" x14ac:dyDescent="0.25">
      <c r="A33" s="85"/>
      <c r="B33" s="85"/>
      <c r="C33" s="85"/>
      <c r="D33" s="85"/>
      <c r="E33" s="85"/>
      <c r="F33" s="108"/>
      <c r="G33" s="108"/>
      <c r="H33" s="85"/>
      <c r="I33" s="85"/>
      <c r="J33" s="85"/>
      <c r="K33" s="85"/>
      <c r="L33" s="85"/>
      <c r="M33" s="85"/>
    </row>
    <row r="34" spans="1:18" x14ac:dyDescent="0.25">
      <c r="A34" s="85" t="s">
        <v>48</v>
      </c>
      <c r="B34" s="85"/>
      <c r="C34" s="309" t="str">
        <f>IF(M23=2,B23,IF(M24=2,B24,IF(M25=2,B25,"")))</f>
        <v>Csuti</v>
      </c>
      <c r="D34" s="309"/>
      <c r="E34" s="108" t="s">
        <v>49</v>
      </c>
      <c r="F34" s="310" t="str">
        <f>IF(M28=2,B28,IF(M29=2,B29,IF(M30=2,B30,"")))</f>
        <v>Szekeres</v>
      </c>
      <c r="G34" s="310"/>
      <c r="H34" s="85"/>
      <c r="I34" s="184" t="s">
        <v>431</v>
      </c>
      <c r="J34" s="85"/>
      <c r="K34" s="85"/>
      <c r="L34" s="85"/>
      <c r="M34" s="85"/>
    </row>
    <row r="35" spans="1:18" x14ac:dyDescent="0.25">
      <c r="A35" s="85"/>
      <c r="B35" s="85"/>
      <c r="C35" s="108"/>
      <c r="D35" s="108"/>
      <c r="E35" s="108"/>
      <c r="F35" s="108"/>
      <c r="G35" s="108"/>
      <c r="H35" s="85"/>
      <c r="I35" s="85"/>
      <c r="J35" s="85"/>
      <c r="K35" s="85"/>
      <c r="L35" s="85"/>
      <c r="M35" s="85"/>
    </row>
    <row r="36" spans="1:18" x14ac:dyDescent="0.25">
      <c r="A36" s="85" t="s">
        <v>50</v>
      </c>
      <c r="B36" s="85"/>
      <c r="C36" s="309" t="str">
        <f>IF(M23=3,B23,IF(M24=3,B24,IF(M25=3,B25,"")))</f>
        <v/>
      </c>
      <c r="D36" s="309"/>
      <c r="E36" s="108" t="s">
        <v>49</v>
      </c>
      <c r="F36" s="309" t="str">
        <f>IF(M28=3,B28,IF(M29=3,B29,IF(M30=3,B30,"")))</f>
        <v/>
      </c>
      <c r="G36" s="309"/>
      <c r="H36" s="85"/>
      <c r="I36" s="84"/>
      <c r="J36" s="85"/>
      <c r="K36" s="85"/>
      <c r="L36" s="85"/>
      <c r="M36" s="85"/>
    </row>
    <row r="37" spans="1:18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8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4"/>
      <c r="M38" s="85"/>
    </row>
    <row r="39" spans="1:18" x14ac:dyDescent="0.25">
      <c r="A39" s="37" t="s">
        <v>22</v>
      </c>
      <c r="B39" s="38"/>
      <c r="C39" s="65"/>
      <c r="D39" s="116" t="s">
        <v>0</v>
      </c>
      <c r="E39" s="117" t="s">
        <v>24</v>
      </c>
      <c r="F39" s="134"/>
      <c r="G39" s="116" t="s">
        <v>0</v>
      </c>
      <c r="H39" s="117" t="s">
        <v>31</v>
      </c>
      <c r="I39" s="45"/>
      <c r="J39" s="117" t="s">
        <v>32</v>
      </c>
      <c r="K39" s="44" t="s">
        <v>33</v>
      </c>
      <c r="L39" s="29"/>
      <c r="M39" s="134"/>
      <c r="P39" s="110"/>
      <c r="Q39" s="110"/>
      <c r="R39" s="111"/>
    </row>
    <row r="40" spans="1:18" x14ac:dyDescent="0.25">
      <c r="A40" s="88" t="s">
        <v>23</v>
      </c>
      <c r="B40" s="89"/>
      <c r="C40" s="90"/>
      <c r="D40" s="118">
        <v>1</v>
      </c>
      <c r="E40" s="312" t="e">
        <f>IF(D40&gt;$R$47,,UPPER(VLOOKUP(D40,#REF!,2)))</f>
        <v>#REF!</v>
      </c>
      <c r="F40" s="312"/>
      <c r="G40" s="128" t="s">
        <v>1</v>
      </c>
      <c r="H40" s="89"/>
      <c r="I40" s="119"/>
      <c r="J40" s="129"/>
      <c r="K40" s="86" t="s">
        <v>25</v>
      </c>
      <c r="L40" s="135"/>
      <c r="M40" s="120"/>
      <c r="P40" s="112"/>
      <c r="Q40" s="112"/>
      <c r="R40" s="113"/>
    </row>
    <row r="41" spans="1:18" x14ac:dyDescent="0.25">
      <c r="A41" s="91" t="s">
        <v>30</v>
      </c>
      <c r="B41" s="43"/>
      <c r="C41" s="92"/>
      <c r="D41" s="121">
        <v>2</v>
      </c>
      <c r="E41" s="311" t="e">
        <f>IF(D41&gt;$R$47,,UPPER(VLOOKUP(D41,#REF!,2)))</f>
        <v>#REF!</v>
      </c>
      <c r="F41" s="311"/>
      <c r="G41" s="130" t="s">
        <v>2</v>
      </c>
      <c r="H41" s="122"/>
      <c r="I41" s="123"/>
      <c r="J41" s="35"/>
      <c r="K41" s="132"/>
      <c r="L41" s="84"/>
      <c r="M41" s="127"/>
      <c r="P41" s="113"/>
      <c r="Q41" s="114"/>
      <c r="R41" s="113"/>
    </row>
    <row r="42" spans="1:18" x14ac:dyDescent="0.25">
      <c r="A42" s="56"/>
      <c r="B42" s="57"/>
      <c r="C42" s="58"/>
      <c r="D42" s="121"/>
      <c r="E42" s="125"/>
      <c r="F42" s="85"/>
      <c r="G42" s="130" t="s">
        <v>3</v>
      </c>
      <c r="H42" s="122"/>
      <c r="I42" s="123"/>
      <c r="J42" s="35"/>
      <c r="K42" s="86" t="s">
        <v>26</v>
      </c>
      <c r="L42" s="135"/>
      <c r="M42" s="120"/>
      <c r="P42" s="112"/>
      <c r="Q42" s="112"/>
      <c r="R42" s="113"/>
    </row>
    <row r="43" spans="1:18" x14ac:dyDescent="0.25">
      <c r="A43" s="39"/>
      <c r="B43" s="63"/>
      <c r="C43" s="40"/>
      <c r="D43" s="121"/>
      <c r="E43" s="125"/>
      <c r="F43" s="85"/>
      <c r="G43" s="130" t="s">
        <v>4</v>
      </c>
      <c r="H43" s="122"/>
      <c r="I43" s="123"/>
      <c r="J43" s="35"/>
      <c r="K43" s="133"/>
      <c r="L43" s="85"/>
      <c r="M43" s="124"/>
      <c r="P43" s="113"/>
      <c r="Q43" s="114"/>
      <c r="R43" s="113"/>
    </row>
    <row r="44" spans="1:18" x14ac:dyDescent="0.25">
      <c r="A44" s="47"/>
      <c r="B44" s="59"/>
      <c r="C44" s="64"/>
      <c r="D44" s="121"/>
      <c r="E44" s="125"/>
      <c r="F44" s="85"/>
      <c r="G44" s="130" t="s">
        <v>5</v>
      </c>
      <c r="H44" s="122"/>
      <c r="I44" s="123"/>
      <c r="J44" s="35"/>
      <c r="K44" s="91"/>
      <c r="L44" s="84"/>
      <c r="M44" s="127"/>
      <c r="P44" s="113"/>
      <c r="Q44" s="114"/>
      <c r="R44" s="113"/>
    </row>
    <row r="45" spans="1:18" x14ac:dyDescent="0.25">
      <c r="A45" s="48"/>
      <c r="B45" s="20"/>
      <c r="C45" s="40"/>
      <c r="D45" s="121"/>
      <c r="E45" s="125"/>
      <c r="F45" s="85"/>
      <c r="G45" s="130" t="s">
        <v>6</v>
      </c>
      <c r="H45" s="122"/>
      <c r="I45" s="123"/>
      <c r="J45" s="35"/>
      <c r="K45" s="86" t="s">
        <v>21</v>
      </c>
      <c r="L45" s="135"/>
      <c r="M45" s="120"/>
      <c r="P45" s="112"/>
      <c r="Q45" s="112"/>
      <c r="R45" s="113"/>
    </row>
    <row r="46" spans="1:18" x14ac:dyDescent="0.25">
      <c r="A46" s="48"/>
      <c r="B46" s="20"/>
      <c r="C46" s="54"/>
      <c r="D46" s="121"/>
      <c r="E46" s="125"/>
      <c r="F46" s="85"/>
      <c r="G46" s="130" t="s">
        <v>7</v>
      </c>
      <c r="H46" s="122"/>
      <c r="I46" s="123"/>
      <c r="J46" s="35"/>
      <c r="K46" s="133"/>
      <c r="L46" s="85"/>
      <c r="M46" s="124"/>
      <c r="P46" s="113"/>
      <c r="Q46" s="114"/>
      <c r="R46" s="113"/>
    </row>
    <row r="47" spans="1:18" x14ac:dyDescent="0.25">
      <c r="A47" s="49"/>
      <c r="B47" s="46"/>
      <c r="C47" s="55"/>
      <c r="D47" s="126"/>
      <c r="E47" s="41"/>
      <c r="F47" s="84"/>
      <c r="G47" s="131" t="s">
        <v>8</v>
      </c>
      <c r="H47" s="43"/>
      <c r="I47" s="87"/>
      <c r="J47" s="42"/>
      <c r="K47" s="91" t="str">
        <f>L4</f>
        <v>Kádár László</v>
      </c>
      <c r="L47" s="84"/>
      <c r="M47" s="127"/>
      <c r="P47" s="113"/>
      <c r="Q47" s="114"/>
      <c r="R47" s="115" t="e">
        <f>MIN(4,#REF!)</f>
        <v>#REF!</v>
      </c>
    </row>
  </sheetData>
  <mergeCells count="42">
    <mergeCell ref="E41:F41"/>
    <mergeCell ref="H29:I29"/>
    <mergeCell ref="B30:C30"/>
    <mergeCell ref="D30:E30"/>
    <mergeCell ref="F30:G30"/>
    <mergeCell ref="E40:F40"/>
    <mergeCell ref="F34:G34"/>
    <mergeCell ref="C34:D34"/>
    <mergeCell ref="C36:D36"/>
    <mergeCell ref="F36:G36"/>
    <mergeCell ref="B29:C29"/>
    <mergeCell ref="H24:I24"/>
    <mergeCell ref="F28:G28"/>
    <mergeCell ref="H28:I28"/>
    <mergeCell ref="C32:D32"/>
    <mergeCell ref="F32:G32"/>
    <mergeCell ref="H25:I25"/>
    <mergeCell ref="B27:C27"/>
    <mergeCell ref="D27:E27"/>
    <mergeCell ref="F27:G27"/>
    <mergeCell ref="H30:I30"/>
    <mergeCell ref="D29:E29"/>
    <mergeCell ref="F29:G29"/>
    <mergeCell ref="H27:I27"/>
    <mergeCell ref="B25:C25"/>
    <mergeCell ref="D25:E25"/>
    <mergeCell ref="F25:G25"/>
    <mergeCell ref="B28:C28"/>
    <mergeCell ref="D28:E28"/>
    <mergeCell ref="B24:C24"/>
    <mergeCell ref="D24:E24"/>
    <mergeCell ref="F24:G24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phoneticPr fontId="45" type="noConversion"/>
  <conditionalFormatting sqref="E7 E9 E11 E13 E15 E17">
    <cfRule type="cellIs" dxfId="34" priority="2" stopIfTrue="1" operator="equal">
      <formula>"Bye"</formula>
    </cfRule>
  </conditionalFormatting>
  <conditionalFormatting sqref="R47">
    <cfRule type="expression" dxfId="33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5">
    <tabColor indexed="11"/>
  </sheetPr>
  <dimension ref="A1:AK49"/>
  <sheetViews>
    <sheetView workbookViewId="0">
      <selection activeCell="N22" sqref="N2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5" t="s">
        <v>203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 t="s">
        <v>19</v>
      </c>
      <c r="M3" s="33"/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83" t="str">
        <f>Altalanos!$E$10</f>
        <v>Kádár László</v>
      </c>
      <c r="M4" s="82"/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81" t="s">
        <v>38</v>
      </c>
      <c r="B7" s="182"/>
      <c r="C7" s="183"/>
      <c r="D7" s="183"/>
      <c r="E7" s="180" t="s">
        <v>103</v>
      </c>
      <c r="F7" s="184"/>
      <c r="G7" s="180" t="s">
        <v>104</v>
      </c>
      <c r="H7" s="184"/>
      <c r="I7" s="180"/>
      <c r="J7" s="85"/>
      <c r="K7" s="254" t="s">
        <v>433</v>
      </c>
      <c r="L7" s="163"/>
      <c r="M7" s="169"/>
      <c r="Q7" s="151" t="s">
        <v>52</v>
      </c>
      <c r="R7" s="175" t="s">
        <v>81</v>
      </c>
      <c r="S7" s="175" t="s">
        <v>83</v>
      </c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81"/>
      <c r="B8" s="185"/>
      <c r="C8" s="136"/>
      <c r="D8" s="136"/>
      <c r="E8" s="136"/>
      <c r="F8" s="136"/>
      <c r="G8" s="136"/>
      <c r="H8" s="136"/>
      <c r="I8" s="136"/>
      <c r="J8" s="85"/>
      <c r="K8" s="108"/>
      <c r="L8" s="108"/>
      <c r="M8" s="170"/>
      <c r="Q8" s="153" t="s">
        <v>59</v>
      </c>
      <c r="R8" s="176" t="s">
        <v>82</v>
      </c>
      <c r="S8" s="176" t="s">
        <v>84</v>
      </c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81" t="s">
        <v>39</v>
      </c>
      <c r="B9" s="186">
        <v>4</v>
      </c>
      <c r="C9" s="183"/>
      <c r="D9" s="183"/>
      <c r="E9" s="180" t="s">
        <v>102</v>
      </c>
      <c r="F9" s="184"/>
      <c r="G9" s="180" t="s">
        <v>101</v>
      </c>
      <c r="H9" s="184"/>
      <c r="I9" s="180"/>
      <c r="J9" s="85"/>
      <c r="K9" s="168"/>
      <c r="L9" s="163" t="str">
        <f>IF(K9="","",CONCATENATE(VLOOKUP($Y$3,$AB$1:$AK$1,K9)," pont"))</f>
        <v/>
      </c>
      <c r="M9" s="169"/>
      <c r="Q9" s="155" t="s">
        <v>60</v>
      </c>
      <c r="R9" s="177" t="s">
        <v>61</v>
      </c>
      <c r="S9" s="177" t="s">
        <v>85</v>
      </c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81"/>
      <c r="B10" s="185"/>
      <c r="C10" s="136"/>
      <c r="D10" s="136"/>
      <c r="E10" s="136"/>
      <c r="F10" s="136"/>
      <c r="G10" s="136"/>
      <c r="H10" s="136"/>
      <c r="I10" s="136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81" t="s">
        <v>40</v>
      </c>
      <c r="B11" s="186">
        <v>7</v>
      </c>
      <c r="C11" s="183"/>
      <c r="D11" s="183"/>
      <c r="E11" s="180" t="s">
        <v>109</v>
      </c>
      <c r="F11" s="184"/>
      <c r="G11" s="180" t="s">
        <v>110</v>
      </c>
      <c r="H11" s="184"/>
      <c r="I11" s="180"/>
      <c r="J11" s="85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36"/>
      <c r="B12" s="181"/>
      <c r="C12" s="136"/>
      <c r="D12" s="136"/>
      <c r="E12" s="136"/>
      <c r="F12" s="136"/>
      <c r="G12" s="136"/>
      <c r="H12" s="136"/>
      <c r="I12" s="136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81" t="s">
        <v>45</v>
      </c>
      <c r="B13" s="182"/>
      <c r="C13" s="183"/>
      <c r="D13" s="183"/>
      <c r="E13" s="180" t="s">
        <v>105</v>
      </c>
      <c r="F13" s="184"/>
      <c r="G13" s="180" t="s">
        <v>106</v>
      </c>
      <c r="H13" s="184"/>
      <c r="I13" s="180"/>
      <c r="J13" s="85"/>
      <c r="K13" s="254" t="s">
        <v>451</v>
      </c>
      <c r="L13" s="163"/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81"/>
      <c r="B14" s="185"/>
      <c r="C14" s="136"/>
      <c r="D14" s="136"/>
      <c r="E14" s="136"/>
      <c r="F14" s="136"/>
      <c r="G14" s="136"/>
      <c r="H14" s="136"/>
      <c r="I14" s="136"/>
      <c r="J14" s="85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81" t="s">
        <v>46</v>
      </c>
      <c r="B15" s="186">
        <v>3</v>
      </c>
      <c r="C15" s="183"/>
      <c r="D15" s="183"/>
      <c r="E15" s="180" t="s">
        <v>107</v>
      </c>
      <c r="F15" s="184"/>
      <c r="G15" s="180" t="s">
        <v>108</v>
      </c>
      <c r="H15" s="184"/>
      <c r="I15" s="180"/>
      <c r="J15" s="85"/>
      <c r="K15" s="168"/>
      <c r="L15" s="163" t="str">
        <f>IF(K15="","",CONCATENATE(VLOOKUP($Y$3,$AB$1:$AK$1,K15)," pont"))</f>
        <v/>
      </c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81"/>
      <c r="B16" s="185"/>
      <c r="C16" s="136"/>
      <c r="D16" s="136"/>
      <c r="E16" s="136"/>
      <c r="F16" s="136"/>
      <c r="G16" s="136"/>
      <c r="H16" s="136"/>
      <c r="I16" s="136"/>
      <c r="J16" s="85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81" t="s">
        <v>47</v>
      </c>
      <c r="B17" s="186">
        <v>5</v>
      </c>
      <c r="C17" s="183"/>
      <c r="D17" s="183"/>
      <c r="E17" s="180" t="s">
        <v>111</v>
      </c>
      <c r="F17" s="184"/>
      <c r="G17" s="180" t="s">
        <v>112</v>
      </c>
      <c r="H17" s="184"/>
      <c r="I17" s="180"/>
      <c r="J17" s="85"/>
      <c r="K17" s="168"/>
      <c r="L17" s="163" t="str">
        <f>IF(K17="","",CONCATENATE(VLOOKUP($Y$3,$AB$1:$AK$1,K17)," pont"))</f>
        <v/>
      </c>
      <c r="M17" s="169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181"/>
      <c r="B18" s="185"/>
      <c r="C18" s="136"/>
      <c r="D18" s="136"/>
      <c r="E18" s="136"/>
      <c r="F18" s="136"/>
      <c r="G18" s="136"/>
      <c r="H18" s="136"/>
      <c r="I18" s="136"/>
      <c r="J18" s="85"/>
      <c r="K18" s="108"/>
      <c r="L18" s="108"/>
      <c r="M18" s="170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181" t="s">
        <v>47</v>
      </c>
      <c r="B19" s="186">
        <v>7</v>
      </c>
      <c r="C19" s="183"/>
      <c r="D19" s="183"/>
      <c r="E19" s="180" t="s">
        <v>113</v>
      </c>
      <c r="F19" s="184"/>
      <c r="G19" s="180" t="s">
        <v>114</v>
      </c>
      <c r="H19" s="184"/>
      <c r="I19" s="180"/>
      <c r="J19" s="85"/>
      <c r="K19" s="254" t="s">
        <v>432</v>
      </c>
      <c r="L19" s="163"/>
      <c r="M19" s="169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5"/>
      <c r="B22" s="304"/>
      <c r="C22" s="304"/>
      <c r="D22" s="305" t="str">
        <f>E7</f>
        <v xml:space="preserve">Frank </v>
      </c>
      <c r="E22" s="305"/>
      <c r="F22" s="305" t="str">
        <f>E9</f>
        <v>Schiffer</v>
      </c>
      <c r="G22" s="305"/>
      <c r="H22" s="305" t="str">
        <f>E11</f>
        <v>Rácz</v>
      </c>
      <c r="I22" s="305"/>
      <c r="J22" s="85"/>
      <c r="K22" s="85"/>
      <c r="L22" s="85"/>
      <c r="M22" s="145" t="s">
        <v>42</v>
      </c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6" t="str">
        <f>E7</f>
        <v xml:space="preserve">Frank </v>
      </c>
      <c r="C23" s="306"/>
      <c r="D23" s="307"/>
      <c r="E23" s="307"/>
      <c r="F23" s="313" t="s">
        <v>429</v>
      </c>
      <c r="G23" s="308"/>
      <c r="H23" s="313" t="s">
        <v>427</v>
      </c>
      <c r="I23" s="308"/>
      <c r="J23" s="85"/>
      <c r="K23" s="85"/>
      <c r="L23" s="85"/>
      <c r="M23" s="146">
        <v>1</v>
      </c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6" t="str">
        <f>E9</f>
        <v>Schiffer</v>
      </c>
      <c r="C24" s="306"/>
      <c r="D24" s="313" t="s">
        <v>430</v>
      </c>
      <c r="E24" s="308"/>
      <c r="F24" s="307"/>
      <c r="G24" s="307"/>
      <c r="H24" s="313" t="s">
        <v>430</v>
      </c>
      <c r="I24" s="308"/>
      <c r="J24" s="85"/>
      <c r="K24" s="85"/>
      <c r="L24" s="85"/>
      <c r="M24" s="146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6" t="str">
        <f>E11</f>
        <v>Rácz</v>
      </c>
      <c r="C25" s="306"/>
      <c r="D25" s="313" t="s">
        <v>428</v>
      </c>
      <c r="E25" s="308"/>
      <c r="F25" s="313" t="s">
        <v>429</v>
      </c>
      <c r="G25" s="308"/>
      <c r="H25" s="307"/>
      <c r="I25" s="307"/>
      <c r="J25" s="85"/>
      <c r="K25" s="85"/>
      <c r="L25" s="85"/>
      <c r="M25" s="146">
        <v>2</v>
      </c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147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5"/>
      <c r="B27" s="304"/>
      <c r="C27" s="304"/>
      <c r="D27" s="305" t="str">
        <f>E13</f>
        <v xml:space="preserve">Halas </v>
      </c>
      <c r="E27" s="305"/>
      <c r="F27" s="305" t="str">
        <f>E15</f>
        <v xml:space="preserve">Tuli </v>
      </c>
      <c r="G27" s="305"/>
      <c r="H27" s="305" t="str">
        <f>E17</f>
        <v>Bőczén</v>
      </c>
      <c r="I27" s="305"/>
      <c r="J27" s="305" t="str">
        <f>E19</f>
        <v>Tenke</v>
      </c>
      <c r="K27" s="305"/>
      <c r="L27" s="85"/>
      <c r="M27" s="147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6" t="str">
        <f>E13</f>
        <v xml:space="preserve">Halas </v>
      </c>
      <c r="C28" s="306"/>
      <c r="D28" s="307"/>
      <c r="E28" s="307"/>
      <c r="F28" s="313" t="s">
        <v>427</v>
      </c>
      <c r="G28" s="308"/>
      <c r="H28" s="313" t="s">
        <v>427</v>
      </c>
      <c r="I28" s="308"/>
      <c r="J28" s="314" t="s">
        <v>428</v>
      </c>
      <c r="K28" s="305"/>
      <c r="L28" s="85"/>
      <c r="M28" s="146">
        <v>2</v>
      </c>
    </row>
    <row r="29" spans="1:37" ht="18.75" customHeight="1" x14ac:dyDescent="0.25">
      <c r="A29" s="143" t="s">
        <v>46</v>
      </c>
      <c r="B29" s="306" t="str">
        <f>E15</f>
        <v xml:space="preserve">Tuli </v>
      </c>
      <c r="C29" s="306"/>
      <c r="D29" s="313" t="s">
        <v>434</v>
      </c>
      <c r="E29" s="308"/>
      <c r="F29" s="307"/>
      <c r="G29" s="307"/>
      <c r="H29" s="313" t="s">
        <v>427</v>
      </c>
      <c r="I29" s="308"/>
      <c r="J29" s="313" t="s">
        <v>428</v>
      </c>
      <c r="K29" s="308"/>
      <c r="L29" s="85"/>
      <c r="M29" s="146"/>
    </row>
    <row r="30" spans="1:37" ht="18.75" customHeight="1" x14ac:dyDescent="0.25">
      <c r="A30" s="143" t="s">
        <v>47</v>
      </c>
      <c r="B30" s="306" t="str">
        <f>E17</f>
        <v>Bőczén</v>
      </c>
      <c r="C30" s="306"/>
      <c r="D30" s="313" t="s">
        <v>434</v>
      </c>
      <c r="E30" s="308"/>
      <c r="F30" s="313" t="s">
        <v>434</v>
      </c>
      <c r="G30" s="308"/>
      <c r="H30" s="307"/>
      <c r="I30" s="307"/>
      <c r="J30" s="313" t="s">
        <v>434</v>
      </c>
      <c r="K30" s="308"/>
      <c r="L30" s="85"/>
      <c r="M30" s="146"/>
    </row>
    <row r="31" spans="1:37" ht="18.75" customHeight="1" x14ac:dyDescent="0.25">
      <c r="A31" s="143" t="s">
        <v>51</v>
      </c>
      <c r="B31" s="306" t="str">
        <f>E19</f>
        <v>Tenke</v>
      </c>
      <c r="C31" s="306"/>
      <c r="D31" s="313" t="s">
        <v>427</v>
      </c>
      <c r="E31" s="308"/>
      <c r="F31" s="313" t="s">
        <v>427</v>
      </c>
      <c r="G31" s="308"/>
      <c r="H31" s="313" t="s">
        <v>427</v>
      </c>
      <c r="I31" s="308"/>
      <c r="J31" s="307"/>
      <c r="K31" s="307"/>
      <c r="L31" s="85"/>
      <c r="M31" s="146">
        <v>1</v>
      </c>
    </row>
    <row r="32" spans="1:37" ht="18.75" customHeight="1" x14ac:dyDescent="0.25">
      <c r="A32" s="148"/>
      <c r="B32" s="149"/>
      <c r="C32" s="149"/>
      <c r="D32" s="148"/>
      <c r="E32" s="148"/>
      <c r="F32" s="148"/>
      <c r="G32" s="148"/>
      <c r="H32" s="148"/>
      <c r="I32" s="148"/>
      <c r="J32" s="85"/>
      <c r="K32" s="85"/>
      <c r="L32" s="85"/>
      <c r="M32" s="150"/>
    </row>
    <row r="33" spans="1:18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8" x14ac:dyDescent="0.25">
      <c r="A34" s="85" t="s">
        <v>34</v>
      </c>
      <c r="B34" s="85"/>
      <c r="C34" s="309" t="str">
        <f>IF(M23=1,B23,IF(M24=1,B24,IF(M25=1,B25,"")))</f>
        <v xml:space="preserve">Frank </v>
      </c>
      <c r="D34" s="309"/>
      <c r="E34" s="108" t="s">
        <v>49</v>
      </c>
      <c r="F34" s="310" t="str">
        <f>IF(M28=1,B28,IF(M29=1,B29,IF(M30=1,B30,IF(M31=1,B31,""))))</f>
        <v>Tenke</v>
      </c>
      <c r="G34" s="310"/>
      <c r="H34" s="85"/>
      <c r="I34" s="260" t="s">
        <v>438</v>
      </c>
      <c r="J34" s="85"/>
      <c r="K34" s="85"/>
      <c r="L34" s="85"/>
      <c r="M34" s="85"/>
    </row>
    <row r="35" spans="1:18" x14ac:dyDescent="0.25">
      <c r="A35" s="85"/>
      <c r="B35" s="85"/>
      <c r="C35" s="85"/>
      <c r="D35" s="85"/>
      <c r="E35" s="85"/>
      <c r="F35" s="108"/>
      <c r="G35" s="108"/>
      <c r="H35" s="85"/>
      <c r="I35" s="255"/>
      <c r="J35" s="85"/>
      <c r="K35" s="85"/>
      <c r="L35" s="85"/>
      <c r="M35" s="85"/>
    </row>
    <row r="36" spans="1:18" x14ac:dyDescent="0.25">
      <c r="A36" s="85" t="s">
        <v>48</v>
      </c>
      <c r="B36" s="85"/>
      <c r="C36" s="309" t="str">
        <f>IF(M23=2,B23,IF(M24=2,B24,IF(M25=2,B25,"")))</f>
        <v>Rácz</v>
      </c>
      <c r="D36" s="309"/>
      <c r="E36" s="108" t="s">
        <v>49</v>
      </c>
      <c r="F36" s="310" t="str">
        <f>IF(M28=2,B28,IF(M29=2,B29,IF(M30=2,B30,IF(M31=2,B31,""))))</f>
        <v xml:space="preserve">Halas </v>
      </c>
      <c r="G36" s="310"/>
      <c r="H36" s="85"/>
      <c r="I36" s="260" t="s">
        <v>449</v>
      </c>
      <c r="J36" s="85"/>
      <c r="K36" s="85"/>
      <c r="L36" s="85"/>
      <c r="M36" s="85"/>
    </row>
    <row r="37" spans="1:18" x14ac:dyDescent="0.25">
      <c r="A37" s="85"/>
      <c r="B37" s="85"/>
      <c r="C37" s="108"/>
      <c r="D37" s="108"/>
      <c r="E37" s="108"/>
      <c r="F37" s="108"/>
      <c r="G37" s="108"/>
      <c r="H37" s="85"/>
      <c r="I37" s="85"/>
      <c r="J37" s="85"/>
      <c r="K37" s="85"/>
      <c r="L37" s="85"/>
      <c r="M37" s="85"/>
    </row>
    <row r="38" spans="1:18" x14ac:dyDescent="0.25">
      <c r="A38" s="85" t="s">
        <v>50</v>
      </c>
      <c r="B38" s="85"/>
      <c r="C38" s="309" t="str">
        <f>IF(M23=3,B23,IF(M24=3,B24,IF(M25=3,B25,"")))</f>
        <v/>
      </c>
      <c r="D38" s="309"/>
      <c r="E38" s="108" t="s">
        <v>49</v>
      </c>
      <c r="F38" s="309" t="str">
        <f>IF(M28=3,B28,IF(M29=3,B29,IF(M30=3,B30,IF(M31=3,B31,""))))</f>
        <v/>
      </c>
      <c r="G38" s="309"/>
      <c r="H38" s="85"/>
      <c r="I38" s="84"/>
      <c r="J38" s="85"/>
      <c r="K38" s="85"/>
      <c r="L38" s="85"/>
      <c r="M38" s="85"/>
    </row>
    <row r="39" spans="1:18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1:18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4"/>
      <c r="M40" s="85"/>
    </row>
    <row r="41" spans="1:18" x14ac:dyDescent="0.25">
      <c r="A41" s="37" t="s">
        <v>22</v>
      </c>
      <c r="B41" s="38"/>
      <c r="C41" s="65"/>
      <c r="D41" s="116" t="s">
        <v>0</v>
      </c>
      <c r="E41" s="117" t="s">
        <v>24</v>
      </c>
      <c r="F41" s="134"/>
      <c r="G41" s="116" t="s">
        <v>0</v>
      </c>
      <c r="H41" s="117" t="s">
        <v>31</v>
      </c>
      <c r="I41" s="45"/>
      <c r="J41" s="117" t="s">
        <v>32</v>
      </c>
      <c r="K41" s="44" t="s">
        <v>33</v>
      </c>
      <c r="L41" s="29"/>
      <c r="M41" s="134"/>
      <c r="P41" s="110"/>
      <c r="Q41" s="110"/>
      <c r="R41" s="111"/>
    </row>
    <row r="42" spans="1:18" x14ac:dyDescent="0.25">
      <c r="A42" s="88" t="s">
        <v>23</v>
      </c>
      <c r="B42" s="89"/>
      <c r="C42" s="90"/>
      <c r="D42" s="118">
        <v>1</v>
      </c>
      <c r="E42" s="312" t="e">
        <f>IF(D42&gt;$R$44,,UPPER(VLOOKUP(D42,#REF!,2)))</f>
        <v>#REF!</v>
      </c>
      <c r="F42" s="312"/>
      <c r="G42" s="128" t="s">
        <v>1</v>
      </c>
      <c r="H42" s="89"/>
      <c r="I42" s="119"/>
      <c r="J42" s="129"/>
      <c r="K42" s="86" t="s">
        <v>25</v>
      </c>
      <c r="L42" s="135"/>
      <c r="M42" s="120"/>
      <c r="P42" s="112"/>
      <c r="Q42" s="112"/>
      <c r="R42" s="113"/>
    </row>
    <row r="43" spans="1:18" x14ac:dyDescent="0.25">
      <c r="A43" s="91" t="s">
        <v>30</v>
      </c>
      <c r="B43" s="43"/>
      <c r="C43" s="92"/>
      <c r="D43" s="121">
        <v>2</v>
      </c>
      <c r="E43" s="311" t="e">
        <f>IF(D43&gt;$R$44,,UPPER(VLOOKUP(D43,#REF!,2)))</f>
        <v>#REF!</v>
      </c>
      <c r="F43" s="311"/>
      <c r="G43" s="130" t="s">
        <v>2</v>
      </c>
      <c r="H43" s="122"/>
      <c r="I43" s="123"/>
      <c r="J43" s="35"/>
      <c r="K43" s="132"/>
      <c r="L43" s="84"/>
      <c r="M43" s="127"/>
      <c r="P43" s="113"/>
      <c r="Q43" s="114"/>
      <c r="R43" s="113"/>
    </row>
    <row r="44" spans="1:18" x14ac:dyDescent="0.25">
      <c r="A44" s="56"/>
      <c r="B44" s="57"/>
      <c r="C44" s="58"/>
      <c r="D44" s="121"/>
      <c r="E44" s="125"/>
      <c r="F44" s="85"/>
      <c r="G44" s="130" t="s">
        <v>3</v>
      </c>
      <c r="H44" s="122"/>
      <c r="I44" s="123"/>
      <c r="J44" s="35"/>
      <c r="K44" s="86" t="s">
        <v>26</v>
      </c>
      <c r="L44" s="135"/>
      <c r="M44" s="120"/>
      <c r="P44" s="112"/>
      <c r="Q44" s="112"/>
      <c r="R44" s="115" t="e">
        <f>MIN(4,#REF!)</f>
        <v>#REF!</v>
      </c>
    </row>
    <row r="45" spans="1:18" x14ac:dyDescent="0.25">
      <c r="A45" s="39"/>
      <c r="B45" s="63"/>
      <c r="C45" s="40"/>
      <c r="D45" s="121"/>
      <c r="E45" s="125"/>
      <c r="F45" s="85"/>
      <c r="G45" s="130" t="s">
        <v>4</v>
      </c>
      <c r="H45" s="122"/>
      <c r="I45" s="123"/>
      <c r="J45" s="35"/>
      <c r="K45" s="133"/>
      <c r="L45" s="85"/>
      <c r="M45" s="124"/>
      <c r="P45" s="113"/>
      <c r="Q45" s="114"/>
      <c r="R45" s="113"/>
    </row>
    <row r="46" spans="1:18" x14ac:dyDescent="0.25">
      <c r="A46" s="47"/>
      <c r="B46" s="59"/>
      <c r="C46" s="64"/>
      <c r="D46" s="121"/>
      <c r="E46" s="125"/>
      <c r="F46" s="85"/>
      <c r="G46" s="130" t="s">
        <v>5</v>
      </c>
      <c r="H46" s="122"/>
      <c r="I46" s="123"/>
      <c r="J46" s="35"/>
      <c r="K46" s="91"/>
      <c r="L46" s="84"/>
      <c r="M46" s="127"/>
      <c r="P46" s="113"/>
      <c r="Q46" s="114"/>
      <c r="R46" s="113"/>
    </row>
    <row r="47" spans="1:18" x14ac:dyDescent="0.25">
      <c r="A47" s="48"/>
      <c r="B47" s="20"/>
      <c r="C47" s="40"/>
      <c r="D47" s="121"/>
      <c r="E47" s="125"/>
      <c r="F47" s="85"/>
      <c r="G47" s="130" t="s">
        <v>6</v>
      </c>
      <c r="H47" s="122"/>
      <c r="I47" s="123"/>
      <c r="J47" s="35"/>
      <c r="K47" s="86" t="s">
        <v>21</v>
      </c>
      <c r="L47" s="135"/>
      <c r="M47" s="120"/>
      <c r="P47" s="112"/>
      <c r="Q47" s="112"/>
      <c r="R47" s="113"/>
    </row>
    <row r="48" spans="1:18" x14ac:dyDescent="0.25">
      <c r="A48" s="48"/>
      <c r="B48" s="20"/>
      <c r="C48" s="54"/>
      <c r="D48" s="121"/>
      <c r="E48" s="125"/>
      <c r="F48" s="85"/>
      <c r="G48" s="130" t="s">
        <v>7</v>
      </c>
      <c r="H48" s="122"/>
      <c r="I48" s="123"/>
      <c r="J48" s="35"/>
      <c r="K48" s="133"/>
      <c r="L48" s="85"/>
      <c r="M48" s="124"/>
      <c r="P48" s="113"/>
      <c r="Q48" s="114"/>
      <c r="R48" s="113"/>
    </row>
    <row r="49" spans="1:18" x14ac:dyDescent="0.25">
      <c r="A49" s="49"/>
      <c r="B49" s="46"/>
      <c r="C49" s="55"/>
      <c r="D49" s="126"/>
      <c r="E49" s="41"/>
      <c r="F49" s="84"/>
      <c r="G49" s="131" t="s">
        <v>8</v>
      </c>
      <c r="H49" s="43"/>
      <c r="I49" s="87"/>
      <c r="J49" s="42"/>
      <c r="K49" s="91" t="str">
        <f>L4</f>
        <v>Kádár László</v>
      </c>
      <c r="L49" s="84"/>
      <c r="M49" s="127"/>
      <c r="P49" s="113"/>
      <c r="Q49" s="114"/>
      <c r="R49" s="115"/>
    </row>
  </sheetData>
  <mergeCells count="51">
    <mergeCell ref="J27:K27"/>
    <mergeCell ref="J28:K28"/>
    <mergeCell ref="J29:K29"/>
    <mergeCell ref="J30:K30"/>
    <mergeCell ref="B30:C30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J31:K31"/>
    <mergeCell ref="B31:C31"/>
    <mergeCell ref="D31:E31"/>
    <mergeCell ref="F31:G31"/>
    <mergeCell ref="H31:I31"/>
    <mergeCell ref="C38:D38"/>
    <mergeCell ref="F38:G38"/>
    <mergeCell ref="E42:F42"/>
    <mergeCell ref="E43:F43"/>
    <mergeCell ref="C34:D34"/>
    <mergeCell ref="F34:G34"/>
    <mergeCell ref="C36:D36"/>
    <mergeCell ref="F36:G36"/>
    <mergeCell ref="B27:C27"/>
    <mergeCell ref="D27:E27"/>
    <mergeCell ref="F27:G27"/>
    <mergeCell ref="H27:I27"/>
    <mergeCell ref="B25:C25"/>
    <mergeCell ref="D25:E25"/>
    <mergeCell ref="F25:G25"/>
    <mergeCell ref="H25:I25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</mergeCells>
  <phoneticPr fontId="45" type="noConversion"/>
  <conditionalFormatting sqref="E7 E9 E11 E13 E15 E17 E19">
    <cfRule type="cellIs" dxfId="32" priority="2" stopIfTrue="1" operator="equal">
      <formula>"Bye"</formula>
    </cfRule>
  </conditionalFormatting>
  <conditionalFormatting sqref="R44 R49">
    <cfRule type="expression" dxfId="3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AK41"/>
  <sheetViews>
    <sheetView topLeftCell="A4" workbookViewId="0">
      <selection activeCell="M20" sqref="M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6" t="s">
        <v>122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/>
      <c r="M3" s="34" t="s">
        <v>19</v>
      </c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164"/>
      <c r="M4" s="83" t="str">
        <f>Altalanos!$E$10</f>
        <v>Kádár László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20" t="s">
        <v>115</v>
      </c>
      <c r="F7" s="321"/>
      <c r="G7" s="320" t="s">
        <v>116</v>
      </c>
      <c r="H7" s="321"/>
      <c r="I7" s="187"/>
      <c r="J7" s="85"/>
      <c r="K7" s="168">
        <v>1</v>
      </c>
      <c r="L7" s="163"/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20" t="s">
        <v>117</v>
      </c>
      <c r="F9" s="321"/>
      <c r="G9" s="320" t="s">
        <v>118</v>
      </c>
      <c r="H9" s="321"/>
      <c r="I9" s="141" t="str">
        <f>IF($B9="","",VLOOKUP($B9,#REF!,4))</f>
        <v/>
      </c>
      <c r="J9" s="85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20" t="s">
        <v>119</v>
      </c>
      <c r="F11" s="321"/>
      <c r="G11" s="320" t="s">
        <v>120</v>
      </c>
      <c r="H11" s="321"/>
      <c r="I11" s="141" t="str">
        <f>IF($B11="","",VLOOKUP($B11,#REF!,4))</f>
        <v/>
      </c>
      <c r="J11" s="85"/>
      <c r="K11" s="168"/>
      <c r="L11" s="163"/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20" t="s">
        <v>121</v>
      </c>
      <c r="F13" s="321"/>
      <c r="G13" s="320" t="s">
        <v>120</v>
      </c>
      <c r="H13" s="321"/>
      <c r="I13" s="141" t="str">
        <f>IF($B13="","",VLOOKUP($B13,#REF!,4))</f>
        <v/>
      </c>
      <c r="J13" s="85"/>
      <c r="K13" s="168"/>
      <c r="L13" s="163" t="str">
        <f>IF(K13="","",CONCATENATE(VLOOKUP($Y$3,$AB$1:$AK$1,K13)," pont"))</f>
        <v/>
      </c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05" t="str">
        <f>E7</f>
        <v>Siklósi</v>
      </c>
      <c r="E18" s="305"/>
      <c r="F18" s="305" t="str">
        <f>E9</f>
        <v>Horváth-Beck</v>
      </c>
      <c r="G18" s="305"/>
      <c r="H18" s="305" t="str">
        <f>E11</f>
        <v>Pirovits</v>
      </c>
      <c r="I18" s="305"/>
      <c r="J18" s="305" t="str">
        <f>E13</f>
        <v xml:space="preserve">Kovács </v>
      </c>
      <c r="K18" s="305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Siklósi</v>
      </c>
      <c r="C19" s="306"/>
      <c r="D19" s="317"/>
      <c r="E19" s="317"/>
      <c r="F19" s="318" t="s">
        <v>435</v>
      </c>
      <c r="G19" s="319"/>
      <c r="H19" s="318" t="s">
        <v>427</v>
      </c>
      <c r="I19" s="319"/>
      <c r="J19" s="315" t="s">
        <v>429</v>
      </c>
      <c r="K19" s="316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Horváth-Beck</v>
      </c>
      <c r="C20" s="306"/>
      <c r="D20" s="318" t="s">
        <v>436</v>
      </c>
      <c r="E20" s="319"/>
      <c r="F20" s="317"/>
      <c r="G20" s="317"/>
      <c r="H20" s="318" t="s">
        <v>436</v>
      </c>
      <c r="I20" s="319"/>
      <c r="J20" s="315" t="s">
        <v>429</v>
      </c>
      <c r="K20" s="316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Pirovits</v>
      </c>
      <c r="C21" s="306"/>
      <c r="D21" s="318" t="s">
        <v>428</v>
      </c>
      <c r="E21" s="319"/>
      <c r="F21" s="318" t="s">
        <v>435</v>
      </c>
      <c r="G21" s="319"/>
      <c r="H21" s="317"/>
      <c r="I21" s="317"/>
      <c r="J21" s="315" t="s">
        <v>429</v>
      </c>
      <c r="K21" s="316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6" t="str">
        <f>E13</f>
        <v xml:space="preserve">Kovács </v>
      </c>
      <c r="C22" s="306"/>
      <c r="D22" s="315" t="s">
        <v>430</v>
      </c>
      <c r="E22" s="316"/>
      <c r="F22" s="315" t="s">
        <v>430</v>
      </c>
      <c r="G22" s="316"/>
      <c r="H22" s="315" t="s">
        <v>430</v>
      </c>
      <c r="I22" s="316"/>
      <c r="J22" s="317"/>
      <c r="K22" s="317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5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34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0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M4</f>
        <v>Kádár László</v>
      </c>
      <c r="L41" s="84"/>
      <c r="M41" s="127"/>
      <c r="P41" s="113"/>
      <c r="Q41" s="114"/>
      <c r="R41" s="115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30" priority="2" stopIfTrue="1" operator="equal">
      <formula>"Bye"</formula>
    </cfRule>
  </conditionalFormatting>
  <conditionalFormatting sqref="R41">
    <cfRule type="expression" dxfId="29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AK41"/>
  <sheetViews>
    <sheetView workbookViewId="0">
      <selection activeCell="L20" sqref="L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02" t="str">
        <f>Altalanos!$A$6</f>
        <v>Tenisz Diákolimpia</v>
      </c>
      <c r="B1" s="302"/>
      <c r="C1" s="302"/>
      <c r="D1" s="302"/>
      <c r="E1" s="302"/>
      <c r="F1" s="302"/>
      <c r="G1" s="69"/>
      <c r="H1" s="72" t="s">
        <v>29</v>
      </c>
      <c r="I1" s="70"/>
      <c r="J1" s="71"/>
      <c r="L1" s="73"/>
      <c r="M1" s="99"/>
      <c r="N1" s="100"/>
      <c r="O1" s="100" t="s">
        <v>9</v>
      </c>
      <c r="P1" s="100"/>
      <c r="Q1" s="101"/>
      <c r="R1" s="100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ht="15.6" x14ac:dyDescent="0.3">
      <c r="A2" s="74" t="s">
        <v>28</v>
      </c>
      <c r="B2" s="75"/>
      <c r="C2" s="75"/>
      <c r="D2" s="75"/>
      <c r="E2" s="236" t="s">
        <v>123</v>
      </c>
      <c r="F2" s="75"/>
      <c r="G2" s="76"/>
      <c r="H2" s="77"/>
      <c r="I2" s="77"/>
      <c r="J2" s="78"/>
      <c r="K2" s="73"/>
      <c r="L2" s="73"/>
      <c r="M2" s="73"/>
      <c r="N2" s="102"/>
      <c r="O2" s="103"/>
      <c r="P2" s="102"/>
      <c r="Q2" s="103"/>
      <c r="R2" s="102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33"/>
      <c r="J3" s="36"/>
      <c r="K3" s="33"/>
      <c r="L3" s="34"/>
      <c r="M3" s="34" t="s">
        <v>19</v>
      </c>
      <c r="N3" s="105"/>
      <c r="O3" s="104"/>
      <c r="P3" s="105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62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303" t="str">
        <f>Altalanos!$A$10</f>
        <v>2024.04.23-26.</v>
      </c>
      <c r="B4" s="303"/>
      <c r="C4" s="303"/>
      <c r="D4" s="79"/>
      <c r="E4" s="80" t="str">
        <f>Altalanos!$C$10</f>
        <v>Budapest 1238 Homokszem utca 5</v>
      </c>
      <c r="F4" s="80"/>
      <c r="G4" s="80"/>
      <c r="H4" s="82"/>
      <c r="I4" s="80"/>
      <c r="J4" s="81"/>
      <c r="K4" s="82"/>
      <c r="L4" s="164"/>
      <c r="M4" s="83" t="str">
        <f>Altalanos!$E$10</f>
        <v>Kádár László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63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5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64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5"/>
      <c r="B6" s="85"/>
      <c r="C6" s="136"/>
      <c r="D6" s="85"/>
      <c r="E6" s="85"/>
      <c r="F6" s="85"/>
      <c r="G6" s="85"/>
      <c r="H6" s="85"/>
      <c r="I6" s="85"/>
      <c r="J6" s="85"/>
      <c r="K6" s="85"/>
      <c r="L6" s="85"/>
      <c r="M6" s="85"/>
      <c r="Y6" s="161"/>
      <c r="Z6" s="161"/>
      <c r="AA6" s="161" t="s">
        <v>65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20" t="s">
        <v>124</v>
      </c>
      <c r="F7" s="321"/>
      <c r="G7" s="320" t="s">
        <v>125</v>
      </c>
      <c r="H7" s="321"/>
      <c r="I7" s="141" t="str">
        <f>IF($B7="","",VLOOKUP($B7,#REF!,4))</f>
        <v/>
      </c>
      <c r="J7" s="85"/>
      <c r="K7" s="168"/>
      <c r="L7" s="163" t="str">
        <f>IF(K7="","",CONCATENATE(VLOOKUP($Y$3,$AB$1:$AK$1,K7)," pont"))</f>
        <v/>
      </c>
      <c r="M7" s="169"/>
      <c r="Y7" s="161"/>
      <c r="Z7" s="161"/>
      <c r="AA7" s="161" t="s">
        <v>66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5"/>
      <c r="K8" s="108"/>
      <c r="L8" s="108"/>
      <c r="M8" s="170"/>
      <c r="Y8" s="161"/>
      <c r="Z8" s="161"/>
      <c r="AA8" s="161" t="s">
        <v>67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20" t="s">
        <v>126</v>
      </c>
      <c r="F9" s="321"/>
      <c r="G9" s="320" t="s">
        <v>127</v>
      </c>
      <c r="H9" s="321"/>
      <c r="I9" s="141" t="str">
        <f>IF($B9="","",VLOOKUP($B9,#REF!,4))</f>
        <v/>
      </c>
      <c r="J9" s="85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68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5"/>
      <c r="K10" s="108"/>
      <c r="L10" s="108"/>
      <c r="M10" s="170"/>
      <c r="Y10" s="161"/>
      <c r="Z10" s="161"/>
      <c r="AA10" s="161" t="s">
        <v>69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20" t="s">
        <v>94</v>
      </c>
      <c r="F11" s="321"/>
      <c r="G11" s="320" t="s">
        <v>128</v>
      </c>
      <c r="H11" s="321"/>
      <c r="I11" s="141" t="str">
        <f>IF($B11="","",VLOOKUP($B11,#REF!,4))</f>
        <v/>
      </c>
      <c r="J11" s="85"/>
      <c r="K11" s="168">
        <v>1</v>
      </c>
      <c r="L11" s="163"/>
      <c r="M11" s="169"/>
      <c r="Y11" s="161"/>
      <c r="Z11" s="161"/>
      <c r="AA11" s="161" t="s">
        <v>74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5"/>
      <c r="K12" s="136"/>
      <c r="L12" s="136"/>
      <c r="M12" s="170"/>
      <c r="Y12" s="161"/>
      <c r="Z12" s="161"/>
      <c r="AA12" s="161" t="s">
        <v>70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20" t="s">
        <v>129</v>
      </c>
      <c r="F13" s="321"/>
      <c r="G13" s="320" t="s">
        <v>130</v>
      </c>
      <c r="H13" s="321"/>
      <c r="I13" s="141" t="str">
        <f>IF($B13="","",VLOOKUP($B13,#REF!,4))</f>
        <v/>
      </c>
      <c r="J13" s="85"/>
      <c r="K13" s="168"/>
      <c r="L13" s="163" t="str">
        <f>IF(K13="","",CONCATENATE(VLOOKUP($Y$3,$AB$1:$AK$1,K13)," pont"))</f>
        <v/>
      </c>
      <c r="M13" s="169"/>
      <c r="Y13" s="161"/>
      <c r="Z13" s="161"/>
      <c r="AA13" s="161" t="s">
        <v>71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5"/>
      <c r="B17" s="85"/>
      <c r="C17" s="85"/>
      <c r="D17" s="255"/>
      <c r="E17" s="255"/>
      <c r="F17" s="255"/>
      <c r="G17" s="255"/>
      <c r="H17" s="255"/>
      <c r="I17" s="255"/>
      <c r="J17" s="255"/>
      <c r="K17" s="255"/>
      <c r="L17" s="85"/>
      <c r="M17" s="85"/>
      <c r="Y17" s="161"/>
      <c r="Z17" s="161"/>
      <c r="AA17" s="161" t="s">
        <v>62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5"/>
      <c r="B18" s="304"/>
      <c r="C18" s="304"/>
      <c r="D18" s="322" t="str">
        <f>E7</f>
        <v>Simor</v>
      </c>
      <c r="E18" s="322"/>
      <c r="F18" s="322" t="str">
        <f>E9</f>
        <v>Zenobio</v>
      </c>
      <c r="G18" s="322"/>
      <c r="H18" s="322" t="str">
        <f>E11</f>
        <v>Péter</v>
      </c>
      <c r="I18" s="322"/>
      <c r="J18" s="322" t="str">
        <f>E13</f>
        <v xml:space="preserve">Nagy </v>
      </c>
      <c r="K18" s="322"/>
      <c r="L18" s="85"/>
      <c r="M18" s="85"/>
      <c r="Y18" s="161"/>
      <c r="Z18" s="161"/>
      <c r="AA18" s="161" t="s">
        <v>63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6" t="str">
        <f>E7</f>
        <v>Simor</v>
      </c>
      <c r="C19" s="306"/>
      <c r="D19" s="323"/>
      <c r="E19" s="323"/>
      <c r="F19" s="318" t="s">
        <v>430</v>
      </c>
      <c r="G19" s="319"/>
      <c r="H19" s="318" t="s">
        <v>430</v>
      </c>
      <c r="I19" s="319"/>
      <c r="J19" s="318" t="s">
        <v>430</v>
      </c>
      <c r="K19" s="319"/>
      <c r="L19" s="85"/>
      <c r="M19" s="85"/>
      <c r="Y19" s="161"/>
      <c r="Z19" s="161"/>
      <c r="AA19" s="161" t="s">
        <v>64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6" t="str">
        <f>E9</f>
        <v>Zenobio</v>
      </c>
      <c r="C20" s="306"/>
      <c r="D20" s="318" t="s">
        <v>437</v>
      </c>
      <c r="E20" s="319"/>
      <c r="F20" s="317"/>
      <c r="G20" s="317"/>
      <c r="H20" s="318" t="s">
        <v>428</v>
      </c>
      <c r="I20" s="319"/>
      <c r="J20" s="318" t="s">
        <v>438</v>
      </c>
      <c r="K20" s="319"/>
      <c r="L20" s="85"/>
      <c r="M20" s="85"/>
      <c r="Y20" s="161"/>
      <c r="Z20" s="161"/>
      <c r="AA20" s="161" t="s">
        <v>65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6" t="str">
        <f>E11</f>
        <v>Péter</v>
      </c>
      <c r="C21" s="306"/>
      <c r="D21" s="318" t="s">
        <v>437</v>
      </c>
      <c r="E21" s="319"/>
      <c r="F21" s="318" t="s">
        <v>427</v>
      </c>
      <c r="G21" s="319"/>
      <c r="H21" s="317"/>
      <c r="I21" s="317"/>
      <c r="J21" s="318" t="s">
        <v>438</v>
      </c>
      <c r="K21" s="319"/>
      <c r="L21" s="85"/>
      <c r="M21" s="85"/>
      <c r="Y21" s="161"/>
      <c r="Z21" s="161"/>
      <c r="AA21" s="161" t="s">
        <v>66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6" t="str">
        <f>E13</f>
        <v xml:space="preserve">Nagy </v>
      </c>
      <c r="C22" s="306"/>
      <c r="D22" s="318" t="s">
        <v>437</v>
      </c>
      <c r="E22" s="319"/>
      <c r="F22" s="318" t="s">
        <v>439</v>
      </c>
      <c r="G22" s="319"/>
      <c r="H22" s="315" t="s">
        <v>439</v>
      </c>
      <c r="I22" s="316"/>
      <c r="J22" s="317"/>
      <c r="K22" s="317"/>
      <c r="L22" s="85"/>
      <c r="M22" s="85"/>
      <c r="Y22" s="161"/>
      <c r="Z22" s="161"/>
      <c r="AA22" s="161" t="s">
        <v>67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5"/>
      <c r="B23" s="85"/>
      <c r="C23" s="85"/>
      <c r="D23" s="255"/>
      <c r="E23" s="255"/>
      <c r="F23" s="255"/>
      <c r="G23" s="255"/>
      <c r="H23" s="255"/>
      <c r="I23" s="255"/>
      <c r="J23" s="255"/>
      <c r="K23" s="255"/>
      <c r="L23" s="85"/>
      <c r="M23" s="85"/>
      <c r="Y23" s="161"/>
      <c r="Z23" s="161"/>
      <c r="AA23" s="161" t="s">
        <v>68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61"/>
      <c r="Z24" s="161"/>
      <c r="AA24" s="161" t="s">
        <v>69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61"/>
      <c r="Z25" s="161"/>
      <c r="AA25" s="161" t="s">
        <v>74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61"/>
      <c r="Z26" s="161"/>
      <c r="AA26" s="161" t="s">
        <v>70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61"/>
      <c r="Z27" s="161"/>
      <c r="AA27" s="161" t="s">
        <v>71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5"/>
    </row>
    <row r="33" spans="1:18" x14ac:dyDescent="0.25">
      <c r="A33" s="37" t="s">
        <v>22</v>
      </c>
      <c r="B33" s="38"/>
      <c r="C33" s="65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5"/>
      <c r="J33" s="117" t="s">
        <v>32</v>
      </c>
      <c r="K33" s="44" t="s">
        <v>33</v>
      </c>
      <c r="L33" s="29"/>
      <c r="M33" s="134"/>
      <c r="P33" s="110"/>
      <c r="Q33" s="110"/>
      <c r="R33" s="111"/>
    </row>
    <row r="34" spans="1:18" x14ac:dyDescent="0.25">
      <c r="A34" s="88" t="s">
        <v>23</v>
      </c>
      <c r="B34" s="89"/>
      <c r="C34" s="90"/>
      <c r="D34" s="118"/>
      <c r="E34" s="312"/>
      <c r="F34" s="312"/>
      <c r="G34" s="128" t="s">
        <v>1</v>
      </c>
      <c r="H34" s="89"/>
      <c r="I34" s="119"/>
      <c r="J34" s="129"/>
      <c r="K34" s="86" t="s">
        <v>25</v>
      </c>
      <c r="L34" s="135"/>
      <c r="M34" s="120"/>
      <c r="P34" s="112"/>
      <c r="Q34" s="112"/>
      <c r="R34" s="113"/>
    </row>
    <row r="35" spans="1:18" x14ac:dyDescent="0.25">
      <c r="A35" s="91" t="s">
        <v>30</v>
      </c>
      <c r="B35" s="43"/>
      <c r="C35" s="92"/>
      <c r="D35" s="121"/>
      <c r="E35" s="311"/>
      <c r="F35" s="311"/>
      <c r="G35" s="130" t="s">
        <v>2</v>
      </c>
      <c r="H35" s="122"/>
      <c r="I35" s="123"/>
      <c r="J35" s="35"/>
      <c r="K35" s="132"/>
      <c r="L35" s="84"/>
      <c r="M35" s="127"/>
      <c r="P35" s="113"/>
      <c r="Q35" s="114"/>
      <c r="R35" s="113"/>
    </row>
    <row r="36" spans="1:18" x14ac:dyDescent="0.25">
      <c r="A36" s="56"/>
      <c r="B36" s="57"/>
      <c r="C36" s="58"/>
      <c r="D36" s="121"/>
      <c r="E36" s="125"/>
      <c r="F36" s="85"/>
      <c r="G36" s="130" t="s">
        <v>3</v>
      </c>
      <c r="H36" s="122"/>
      <c r="I36" s="123"/>
      <c r="J36" s="35"/>
      <c r="K36" s="86" t="s">
        <v>26</v>
      </c>
      <c r="L36" s="135"/>
      <c r="M36" s="120"/>
      <c r="P36" s="112"/>
      <c r="Q36" s="112"/>
      <c r="R36" s="113"/>
    </row>
    <row r="37" spans="1:18" x14ac:dyDescent="0.25">
      <c r="A37" s="39"/>
      <c r="B37" s="63"/>
      <c r="C37" s="40"/>
      <c r="D37" s="121"/>
      <c r="E37" s="125"/>
      <c r="F37" s="85"/>
      <c r="G37" s="130" t="s">
        <v>4</v>
      </c>
      <c r="H37" s="122"/>
      <c r="I37" s="123"/>
      <c r="J37" s="35"/>
      <c r="K37" s="133"/>
      <c r="L37" s="85"/>
      <c r="M37" s="124"/>
      <c r="P37" s="113"/>
      <c r="Q37" s="114"/>
      <c r="R37" s="113"/>
    </row>
    <row r="38" spans="1:18" x14ac:dyDescent="0.25">
      <c r="A38" s="47"/>
      <c r="B38" s="59"/>
      <c r="C38" s="64"/>
      <c r="D38" s="121"/>
      <c r="E38" s="125"/>
      <c r="F38" s="85"/>
      <c r="G38" s="130" t="s">
        <v>5</v>
      </c>
      <c r="H38" s="122"/>
      <c r="I38" s="123"/>
      <c r="J38" s="35"/>
      <c r="K38" s="91"/>
      <c r="L38" s="84"/>
      <c r="M38" s="127"/>
      <c r="P38" s="113"/>
      <c r="Q38" s="114"/>
      <c r="R38" s="113"/>
    </row>
    <row r="39" spans="1:18" x14ac:dyDescent="0.25">
      <c r="A39" s="48"/>
      <c r="B39" s="20"/>
      <c r="C39" s="40"/>
      <c r="D39" s="121"/>
      <c r="E39" s="125"/>
      <c r="F39" s="85"/>
      <c r="G39" s="130" t="s">
        <v>6</v>
      </c>
      <c r="H39" s="122"/>
      <c r="I39" s="123"/>
      <c r="J39" s="35"/>
      <c r="K39" s="86" t="s">
        <v>21</v>
      </c>
      <c r="L39" s="135"/>
      <c r="M39" s="120"/>
      <c r="P39" s="112"/>
      <c r="Q39" s="112"/>
      <c r="R39" s="113"/>
    </row>
    <row r="40" spans="1:18" x14ac:dyDescent="0.25">
      <c r="A40" s="48"/>
      <c r="B40" s="20"/>
      <c r="C40" s="54"/>
      <c r="D40" s="121"/>
      <c r="E40" s="125"/>
      <c r="F40" s="85"/>
      <c r="G40" s="130" t="s">
        <v>7</v>
      </c>
      <c r="H40" s="122"/>
      <c r="I40" s="123"/>
      <c r="J40" s="35"/>
      <c r="K40" s="133"/>
      <c r="L40" s="85"/>
      <c r="M40" s="124"/>
      <c r="P40" s="113"/>
      <c r="Q40" s="114"/>
      <c r="R40" s="113"/>
    </row>
    <row r="41" spans="1:18" x14ac:dyDescent="0.25">
      <c r="A41" s="49"/>
      <c r="B41" s="46"/>
      <c r="C41" s="55"/>
      <c r="D41" s="126"/>
      <c r="E41" s="41"/>
      <c r="F41" s="84"/>
      <c r="G41" s="131" t="s">
        <v>8</v>
      </c>
      <c r="H41" s="43"/>
      <c r="I41" s="87"/>
      <c r="J41" s="42"/>
      <c r="K41" s="91" t="str">
        <f>M4</f>
        <v>Kádár László</v>
      </c>
      <c r="L41" s="84"/>
      <c r="M41" s="127"/>
      <c r="P41" s="113"/>
      <c r="Q41" s="114"/>
      <c r="R41" s="115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8" priority="2" stopIfTrue="1" operator="equal">
      <formula>"Bye"</formula>
    </cfRule>
  </conditionalFormatting>
  <conditionalFormatting sqref="R41">
    <cfRule type="expression" dxfId="2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27</vt:i4>
      </vt:variant>
      <vt:variant>
        <vt:lpstr>Névvel ellátott tartományok</vt:lpstr>
      </vt:variant>
      <vt:variant>
        <vt:i4>17</vt:i4>
      </vt:variant>
    </vt:vector>
  </HeadingPairs>
  <TitlesOfParts>
    <vt:vector size="44" baseType="lpstr">
      <vt:lpstr>Altalanos</vt:lpstr>
      <vt:lpstr>kedd játékrend</vt:lpstr>
      <vt:lpstr>szerda játékrend</vt:lpstr>
      <vt:lpstr>csütörtök játékrend</vt:lpstr>
      <vt:lpstr>péntek játékrend</vt:lpstr>
      <vt:lpstr>III. fiú A</vt:lpstr>
      <vt:lpstr>III.fiú B</vt:lpstr>
      <vt:lpstr>III. lány A1</vt:lpstr>
      <vt:lpstr>III.lány A2</vt:lpstr>
      <vt:lpstr>III.lány A3</vt:lpstr>
      <vt:lpstr>III.lány A döntő</vt:lpstr>
      <vt:lpstr>IV.fiú A</vt:lpstr>
      <vt:lpstr>IV.fiú B</vt:lpstr>
      <vt:lpstr>IV.lány A</vt:lpstr>
      <vt:lpstr>IV.lány B</vt:lpstr>
      <vt:lpstr>V.fiú A</vt:lpstr>
      <vt:lpstr>V.fiú B</vt:lpstr>
      <vt:lpstr>V.lány A</vt:lpstr>
      <vt:lpstr>V.lány B</vt:lpstr>
      <vt:lpstr>VI.fiú A</vt:lpstr>
      <vt:lpstr>VI.fiú B</vt:lpstr>
      <vt:lpstr>VI.lány A </vt:lpstr>
      <vt:lpstr>VII.fiú A</vt:lpstr>
      <vt:lpstr>VII.fiú B</vt:lpstr>
      <vt:lpstr>VII.lány A</vt:lpstr>
      <vt:lpstr>VII.lány B</vt:lpstr>
      <vt:lpstr>VIII.fiú B</vt:lpstr>
      <vt:lpstr>'III. fiú A'!Nyomtatási_terület</vt:lpstr>
      <vt:lpstr>'III. lány A1'!Nyomtatási_terület</vt:lpstr>
      <vt:lpstr>'III.fiú B'!Nyomtatási_terület</vt:lpstr>
      <vt:lpstr>'III.lány A döntő'!Nyomtatási_terület</vt:lpstr>
      <vt:lpstr>'III.lány A2'!Nyomtatási_terület</vt:lpstr>
      <vt:lpstr>'III.lány A3'!Nyomtatási_terület</vt:lpstr>
      <vt:lpstr>'IV.fiú A'!Nyomtatási_terület</vt:lpstr>
      <vt:lpstr>'IV.fiú B'!Nyomtatási_terület</vt:lpstr>
      <vt:lpstr>'IV.lány B'!Nyomtatási_terület</vt:lpstr>
      <vt:lpstr>'V.lány A'!Nyomtatási_terület</vt:lpstr>
      <vt:lpstr>'V.lány B'!Nyomtatási_terület</vt:lpstr>
      <vt:lpstr>'VI.fiú A'!Nyomtatási_terület</vt:lpstr>
      <vt:lpstr>'VI.fiú B'!Nyomtatási_terület</vt:lpstr>
      <vt:lpstr>'VI.lány A '!Nyomtatási_terület</vt:lpstr>
      <vt:lpstr>'VII.fiú A'!Nyomtatási_terület</vt:lpstr>
      <vt:lpstr>'VII.lány A'!Nyomtatási_terület</vt:lpstr>
      <vt:lpstr>'VIII.fiú 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2024-04-16T14:16:47Z</cp:lastPrinted>
  <dcterms:created xsi:type="dcterms:W3CDTF">1998-01-18T23:10:02Z</dcterms:created>
  <dcterms:modified xsi:type="dcterms:W3CDTF">2024-05-08T11:14:36Z</dcterms:modified>
  <cp:category>Forms</cp:category>
</cp:coreProperties>
</file>